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M:\CROPS\Sugar and Sweeteners\YEARBOOK\NEW TABLES\"/>
    </mc:Choice>
  </mc:AlternateContent>
  <xr:revisionPtr revIDLastSave="0" documentId="13_ncr:1_{D8A0F5FA-3721-4F32-A682-6AACDADDB474}" xr6:coauthVersionLast="47" xr6:coauthVersionMax="47" xr10:uidLastSave="{00000000-0000-0000-0000-000000000000}"/>
  <bookViews>
    <workbookView xWindow="20370" yWindow="-3300" windowWidth="16245" windowHeight="11640" xr2:uid="{00000000-000D-0000-FFFF-FFFF00000000}"/>
  </bookViews>
  <sheets>
    <sheet name="Contents" sheetId="1" r:id="rId1"/>
    <sheet name="Table49" sheetId="2" r:id="rId2"/>
    <sheet name="Table50" sheetId="3" r:id="rId3"/>
    <sheet name="Table51" sheetId="4" r:id="rId4"/>
    <sheet name="Table52" sheetId="5" r:id="rId5"/>
    <sheet name="Table53" sheetId="6" r:id="rId6"/>
  </sheets>
  <externalReferences>
    <externalReference r:id="rId7"/>
    <externalReference r:id="rId8"/>
  </externalReferences>
  <definedNames>
    <definedName name="_xlnm.Print_Area" localSheetId="1">Table49!$A$1:$K$55</definedName>
    <definedName name="_xlnm.Print_Area" localSheetId="2">Table50!$A$1:$J$58</definedName>
    <definedName name="_xlnm.Print_Area" localSheetId="3">Table51!$A$1:$O$64</definedName>
    <definedName name="_xlnm.Print_Area" localSheetId="4">Table52!$A$1:$O$64</definedName>
    <definedName name="_xlnm.Print_Area" localSheetId="5">Table53!$A$1:$O$65</definedName>
    <definedName name="_xlnm.Print_Titles" localSheetId="3">Table51!$A:$A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9" i="5" l="1"/>
  <c r="F59" i="5" s="1"/>
  <c r="I59" i="5" s="1"/>
  <c r="J59" i="5" s="1"/>
  <c r="K59" i="5" s="1"/>
  <c r="O59" i="5" s="1"/>
  <c r="N59" i="5" s="1"/>
  <c r="D58" i="5"/>
  <c r="F58" i="5" s="1"/>
  <c r="I58" i="5" s="1"/>
  <c r="J58" i="5" s="1"/>
  <c r="K58" i="5" s="1"/>
  <c r="O58" i="5" s="1"/>
  <c r="N58" i="5" s="1"/>
  <c r="D57" i="5"/>
  <c r="F57" i="5" s="1"/>
  <c r="I57" i="5" s="1"/>
  <c r="J57" i="5" s="1"/>
  <c r="K57" i="5" s="1"/>
  <c r="O57" i="5" s="1"/>
  <c r="N57" i="5" s="1"/>
  <c r="D56" i="5"/>
  <c r="F56" i="5" s="1"/>
  <c r="I56" i="5" s="1"/>
  <c r="J56" i="5" s="1"/>
  <c r="K56" i="5" s="1"/>
  <c r="O56" i="5" s="1"/>
  <c r="N56" i="5" s="1"/>
  <c r="D55" i="5"/>
  <c r="F55" i="5" s="1"/>
  <c r="I55" i="5" s="1"/>
  <c r="J55" i="5" s="1"/>
  <c r="K55" i="5" s="1"/>
  <c r="O55" i="5" s="1"/>
  <c r="N55" i="5" s="1"/>
  <c r="D54" i="5"/>
  <c r="F54" i="5" s="1"/>
  <c r="I54" i="5" s="1"/>
  <c r="J54" i="5" s="1"/>
  <c r="K54" i="5" s="1"/>
  <c r="O54" i="5" s="1"/>
  <c r="N54" i="5" s="1"/>
  <c r="D53" i="5"/>
  <c r="F53" i="5" s="1"/>
  <c r="I53" i="5" s="1"/>
  <c r="J53" i="5" s="1"/>
  <c r="K53" i="5" s="1"/>
  <c r="O53" i="5" s="1"/>
  <c r="N53" i="5" s="1"/>
  <c r="D52" i="5"/>
  <c r="F52" i="5" s="1"/>
  <c r="I52" i="5" s="1"/>
  <c r="J52" i="5" s="1"/>
  <c r="K52" i="5" s="1"/>
  <c r="O52" i="5" s="1"/>
  <c r="N52" i="5" s="1"/>
  <c r="D51" i="5"/>
  <c r="F51" i="5" s="1"/>
  <c r="I51" i="5" s="1"/>
  <c r="J51" i="5" s="1"/>
  <c r="K51" i="5" s="1"/>
  <c r="O51" i="5" s="1"/>
  <c r="N51" i="5" s="1"/>
  <c r="D50" i="5"/>
  <c r="F50" i="5" s="1"/>
  <c r="I50" i="5" s="1"/>
  <c r="J50" i="5" s="1"/>
  <c r="K50" i="5" s="1"/>
  <c r="O50" i="5" s="1"/>
  <c r="N50" i="5" s="1"/>
  <c r="D49" i="5"/>
  <c r="F49" i="5" s="1"/>
  <c r="I49" i="5" s="1"/>
  <c r="J49" i="5" s="1"/>
  <c r="K49" i="5" s="1"/>
  <c r="O49" i="5" s="1"/>
  <c r="N49" i="5" s="1"/>
  <c r="D48" i="5"/>
  <c r="F48" i="5" s="1"/>
  <c r="I48" i="5" s="1"/>
  <c r="J48" i="5" s="1"/>
  <c r="K48" i="5" s="1"/>
  <c r="O48" i="5" s="1"/>
  <c r="N48" i="5" s="1"/>
  <c r="D47" i="5"/>
  <c r="F47" i="5" s="1"/>
  <c r="I47" i="5" s="1"/>
  <c r="J47" i="5" s="1"/>
  <c r="K47" i="5" s="1"/>
  <c r="O47" i="5" s="1"/>
  <c r="N47" i="5" s="1"/>
  <c r="D46" i="5"/>
  <c r="F46" i="5" s="1"/>
  <c r="I46" i="5" s="1"/>
  <c r="J46" i="5" s="1"/>
  <c r="K46" i="5" s="1"/>
  <c r="O46" i="5" s="1"/>
  <c r="N46" i="5" s="1"/>
  <c r="D45" i="5"/>
  <c r="F45" i="5" s="1"/>
  <c r="I45" i="5" s="1"/>
  <c r="J45" i="5" s="1"/>
  <c r="K45" i="5" s="1"/>
  <c r="O45" i="5" s="1"/>
  <c r="N45" i="5" s="1"/>
  <c r="D44" i="5"/>
  <c r="F44" i="5" s="1"/>
  <c r="I44" i="5" s="1"/>
  <c r="J44" i="5" s="1"/>
  <c r="K44" i="5" s="1"/>
  <c r="O44" i="5" s="1"/>
  <c r="N44" i="5" s="1"/>
  <c r="B43" i="5"/>
  <c r="D43" i="5" s="1"/>
  <c r="F43" i="5" s="1"/>
  <c r="I43" i="5" s="1"/>
  <c r="J43" i="5" s="1"/>
  <c r="K43" i="5" s="1"/>
  <c r="O43" i="5" s="1"/>
  <c r="N43" i="5" s="1"/>
  <c r="B42" i="5"/>
  <c r="D42" i="5" s="1"/>
  <c r="F42" i="5" s="1"/>
  <c r="I42" i="5" s="1"/>
  <c r="J42" i="5" s="1"/>
  <c r="K42" i="5" s="1"/>
  <c r="O42" i="5" s="1"/>
  <c r="N42" i="5" s="1"/>
  <c r="B41" i="5"/>
  <c r="D41" i="5" s="1"/>
  <c r="F41" i="5" s="1"/>
  <c r="I41" i="5" s="1"/>
  <c r="J41" i="5" s="1"/>
  <c r="K41" i="5" s="1"/>
  <c r="O41" i="5" s="1"/>
  <c r="N41" i="5" s="1"/>
  <c r="B40" i="5"/>
  <c r="D40" i="5" s="1"/>
  <c r="F40" i="5" s="1"/>
  <c r="I40" i="5" s="1"/>
  <c r="J40" i="5" s="1"/>
  <c r="K40" i="5" s="1"/>
  <c r="O40" i="5" s="1"/>
  <c r="N40" i="5" s="1"/>
  <c r="B39" i="5"/>
  <c r="D39" i="5" s="1"/>
  <c r="F39" i="5" s="1"/>
  <c r="I39" i="5" s="1"/>
  <c r="J39" i="5" s="1"/>
  <c r="K39" i="5" s="1"/>
  <c r="O39" i="5" s="1"/>
  <c r="N39" i="5" s="1"/>
  <c r="B38" i="5"/>
  <c r="D38" i="5" s="1"/>
  <c r="F38" i="5" s="1"/>
  <c r="I38" i="5" s="1"/>
  <c r="J38" i="5" s="1"/>
  <c r="K38" i="5" s="1"/>
  <c r="O38" i="5" s="1"/>
  <c r="N38" i="5" s="1"/>
  <c r="B37" i="5"/>
  <c r="D37" i="5" s="1"/>
  <c r="F37" i="5" s="1"/>
  <c r="I37" i="5" s="1"/>
  <c r="J37" i="5" s="1"/>
  <c r="K37" i="5" s="1"/>
  <c r="O37" i="5" s="1"/>
  <c r="N37" i="5" s="1"/>
  <c r="B36" i="5"/>
  <c r="D36" i="5" s="1"/>
  <c r="F36" i="5" s="1"/>
  <c r="I36" i="5" s="1"/>
  <c r="J36" i="5" s="1"/>
  <c r="K36" i="5" s="1"/>
  <c r="O36" i="5" s="1"/>
  <c r="N36" i="5" s="1"/>
  <c r="B35" i="5"/>
  <c r="D35" i="5" s="1"/>
  <c r="F35" i="5" s="1"/>
  <c r="I35" i="5" s="1"/>
  <c r="J35" i="5" s="1"/>
  <c r="K35" i="5" s="1"/>
  <c r="O35" i="5" s="1"/>
  <c r="N35" i="5" s="1"/>
  <c r="B34" i="5"/>
  <c r="D34" i="5" s="1"/>
  <c r="F34" i="5" s="1"/>
  <c r="I34" i="5" s="1"/>
  <c r="J34" i="5" s="1"/>
  <c r="K34" i="5" s="1"/>
  <c r="O34" i="5" s="1"/>
  <c r="N34" i="5" s="1"/>
  <c r="B33" i="5"/>
  <c r="D33" i="5" s="1"/>
  <c r="F33" i="5" s="1"/>
  <c r="I33" i="5" s="1"/>
  <c r="J33" i="5" s="1"/>
  <c r="K33" i="5" s="1"/>
  <c r="O33" i="5" s="1"/>
  <c r="N33" i="5" s="1"/>
  <c r="B32" i="5"/>
  <c r="D32" i="5" s="1"/>
  <c r="F32" i="5" s="1"/>
  <c r="I32" i="5" s="1"/>
  <c r="J32" i="5" s="1"/>
  <c r="K32" i="5" s="1"/>
  <c r="O32" i="5" s="1"/>
  <c r="N32" i="5" s="1"/>
  <c r="B31" i="5"/>
  <c r="D31" i="5" s="1"/>
  <c r="F31" i="5" s="1"/>
  <c r="I31" i="5" s="1"/>
  <c r="J31" i="5" s="1"/>
  <c r="K31" i="5" s="1"/>
  <c r="O31" i="5" s="1"/>
  <c r="N31" i="5" s="1"/>
  <c r="B30" i="5"/>
  <c r="D30" i="5" s="1"/>
  <c r="F30" i="5" s="1"/>
  <c r="I30" i="5" s="1"/>
  <c r="J30" i="5" s="1"/>
  <c r="K30" i="5" s="1"/>
  <c r="O30" i="5" s="1"/>
  <c r="N30" i="5" s="1"/>
  <c r="B29" i="5"/>
  <c r="D29" i="5" s="1"/>
  <c r="F29" i="5" s="1"/>
  <c r="I29" i="5" s="1"/>
  <c r="J29" i="5" s="1"/>
  <c r="K29" i="5" s="1"/>
  <c r="O29" i="5" s="1"/>
  <c r="N29" i="5" s="1"/>
  <c r="B28" i="5"/>
  <c r="D28" i="5" s="1"/>
  <c r="F28" i="5" s="1"/>
  <c r="I28" i="5" s="1"/>
  <c r="J28" i="5" s="1"/>
  <c r="K28" i="5" s="1"/>
  <c r="O28" i="5" s="1"/>
  <c r="N28" i="5" s="1"/>
  <c r="B27" i="5"/>
  <c r="D27" i="5" s="1"/>
  <c r="F27" i="5" s="1"/>
  <c r="I27" i="5" s="1"/>
  <c r="J27" i="5" s="1"/>
  <c r="K27" i="5" s="1"/>
  <c r="O27" i="5" s="1"/>
  <c r="N27" i="5" s="1"/>
  <c r="B26" i="5"/>
  <c r="D26" i="5" s="1"/>
  <c r="F26" i="5" s="1"/>
  <c r="I26" i="5" s="1"/>
  <c r="J26" i="5" s="1"/>
  <c r="K26" i="5" s="1"/>
  <c r="O26" i="5" s="1"/>
  <c r="N26" i="5" s="1"/>
  <c r="B25" i="5"/>
  <c r="D25" i="5" s="1"/>
  <c r="F25" i="5" s="1"/>
  <c r="I25" i="5" s="1"/>
  <c r="J25" i="5" s="1"/>
  <c r="K25" i="5" s="1"/>
  <c r="O25" i="5" s="1"/>
  <c r="N25" i="5" s="1"/>
  <c r="B24" i="5"/>
  <c r="D24" i="5" s="1"/>
  <c r="F24" i="5" s="1"/>
  <c r="I24" i="5" s="1"/>
  <c r="J24" i="5" s="1"/>
  <c r="K24" i="5" s="1"/>
  <c r="O24" i="5" s="1"/>
  <c r="N24" i="5" s="1"/>
  <c r="B23" i="5"/>
  <c r="D23" i="5" s="1"/>
  <c r="F23" i="5" s="1"/>
  <c r="I23" i="5" s="1"/>
  <c r="J23" i="5" s="1"/>
  <c r="K23" i="5" s="1"/>
  <c r="O23" i="5" s="1"/>
  <c r="N23" i="5" s="1"/>
  <c r="B22" i="5"/>
  <c r="D22" i="5" s="1"/>
  <c r="F22" i="5" s="1"/>
  <c r="I22" i="5" s="1"/>
  <c r="J22" i="5" s="1"/>
  <c r="K22" i="5" s="1"/>
  <c r="O22" i="5" s="1"/>
  <c r="N22" i="5" s="1"/>
  <c r="B21" i="5"/>
  <c r="D21" i="5" s="1"/>
  <c r="F21" i="5" s="1"/>
  <c r="I21" i="5" s="1"/>
  <c r="J21" i="5" s="1"/>
  <c r="K21" i="5" s="1"/>
  <c r="O21" i="5" s="1"/>
  <c r="N21" i="5" s="1"/>
  <c r="B20" i="5"/>
  <c r="D20" i="5" s="1"/>
  <c r="F20" i="5" s="1"/>
  <c r="I20" i="5" s="1"/>
  <c r="J20" i="5" s="1"/>
  <c r="K20" i="5" s="1"/>
  <c r="O20" i="5" s="1"/>
  <c r="N20" i="5" s="1"/>
  <c r="B19" i="5"/>
  <c r="D19" i="5" s="1"/>
  <c r="F19" i="5" s="1"/>
  <c r="I19" i="5" s="1"/>
  <c r="J19" i="5" s="1"/>
  <c r="K19" i="5" s="1"/>
  <c r="O19" i="5" s="1"/>
  <c r="N19" i="5" s="1"/>
  <c r="B18" i="5"/>
  <c r="D18" i="5" s="1"/>
  <c r="F18" i="5" s="1"/>
  <c r="I18" i="5" s="1"/>
  <c r="J18" i="5" s="1"/>
  <c r="K18" i="5" s="1"/>
  <c r="O18" i="5" s="1"/>
  <c r="N18" i="5" s="1"/>
  <c r="B17" i="5"/>
  <c r="D17" i="5" s="1"/>
  <c r="F17" i="5" s="1"/>
  <c r="I17" i="5" s="1"/>
  <c r="J17" i="5" s="1"/>
  <c r="K17" i="5" s="1"/>
  <c r="O17" i="5" s="1"/>
  <c r="N17" i="5" s="1"/>
  <c r="B16" i="5"/>
  <c r="D16" i="5" s="1"/>
  <c r="F16" i="5" s="1"/>
  <c r="I16" i="5" s="1"/>
  <c r="J16" i="5" s="1"/>
  <c r="K16" i="5" s="1"/>
  <c r="O16" i="5" s="1"/>
  <c r="N16" i="5" s="1"/>
  <c r="B15" i="5"/>
  <c r="D15" i="5" s="1"/>
  <c r="F15" i="5" s="1"/>
  <c r="I15" i="5" s="1"/>
  <c r="J15" i="5" s="1"/>
  <c r="K15" i="5" s="1"/>
  <c r="O15" i="5" s="1"/>
  <c r="N15" i="5" s="1"/>
  <c r="B14" i="5"/>
  <c r="D14" i="5" s="1"/>
  <c r="F14" i="5" s="1"/>
  <c r="I14" i="5" s="1"/>
  <c r="J14" i="5" s="1"/>
  <c r="K14" i="5" s="1"/>
  <c r="O14" i="5" s="1"/>
  <c r="N14" i="5" s="1"/>
  <c r="B13" i="5"/>
  <c r="D13" i="5" s="1"/>
  <c r="F13" i="5" s="1"/>
  <c r="I13" i="5" s="1"/>
  <c r="J13" i="5" s="1"/>
  <c r="K13" i="5" s="1"/>
  <c r="O13" i="5" s="1"/>
  <c r="N13" i="5" s="1"/>
  <c r="B12" i="5"/>
  <c r="D12" i="5" s="1"/>
  <c r="F12" i="5" s="1"/>
  <c r="I12" i="5" s="1"/>
  <c r="J12" i="5" s="1"/>
  <c r="K12" i="5" s="1"/>
  <c r="O12" i="5" s="1"/>
  <c r="N12" i="5" s="1"/>
  <c r="B11" i="5"/>
  <c r="D11" i="5" s="1"/>
  <c r="F11" i="5" s="1"/>
  <c r="I11" i="5" s="1"/>
  <c r="J11" i="5" s="1"/>
  <c r="K11" i="5" s="1"/>
  <c r="O11" i="5" s="1"/>
  <c r="N11" i="5" s="1"/>
  <c r="B10" i="5"/>
  <c r="D10" i="5" s="1"/>
  <c r="F10" i="5" s="1"/>
  <c r="I10" i="5" s="1"/>
  <c r="J10" i="5" s="1"/>
  <c r="K10" i="5" s="1"/>
  <c r="O10" i="5" s="1"/>
  <c r="N10" i="5" s="1"/>
  <c r="B9" i="5"/>
  <c r="D9" i="5" s="1"/>
  <c r="F9" i="5" s="1"/>
  <c r="I9" i="5" s="1"/>
  <c r="J9" i="5" s="1"/>
  <c r="K9" i="5" s="1"/>
  <c r="O9" i="5" s="1"/>
  <c r="N9" i="5" s="1"/>
  <c r="D59" i="4"/>
  <c r="F59" i="4" s="1"/>
  <c r="I59" i="4" s="1"/>
  <c r="J59" i="4" s="1"/>
  <c r="K59" i="4" s="1"/>
  <c r="O59" i="4" s="1"/>
  <c r="N59" i="4" s="1"/>
  <c r="D58" i="4"/>
  <c r="F58" i="4" s="1"/>
  <c r="I58" i="4" s="1"/>
  <c r="J58" i="4" s="1"/>
  <c r="K58" i="4" s="1"/>
  <c r="O58" i="4" s="1"/>
  <c r="N58" i="4" s="1"/>
  <c r="D57" i="4"/>
  <c r="F57" i="4" s="1"/>
  <c r="I57" i="4" s="1"/>
  <c r="J57" i="4" s="1"/>
  <c r="K57" i="4" s="1"/>
  <c r="O57" i="4" s="1"/>
  <c r="N57" i="4" s="1"/>
  <c r="F56" i="4"/>
  <c r="I56" i="4" s="1"/>
  <c r="J56" i="4" s="1"/>
  <c r="K56" i="4" s="1"/>
  <c r="O56" i="4" s="1"/>
  <c r="N56" i="4" s="1"/>
  <c r="D56" i="4"/>
  <c r="D55" i="4"/>
  <c r="F55" i="4" s="1"/>
  <c r="I55" i="4" s="1"/>
  <c r="J55" i="4" s="1"/>
  <c r="K55" i="4" s="1"/>
  <c r="O55" i="4" s="1"/>
  <c r="N55" i="4" s="1"/>
  <c r="D54" i="4"/>
  <c r="F54" i="4" s="1"/>
  <c r="I54" i="4" s="1"/>
  <c r="J54" i="4" s="1"/>
  <c r="K54" i="4" s="1"/>
  <c r="O54" i="4" s="1"/>
  <c r="N54" i="4" s="1"/>
  <c r="D53" i="4"/>
  <c r="F53" i="4" s="1"/>
  <c r="I53" i="4" s="1"/>
  <c r="J53" i="4" s="1"/>
  <c r="K53" i="4" s="1"/>
  <c r="O53" i="4" s="1"/>
  <c r="N53" i="4" s="1"/>
  <c r="D52" i="4"/>
  <c r="F52" i="4" s="1"/>
  <c r="I52" i="4" s="1"/>
  <c r="J52" i="4" s="1"/>
  <c r="K52" i="4" s="1"/>
  <c r="O52" i="4" s="1"/>
  <c r="N52" i="4" s="1"/>
  <c r="D51" i="4"/>
  <c r="F51" i="4" s="1"/>
  <c r="I51" i="4" s="1"/>
  <c r="J51" i="4" s="1"/>
  <c r="K51" i="4" s="1"/>
  <c r="O51" i="4" s="1"/>
  <c r="N51" i="4" s="1"/>
  <c r="D50" i="4"/>
  <c r="F50" i="4" s="1"/>
  <c r="I50" i="4" s="1"/>
  <c r="J50" i="4" s="1"/>
  <c r="K50" i="4" s="1"/>
  <c r="O50" i="4" s="1"/>
  <c r="N50" i="4" s="1"/>
  <c r="D49" i="4"/>
  <c r="F49" i="4" s="1"/>
  <c r="I49" i="4" s="1"/>
  <c r="J49" i="4" s="1"/>
  <c r="K49" i="4" s="1"/>
  <c r="O49" i="4" s="1"/>
  <c r="N49" i="4" s="1"/>
  <c r="D48" i="4"/>
  <c r="F48" i="4" s="1"/>
  <c r="I48" i="4" s="1"/>
  <c r="J48" i="4" s="1"/>
  <c r="K48" i="4" s="1"/>
  <c r="O48" i="4" s="1"/>
  <c r="N48" i="4" s="1"/>
  <c r="D47" i="4"/>
  <c r="F47" i="4" s="1"/>
  <c r="I47" i="4" s="1"/>
  <c r="J47" i="4" s="1"/>
  <c r="K47" i="4" s="1"/>
  <c r="O47" i="4" s="1"/>
  <c r="N47" i="4" s="1"/>
  <c r="D46" i="4"/>
  <c r="F46" i="4" s="1"/>
  <c r="I46" i="4" s="1"/>
  <c r="J46" i="4" s="1"/>
  <c r="K46" i="4" s="1"/>
  <c r="O46" i="4" s="1"/>
  <c r="N46" i="4" s="1"/>
  <c r="D45" i="4"/>
  <c r="F45" i="4" s="1"/>
  <c r="I45" i="4" s="1"/>
  <c r="J45" i="4" s="1"/>
  <c r="K45" i="4" s="1"/>
  <c r="O45" i="4" s="1"/>
  <c r="N45" i="4" s="1"/>
  <c r="D44" i="4"/>
  <c r="F44" i="4" s="1"/>
  <c r="I44" i="4" s="1"/>
  <c r="J44" i="4" s="1"/>
  <c r="K44" i="4" s="1"/>
  <c r="O44" i="4" s="1"/>
  <c r="N44" i="4" s="1"/>
  <c r="B43" i="4"/>
  <c r="D43" i="4" s="1"/>
  <c r="F43" i="4" s="1"/>
  <c r="I43" i="4" s="1"/>
  <c r="J43" i="4" s="1"/>
  <c r="K43" i="4" s="1"/>
  <c r="O43" i="4" s="1"/>
  <c r="N43" i="4" s="1"/>
  <c r="B42" i="4"/>
  <c r="D42" i="4" s="1"/>
  <c r="F42" i="4" s="1"/>
  <c r="I42" i="4" s="1"/>
  <c r="J42" i="4" s="1"/>
  <c r="K42" i="4" s="1"/>
  <c r="O42" i="4" s="1"/>
  <c r="N42" i="4" s="1"/>
  <c r="B41" i="4"/>
  <c r="D41" i="4" s="1"/>
  <c r="F41" i="4" s="1"/>
  <c r="I41" i="4" s="1"/>
  <c r="J41" i="4" s="1"/>
  <c r="K41" i="4" s="1"/>
  <c r="O41" i="4" s="1"/>
  <c r="N41" i="4" s="1"/>
  <c r="B40" i="4"/>
  <c r="D40" i="4" s="1"/>
  <c r="F40" i="4" s="1"/>
  <c r="I40" i="4" s="1"/>
  <c r="J40" i="4" s="1"/>
  <c r="K40" i="4" s="1"/>
  <c r="O40" i="4" s="1"/>
  <c r="N40" i="4" s="1"/>
  <c r="B39" i="4"/>
  <c r="D39" i="4" s="1"/>
  <c r="F39" i="4" s="1"/>
  <c r="I39" i="4" s="1"/>
  <c r="J39" i="4" s="1"/>
  <c r="K39" i="4" s="1"/>
  <c r="O39" i="4" s="1"/>
  <c r="N39" i="4" s="1"/>
  <c r="B38" i="4"/>
  <c r="D38" i="4" s="1"/>
  <c r="F38" i="4" s="1"/>
  <c r="I38" i="4" s="1"/>
  <c r="J38" i="4" s="1"/>
  <c r="K38" i="4" s="1"/>
  <c r="O38" i="4" s="1"/>
  <c r="N38" i="4" s="1"/>
  <c r="B37" i="4"/>
  <c r="D37" i="4" s="1"/>
  <c r="F37" i="4" s="1"/>
  <c r="I37" i="4" s="1"/>
  <c r="J37" i="4" s="1"/>
  <c r="K37" i="4" s="1"/>
  <c r="O37" i="4" s="1"/>
  <c r="N37" i="4" s="1"/>
  <c r="B36" i="4"/>
  <c r="D36" i="4" s="1"/>
  <c r="F36" i="4" s="1"/>
  <c r="I36" i="4" s="1"/>
  <c r="J36" i="4" s="1"/>
  <c r="K36" i="4" s="1"/>
  <c r="O36" i="4" s="1"/>
  <c r="N36" i="4" s="1"/>
  <c r="B35" i="4"/>
  <c r="D35" i="4" s="1"/>
  <c r="F35" i="4" s="1"/>
  <c r="I35" i="4" s="1"/>
  <c r="J35" i="4" s="1"/>
  <c r="K35" i="4" s="1"/>
  <c r="O35" i="4" s="1"/>
  <c r="N35" i="4" s="1"/>
  <c r="B34" i="4"/>
  <c r="D34" i="4" s="1"/>
  <c r="F34" i="4" s="1"/>
  <c r="I34" i="4" s="1"/>
  <c r="J34" i="4" s="1"/>
  <c r="K34" i="4" s="1"/>
  <c r="O34" i="4" s="1"/>
  <c r="N34" i="4" s="1"/>
  <c r="B33" i="4"/>
  <c r="D33" i="4" s="1"/>
  <c r="F33" i="4" s="1"/>
  <c r="I33" i="4" s="1"/>
  <c r="J33" i="4" s="1"/>
  <c r="K33" i="4" s="1"/>
  <c r="O33" i="4" s="1"/>
  <c r="N33" i="4" s="1"/>
  <c r="B32" i="4"/>
  <c r="D32" i="4" s="1"/>
  <c r="F32" i="4" s="1"/>
  <c r="I32" i="4" s="1"/>
  <c r="J32" i="4" s="1"/>
  <c r="K32" i="4" s="1"/>
  <c r="O32" i="4" s="1"/>
  <c r="N32" i="4" s="1"/>
  <c r="B31" i="4"/>
  <c r="D31" i="4" s="1"/>
  <c r="F31" i="4" s="1"/>
  <c r="I31" i="4" s="1"/>
  <c r="J31" i="4" s="1"/>
  <c r="K31" i="4" s="1"/>
  <c r="O31" i="4" s="1"/>
  <c r="N31" i="4" s="1"/>
  <c r="B30" i="4"/>
  <c r="D30" i="4" s="1"/>
  <c r="F30" i="4" s="1"/>
  <c r="I30" i="4" s="1"/>
  <c r="J30" i="4" s="1"/>
  <c r="K30" i="4" s="1"/>
  <c r="O30" i="4" s="1"/>
  <c r="N30" i="4" s="1"/>
  <c r="B29" i="4"/>
  <c r="D29" i="4" s="1"/>
  <c r="F29" i="4" s="1"/>
  <c r="I29" i="4" s="1"/>
  <c r="J29" i="4" s="1"/>
  <c r="K29" i="4" s="1"/>
  <c r="O29" i="4" s="1"/>
  <c r="N29" i="4" s="1"/>
  <c r="B28" i="4"/>
  <c r="D28" i="4" s="1"/>
  <c r="F28" i="4" s="1"/>
  <c r="I28" i="4" s="1"/>
  <c r="J28" i="4" s="1"/>
  <c r="K28" i="4" s="1"/>
  <c r="O28" i="4" s="1"/>
  <c r="N28" i="4" s="1"/>
  <c r="B27" i="4"/>
  <c r="D27" i="4" s="1"/>
  <c r="F27" i="4" s="1"/>
  <c r="I27" i="4" s="1"/>
  <c r="J27" i="4" s="1"/>
  <c r="K27" i="4" s="1"/>
  <c r="O27" i="4" s="1"/>
  <c r="N27" i="4" s="1"/>
  <c r="B26" i="4"/>
  <c r="D26" i="4" s="1"/>
  <c r="F26" i="4" s="1"/>
  <c r="I26" i="4" s="1"/>
  <c r="J26" i="4" s="1"/>
  <c r="K26" i="4" s="1"/>
  <c r="O26" i="4" s="1"/>
  <c r="N26" i="4" s="1"/>
  <c r="B25" i="4"/>
  <c r="D25" i="4" s="1"/>
  <c r="F25" i="4" s="1"/>
  <c r="I25" i="4" s="1"/>
  <c r="J25" i="4" s="1"/>
  <c r="K25" i="4" s="1"/>
  <c r="O25" i="4" s="1"/>
  <c r="N25" i="4" s="1"/>
  <c r="B24" i="4"/>
  <c r="D24" i="4" s="1"/>
  <c r="F24" i="4" s="1"/>
  <c r="I24" i="4" s="1"/>
  <c r="J24" i="4" s="1"/>
  <c r="K24" i="4" s="1"/>
  <c r="O24" i="4" s="1"/>
  <c r="N24" i="4" s="1"/>
  <c r="B23" i="4"/>
  <c r="D23" i="4" s="1"/>
  <c r="F23" i="4" s="1"/>
  <c r="I23" i="4" s="1"/>
  <c r="J23" i="4" s="1"/>
  <c r="K23" i="4" s="1"/>
  <c r="O23" i="4" s="1"/>
  <c r="N23" i="4" s="1"/>
  <c r="B22" i="4"/>
  <c r="D22" i="4" s="1"/>
  <c r="F22" i="4" s="1"/>
  <c r="I22" i="4" s="1"/>
  <c r="J22" i="4" s="1"/>
  <c r="K22" i="4" s="1"/>
  <c r="O22" i="4" s="1"/>
  <c r="N22" i="4" s="1"/>
  <c r="B21" i="4"/>
  <c r="D21" i="4" s="1"/>
  <c r="F21" i="4" s="1"/>
  <c r="I21" i="4" s="1"/>
  <c r="J21" i="4" s="1"/>
  <c r="K21" i="4" s="1"/>
  <c r="O21" i="4" s="1"/>
  <c r="N21" i="4" s="1"/>
  <c r="B20" i="4"/>
  <c r="D20" i="4" s="1"/>
  <c r="F20" i="4" s="1"/>
  <c r="I20" i="4" s="1"/>
  <c r="J20" i="4" s="1"/>
  <c r="K20" i="4" s="1"/>
  <c r="O20" i="4" s="1"/>
  <c r="N20" i="4" s="1"/>
  <c r="B19" i="4"/>
  <c r="D19" i="4" s="1"/>
  <c r="F19" i="4" s="1"/>
  <c r="I19" i="4" s="1"/>
  <c r="J19" i="4" s="1"/>
  <c r="K19" i="4" s="1"/>
  <c r="O19" i="4" s="1"/>
  <c r="N19" i="4" s="1"/>
  <c r="B18" i="4"/>
  <c r="D18" i="4" s="1"/>
  <c r="F18" i="4" s="1"/>
  <c r="I18" i="4" s="1"/>
  <c r="J18" i="4" s="1"/>
  <c r="K18" i="4" s="1"/>
  <c r="O18" i="4" s="1"/>
  <c r="N18" i="4" s="1"/>
  <c r="B17" i="4"/>
  <c r="D17" i="4" s="1"/>
  <c r="F17" i="4" s="1"/>
  <c r="I17" i="4" s="1"/>
  <c r="J17" i="4" s="1"/>
  <c r="K17" i="4" s="1"/>
  <c r="O17" i="4" s="1"/>
  <c r="N17" i="4" s="1"/>
  <c r="B16" i="4"/>
  <c r="D16" i="4" s="1"/>
  <c r="F16" i="4" s="1"/>
  <c r="I16" i="4" s="1"/>
  <c r="J16" i="4" s="1"/>
  <c r="K16" i="4" s="1"/>
  <c r="O16" i="4" s="1"/>
  <c r="N16" i="4" s="1"/>
  <c r="B15" i="4"/>
  <c r="D15" i="4" s="1"/>
  <c r="F15" i="4" s="1"/>
  <c r="I15" i="4" s="1"/>
  <c r="J15" i="4" s="1"/>
  <c r="K15" i="4" s="1"/>
  <c r="O15" i="4" s="1"/>
  <c r="N15" i="4" s="1"/>
  <c r="B14" i="4"/>
  <c r="D14" i="4" s="1"/>
  <c r="F14" i="4" s="1"/>
  <c r="I14" i="4" s="1"/>
  <c r="J14" i="4" s="1"/>
  <c r="K14" i="4" s="1"/>
  <c r="O14" i="4" s="1"/>
  <c r="N14" i="4" s="1"/>
  <c r="B13" i="4"/>
  <c r="D13" i="4" s="1"/>
  <c r="F13" i="4" s="1"/>
  <c r="I13" i="4" s="1"/>
  <c r="J13" i="4" s="1"/>
  <c r="K13" i="4" s="1"/>
  <c r="O13" i="4" s="1"/>
  <c r="N13" i="4" s="1"/>
  <c r="B12" i="4"/>
  <c r="D12" i="4" s="1"/>
  <c r="F12" i="4" s="1"/>
  <c r="I12" i="4" s="1"/>
  <c r="J12" i="4" s="1"/>
  <c r="K12" i="4" s="1"/>
  <c r="O12" i="4" s="1"/>
  <c r="N12" i="4" s="1"/>
  <c r="B11" i="4"/>
  <c r="D11" i="4" s="1"/>
  <c r="F11" i="4" s="1"/>
  <c r="I11" i="4" s="1"/>
  <c r="J11" i="4" s="1"/>
  <c r="K11" i="4" s="1"/>
  <c r="O11" i="4" s="1"/>
  <c r="N11" i="4" s="1"/>
  <c r="B10" i="4"/>
  <c r="D10" i="4" s="1"/>
  <c r="F10" i="4" s="1"/>
  <c r="I10" i="4" s="1"/>
  <c r="J10" i="4" s="1"/>
  <c r="K10" i="4" s="1"/>
  <c r="O10" i="4" s="1"/>
  <c r="N10" i="4" s="1"/>
  <c r="B9" i="4"/>
  <c r="D9" i="4" s="1"/>
  <c r="F9" i="4" s="1"/>
  <c r="I9" i="4" s="1"/>
  <c r="J9" i="4" s="1"/>
  <c r="K9" i="4" s="1"/>
  <c r="O9" i="4" s="1"/>
  <c r="N9" i="4" s="1"/>
  <c r="J62" i="3"/>
  <c r="I62" i="3"/>
  <c r="H62" i="3"/>
  <c r="G62" i="3"/>
  <c r="F62" i="3"/>
  <c r="E62" i="3"/>
  <c r="D62" i="3"/>
  <c r="C62" i="3"/>
  <c r="G62" i="2"/>
  <c r="C62" i="2"/>
  <c r="G61" i="2"/>
  <c r="C61" i="2"/>
  <c r="J61" i="2" s="1"/>
  <c r="G60" i="2"/>
  <c r="C60" i="2"/>
  <c r="G59" i="2"/>
  <c r="C59" i="2"/>
  <c r="J59" i="2" s="1"/>
  <c r="G58" i="2"/>
  <c r="C58" i="2"/>
  <c r="J58" i="2" s="1"/>
  <c r="G57" i="2"/>
  <c r="C57" i="2"/>
  <c r="G56" i="2"/>
  <c r="J56" i="2" s="1"/>
  <c r="C56" i="2"/>
  <c r="G55" i="2"/>
  <c r="C55" i="2"/>
  <c r="G54" i="2"/>
  <c r="C54" i="2"/>
  <c r="G53" i="2"/>
  <c r="C53" i="2"/>
  <c r="J53" i="2" s="1"/>
  <c r="G52" i="2"/>
  <c r="C52" i="2"/>
  <c r="J52" i="2" s="1"/>
  <c r="J51" i="2"/>
  <c r="G51" i="2"/>
  <c r="C51" i="2"/>
  <c r="G50" i="2"/>
  <c r="C50" i="2"/>
  <c r="G49" i="2"/>
  <c r="C49" i="2"/>
  <c r="G48" i="2"/>
  <c r="C48" i="2"/>
  <c r="J48" i="2" s="1"/>
  <c r="G47" i="2"/>
  <c r="C47" i="2"/>
  <c r="J47" i="2" s="1"/>
  <c r="G46" i="2"/>
  <c r="C46" i="2"/>
  <c r="J46" i="2" s="1"/>
  <c r="G45" i="2"/>
  <c r="C45" i="2"/>
  <c r="G44" i="2"/>
  <c r="J44" i="2" s="1"/>
  <c r="C44" i="2"/>
  <c r="J43" i="2"/>
  <c r="G43" i="2"/>
  <c r="C43" i="2"/>
  <c r="G42" i="2"/>
  <c r="C42" i="2"/>
  <c r="J42" i="2" s="1"/>
  <c r="G41" i="2"/>
  <c r="C41" i="2"/>
  <c r="J41" i="2" s="1"/>
  <c r="J40" i="2"/>
  <c r="G40" i="2"/>
  <c r="C40" i="2"/>
  <c r="G39" i="2"/>
  <c r="C39" i="2"/>
  <c r="G38" i="2"/>
  <c r="C38" i="2"/>
  <c r="G37" i="2"/>
  <c r="C37" i="2"/>
  <c r="J37" i="2" s="1"/>
  <c r="G36" i="2"/>
  <c r="C36" i="2"/>
  <c r="J36" i="2" s="1"/>
  <c r="G35" i="2"/>
  <c r="C35" i="2"/>
  <c r="J35" i="2" s="1"/>
  <c r="G34" i="2"/>
  <c r="C34" i="2"/>
  <c r="J34" i="2" s="1"/>
  <c r="I33" i="2"/>
  <c r="G33" i="2"/>
  <c r="C33" i="2"/>
  <c r="I32" i="2"/>
  <c r="G32" i="2"/>
  <c r="C32" i="2"/>
  <c r="I31" i="2"/>
  <c r="G31" i="2"/>
  <c r="C31" i="2"/>
  <c r="J31" i="2" s="1"/>
  <c r="I30" i="2"/>
  <c r="G30" i="2"/>
  <c r="C30" i="2"/>
  <c r="I29" i="2"/>
  <c r="G29" i="2"/>
  <c r="C29" i="2"/>
  <c r="J29" i="2" s="1"/>
  <c r="I28" i="2"/>
  <c r="G28" i="2"/>
  <c r="C28" i="2"/>
  <c r="J28" i="2" s="1"/>
  <c r="I27" i="2"/>
  <c r="G27" i="2"/>
  <c r="C27" i="2"/>
  <c r="G26" i="2"/>
  <c r="C26" i="2"/>
  <c r="G25" i="2"/>
  <c r="C25" i="2"/>
  <c r="G24" i="2"/>
  <c r="C24" i="2"/>
  <c r="J24" i="2" s="1"/>
  <c r="G23" i="2"/>
  <c r="C23" i="2"/>
  <c r="G22" i="2"/>
  <c r="C22" i="2"/>
  <c r="J22" i="2" s="1"/>
  <c r="G21" i="2"/>
  <c r="C21" i="2"/>
  <c r="G20" i="2"/>
  <c r="C20" i="2"/>
  <c r="J20" i="2" s="1"/>
  <c r="G19" i="2"/>
  <c r="C19" i="2"/>
  <c r="G18" i="2"/>
  <c r="C18" i="2"/>
  <c r="G17" i="2"/>
  <c r="C17" i="2"/>
  <c r="G16" i="2"/>
  <c r="C16" i="2"/>
  <c r="J16" i="2" s="1"/>
  <c r="G15" i="2"/>
  <c r="C15" i="2"/>
  <c r="G14" i="2"/>
  <c r="C14" i="2"/>
  <c r="G13" i="2"/>
  <c r="C13" i="2"/>
  <c r="G12" i="2"/>
  <c r="C12" i="2"/>
  <c r="J12" i="2" s="1"/>
  <c r="G11" i="2"/>
  <c r="C11" i="2"/>
  <c r="G10" i="2"/>
  <c r="C10" i="2"/>
  <c r="G9" i="2"/>
  <c r="J9" i="2" s="1"/>
  <c r="C9" i="2"/>
  <c r="G8" i="2"/>
  <c r="C8" i="2"/>
  <c r="J8" i="2" s="1"/>
  <c r="J18" i="2" l="1"/>
  <c r="J49" i="2"/>
  <c r="J54" i="2"/>
  <c r="J60" i="2"/>
  <c r="J39" i="2"/>
  <c r="J14" i="2"/>
  <c r="J55" i="2"/>
  <c r="J25" i="2"/>
  <c r="J11" i="2"/>
  <c r="J21" i="2"/>
  <c r="J27" i="2"/>
  <c r="J17" i="2"/>
  <c r="J23" i="2"/>
  <c r="J45" i="2"/>
  <c r="J50" i="2"/>
  <c r="J32" i="2"/>
  <c r="J13" i="2"/>
  <c r="J19" i="2"/>
  <c r="J33" i="2"/>
  <c r="J15" i="2"/>
  <c r="J38" i="2"/>
  <c r="J57" i="2"/>
  <c r="J62" i="2"/>
  <c r="J10" i="2"/>
  <c r="J26" i="2"/>
  <c r="J30" i="2"/>
</calcChain>
</file>

<file path=xl/sharedStrings.xml><?xml version="1.0" encoding="utf-8"?>
<sst xmlns="http://schemas.openxmlformats.org/spreadsheetml/2006/main" count="265" uniqueCount="124">
  <si>
    <t>Table 49–U.S. total estimated deliveries of caloric sweeteners for domestic food and beverage use, by calendar year, since 1966</t>
  </si>
  <si>
    <t>Table 50–U.S. per capita caloric sweeteners estimated deliveries for domestic food and beverage use, by calendar year, since 1966</t>
  </si>
  <si>
    <t>Table 51–Refined cane and beet sugar: estimated number of per capita calories consumed daily, by calendar year, since 1970</t>
  </si>
  <si>
    <t>Calendar</t>
  </si>
  <si>
    <t xml:space="preserve">              Sugar 2/</t>
  </si>
  <si>
    <t>Total</t>
  </si>
  <si>
    <t>year</t>
  </si>
  <si>
    <t xml:space="preserve">Raw </t>
  </si>
  <si>
    <t>Refined</t>
  </si>
  <si>
    <t>Glucose</t>
  </si>
  <si>
    <t>Dextrose</t>
  </si>
  <si>
    <t>Honey</t>
  </si>
  <si>
    <t xml:space="preserve">Other </t>
  </si>
  <si>
    <t>caloric</t>
  </si>
  <si>
    <t>value</t>
  </si>
  <si>
    <t xml:space="preserve">basis </t>
  </si>
  <si>
    <t xml:space="preserve">  syrup</t>
  </si>
  <si>
    <t>edible</t>
  </si>
  <si>
    <t>sweeteners 3/</t>
  </si>
  <si>
    <t>syrups</t>
  </si>
  <si>
    <t>1,000 short tons, dry basis</t>
  </si>
  <si>
    <t>NA = not available.</t>
  </si>
  <si>
    <t xml:space="preserve">1/ Per capita deliveries of sweeteners by U.S. processors and refiners and direct-consumption imports to food manufacturers, </t>
  </si>
  <si>
    <t xml:space="preserve">retailers, and other end users represent the per capita supply of caloric sweeteners. The data exclude deliveries to </t>
  </si>
  <si>
    <t xml:space="preserve">manufacturers of alcoholic beverages. Actual human intake of caloric sweeteners is lower because of uneaten food, spoilage, </t>
  </si>
  <si>
    <t>and other losses. See Table 51 of the Sugar and Sweeteners Yearbook series for estimated intake of sugar.</t>
  </si>
  <si>
    <t xml:space="preserve">2/ Based on U.S. sugar deliveries for domestic food and beverage use. </t>
  </si>
  <si>
    <t>3/ Total includes sugar, refined basis.</t>
  </si>
  <si>
    <t xml:space="preserve">Source: USDA, Economic Research Service. </t>
  </si>
  <si>
    <t>Last updated: 9/16/2021.</t>
  </si>
  <si>
    <t>U.S. population 3/</t>
  </si>
  <si>
    <t xml:space="preserve">Corn sweeteners </t>
  </si>
  <si>
    <t>Pure</t>
  </si>
  <si>
    <t>Edible</t>
  </si>
  <si>
    <t>sugar 4/</t>
  </si>
  <si>
    <t>honey</t>
  </si>
  <si>
    <t>(July 1)</t>
  </si>
  <si>
    <t>syrup</t>
  </si>
  <si>
    <t>sweeteners</t>
  </si>
  <si>
    <t xml:space="preserve"> Millions</t>
  </si>
  <si>
    <t>Pounds, dry basis</t>
  </si>
  <si>
    <t xml:space="preserve"> </t>
  </si>
  <si>
    <t xml:space="preserve">2/ Totals may not add due to rounding.  </t>
  </si>
  <si>
    <t>3/ Population figures are from U.S. Department of Commerce, Bureau of the Census.</t>
  </si>
  <si>
    <t>4/ Based on U.S. sugar deliveries for domestic food and beverage use.</t>
  </si>
  <si>
    <t>Sources: USDA, Economic Research Service; U.S. Department of Commerce, Bureau of the Census.</t>
  </si>
  <si>
    <t>Primary</t>
  </si>
  <si>
    <t>Loss from</t>
  </si>
  <si>
    <t>Weight</t>
  </si>
  <si>
    <t>Loss at consumer level</t>
  </si>
  <si>
    <t xml:space="preserve">Per capita </t>
  </si>
  <si>
    <t>Calories</t>
  </si>
  <si>
    <t xml:space="preserve">Servings </t>
  </si>
  <si>
    <t>weight</t>
  </si>
  <si>
    <t>primary to</t>
  </si>
  <si>
    <t>at</t>
  </si>
  <si>
    <t>retail/institutional</t>
  </si>
  <si>
    <t>Other</t>
  </si>
  <si>
    <t>consumption,</t>
  </si>
  <si>
    <t>per</t>
  </si>
  <si>
    <t>Serving</t>
  </si>
  <si>
    <t>consumed</t>
  </si>
  <si>
    <t>(teaspoons)</t>
  </si>
  <si>
    <t>Year</t>
  </si>
  <si>
    <t>(market</t>
  </si>
  <si>
    <t xml:space="preserve">retail </t>
  </si>
  <si>
    <t>retail</t>
  </si>
  <si>
    <t>to consumer</t>
  </si>
  <si>
    <t>consumer</t>
  </si>
  <si>
    <t>Nonedible</t>
  </si>
  <si>
    <t>(uneaten food,</t>
  </si>
  <si>
    <t>adjusted</t>
  </si>
  <si>
    <t>serving</t>
  </si>
  <si>
    <t>daily 3/</t>
  </si>
  <si>
    <t>level) 2/</t>
  </si>
  <si>
    <t>level</t>
  </si>
  <si>
    <t>share</t>
  </si>
  <si>
    <t>spoilage, etc.)</t>
  </si>
  <si>
    <t>for loss</t>
  </si>
  <si>
    <t>(teaspoon)</t>
  </si>
  <si>
    <t>daily 4/</t>
  </si>
  <si>
    <t>lb/year</t>
  </si>
  <si>
    <t>percent</t>
  </si>
  <si>
    <t>lb/yr</t>
  </si>
  <si>
    <t>oz/day</t>
  </si>
  <si>
    <t>g/day</t>
  </si>
  <si>
    <t>number</t>
  </si>
  <si>
    <t>grams</t>
  </si>
  <si>
    <t>teaspoons</t>
  </si>
  <si>
    <t>1/ Estimated number of daily per capita calories calculated by adjusting sugar deliveries for domestic food and beverage use for food losses.</t>
  </si>
  <si>
    <t>2/ U.S. per capita cane and beet sugar estimated deliveries for domestic food and beverage use, calendar year. See table 50 of Sugar and Sweetener Yearbook series.</t>
  </si>
  <si>
    <t>3/ Number of daily teaspoons multiplied by calories per serving.</t>
  </si>
  <si>
    <t>4/ Grams per day divided by serving weight.</t>
  </si>
  <si>
    <t>Source: USDA, Economic Research Service.</t>
  </si>
  <si>
    <t xml:space="preserve">          Loss at consumer level</t>
  </si>
  <si>
    <t xml:space="preserve">     Per capita consumption</t>
  </si>
  <si>
    <t xml:space="preserve">Serving </t>
  </si>
  <si>
    <t>Servings</t>
  </si>
  <si>
    <t xml:space="preserve">at </t>
  </si>
  <si>
    <t xml:space="preserve">retail/institutional </t>
  </si>
  <si>
    <t xml:space="preserve">         (adjusted for loss)</t>
  </si>
  <si>
    <t xml:space="preserve">per </t>
  </si>
  <si>
    <t xml:space="preserve">Nonedible </t>
  </si>
  <si>
    <t xml:space="preserve"> level) 2/</t>
  </si>
  <si>
    <t>oz/daily</t>
  </si>
  <si>
    <t>g/daily</t>
  </si>
  <si>
    <t>1/ Estimated number of daily per capita calories calculated by adjusting HFCS deliveries for domestic food and beverage use for food losses.</t>
  </si>
  <si>
    <t>2/ U.S. per capita HFCS estimated deliveries for domestic food and beverage use, calendar year. See table 50 of Sugar and Sweetener Yearbook series.</t>
  </si>
  <si>
    <t>Last updated: 7/2/2021.</t>
  </si>
  <si>
    <t>1/ Estimated number of daily per capita calories of sweeteners other than refined sugar and high-fructose corn syrup, calculated by adjusting deliveries for domestic food and</t>
  </si>
  <si>
    <t xml:space="preserve"> beverage use for food losses.</t>
  </si>
  <si>
    <t>2/ U.S. per capita other sweeteners estimated deliveries for domestic food and beverage use, calendar year. See table 50 of Sugar and Sweetener Yearbook series.</t>
  </si>
  <si>
    <t>Table 53–Other sweeteners: estimated number of per capita calories consumed daily, by calendar year, since 1970</t>
  </si>
  <si>
    <t>Table 49–U.S. total estimated deliveries of caloric sweeteners for domestic food and beverage use, by calendar year, since 1966 1/</t>
  </si>
  <si>
    <t>Table 50–U.S. per capita caloric sweeteners estimated deliveries for domestic food and beverage use, by calendar year, since 1966 1/ 2/</t>
  </si>
  <si>
    <t>Table 51–Refined cane and beet sugar: estimated number of per capita calories consumed daily, by calendar year, since 1970 1/</t>
  </si>
  <si>
    <t>Table 53–Other sweeteners: estimated number of per capita calories consumed daily, by calendar year, since 1970 1/</t>
  </si>
  <si>
    <t>lb = pounds; oz = ounces; g = grams.</t>
  </si>
  <si>
    <t>U.S. consumption of caloric sweeteners</t>
  </si>
  <si>
    <t>Table 52–High-fructose corn syrup: estimated number of per capita calories consumed daily, by calendar year, since 1970 1/</t>
  </si>
  <si>
    <t>Table 52–High-fructose corn syrup: estimated number of per capita calories consumed daily, by calendar year, since 1970</t>
  </si>
  <si>
    <t>Corn sweeteners</t>
  </si>
  <si>
    <t>High-corn</t>
  </si>
  <si>
    <t>fructose syrup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</si>
</sst>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7">
    <xf numFmtId="0" fontId="0" fillId="0" borderId="0" xfId="0"/>
    <xf numFmtId="0" fontId="2" fillId="0" borderId="0" xfId="1" applyFont="1"/>
    <xf numFmtId="0" fontId="3" fillId="0" borderId="0" xfId="1" applyFont="1"/>
    <xf numFmtId="164" fontId="3" fillId="0" borderId="0" xfId="1" applyNumberFormat="1" applyFont="1"/>
    <xf numFmtId="165" fontId="3" fillId="0" borderId="0" xfId="2" applyNumberFormat="1" applyFont="1"/>
    <xf numFmtId="165" fontId="3" fillId="0" borderId="0" xfId="1" applyNumberFormat="1" applyFont="1"/>
    <xf numFmtId="0" fontId="3" fillId="0" borderId="1" xfId="1" quotePrefix="1" applyFont="1" applyBorder="1" applyAlignment="1">
      <alignment horizontal="left"/>
    </xf>
    <xf numFmtId="0" fontId="3" fillId="0" borderId="1" xfId="1" applyFont="1" applyBorder="1"/>
    <xf numFmtId="0" fontId="3" fillId="0" borderId="0" xfId="1" applyFont="1" applyAlignment="1">
      <alignment horizontal="left"/>
    </xf>
    <xf numFmtId="0" fontId="3" fillId="0" borderId="1" xfId="1" applyFont="1" applyBorder="1" applyAlignment="1">
      <alignment horizontal="centerContinuous"/>
    </xf>
    <xf numFmtId="0" fontId="3" fillId="0" borderId="0" xfId="1" applyFont="1" applyAlignment="1">
      <alignment horizontal="center"/>
    </xf>
    <xf numFmtId="0" fontId="3" fillId="0" borderId="0" xfId="1" quotePrefix="1" applyFont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0" xfId="1" applyFont="1" applyAlignment="1">
      <alignment horizontal="centerContinuous"/>
    </xf>
    <xf numFmtId="3" fontId="3" fillId="0" borderId="0" xfId="1" applyNumberFormat="1" applyFont="1"/>
    <xf numFmtId="37" fontId="3" fillId="0" borderId="0" xfId="1" applyNumberFormat="1" applyFont="1"/>
    <xf numFmtId="0" fontId="3" fillId="0" borderId="0" xfId="1" quotePrefix="1" applyFont="1" applyAlignment="1">
      <alignment horizontal="right"/>
    </xf>
    <xf numFmtId="0" fontId="3" fillId="0" borderId="0" xfId="1" applyFont="1" applyAlignment="1">
      <alignment horizontal="right"/>
    </xf>
    <xf numFmtId="0" fontId="3" fillId="0" borderId="1" xfId="1" applyFont="1" applyBorder="1" applyAlignment="1">
      <alignment horizontal="right"/>
    </xf>
    <xf numFmtId="3" fontId="3" fillId="0" borderId="1" xfId="1" applyNumberFormat="1" applyFont="1" applyBorder="1"/>
    <xf numFmtId="37" fontId="3" fillId="0" borderId="1" xfId="1" applyNumberFormat="1" applyFont="1" applyBorder="1"/>
    <xf numFmtId="0" fontId="3" fillId="0" borderId="0" xfId="1" quotePrefix="1" applyFont="1" applyAlignment="1">
      <alignment horizontal="left"/>
    </xf>
    <xf numFmtId="0" fontId="3" fillId="0" borderId="2" xfId="1" applyFont="1" applyBorder="1" applyAlignment="1">
      <alignment horizontal="centerContinuous"/>
    </xf>
    <xf numFmtId="164" fontId="3" fillId="0" borderId="0" xfId="1" applyNumberFormat="1" applyFont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164" fontId="3" fillId="0" borderId="1" xfId="1" applyNumberFormat="1" applyFont="1" applyBorder="1"/>
    <xf numFmtId="164" fontId="3" fillId="0" borderId="0" xfId="1" quotePrefix="1" applyNumberFormat="1" applyFont="1" applyAlignment="1">
      <alignment horizontal="center"/>
    </xf>
    <xf numFmtId="0" fontId="3" fillId="0" borderId="1" xfId="1" quotePrefix="1" applyFont="1" applyBorder="1" applyAlignment="1">
      <alignment horizontal="center"/>
    </xf>
    <xf numFmtId="164" fontId="3" fillId="0" borderId="1" xfId="1" quotePrefix="1" applyNumberFormat="1" applyFont="1" applyBorder="1" applyAlignment="1">
      <alignment horizontal="center"/>
    </xf>
    <xf numFmtId="1" fontId="3" fillId="0" borderId="0" xfId="1" applyNumberFormat="1" applyFont="1" applyAlignment="1">
      <alignment horizontal="center"/>
    </xf>
    <xf numFmtId="3" fontId="3" fillId="0" borderId="0" xfId="1" applyNumberFormat="1" applyFont="1" applyAlignment="1">
      <alignment horizontal="center"/>
    </xf>
    <xf numFmtId="1" fontId="3" fillId="0" borderId="1" xfId="1" applyNumberFormat="1" applyFont="1" applyBorder="1" applyAlignment="1">
      <alignment horizontal="center"/>
    </xf>
    <xf numFmtId="0" fontId="3" fillId="0" borderId="0" xfId="1" applyFont="1" applyBorder="1" applyAlignment="1">
      <alignment horizontal="right"/>
    </xf>
    <xf numFmtId="1" fontId="3" fillId="0" borderId="1" xfId="1" applyNumberFormat="1" applyFont="1" applyBorder="1"/>
    <xf numFmtId="1" fontId="3" fillId="0" borderId="0" xfId="1" applyNumberFormat="1" applyFont="1"/>
    <xf numFmtId="1" fontId="3" fillId="0" borderId="0" xfId="1" quotePrefix="1" applyNumberFormat="1" applyFont="1" applyAlignment="1">
      <alignment horizontal="center"/>
    </xf>
    <xf numFmtId="0" fontId="5" fillId="0" borderId="0" xfId="0" applyFont="1"/>
    <xf numFmtId="0" fontId="6" fillId="0" borderId="0" xfId="3" quotePrefix="1" applyFont="1"/>
    <xf numFmtId="0" fontId="6" fillId="0" borderId="0" xfId="3" applyFont="1"/>
    <xf numFmtId="0" fontId="3" fillId="0" borderId="0" xfId="1" quotePrefix="1" applyFont="1" applyAlignment="1">
      <alignment horizontal="center"/>
    </xf>
    <xf numFmtId="0" fontId="3" fillId="0" borderId="0" xfId="1" quotePrefix="1" applyFont="1" applyAlignment="1">
      <alignment horizontal="center" vertical="top"/>
    </xf>
    <xf numFmtId="0" fontId="3" fillId="0" borderId="0" xfId="1" applyFont="1" applyAlignment="1">
      <alignment horizontal="center" vertical="top"/>
    </xf>
    <xf numFmtId="0" fontId="3" fillId="0" borderId="0" xfId="1" quotePrefix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/>
    <xf numFmtId="0" fontId="3" fillId="0" borderId="1" xfId="1" quotePrefix="1" applyFont="1" applyBorder="1" applyAlignment="1">
      <alignment horizontal="center"/>
    </xf>
    <xf numFmtId="0" fontId="3" fillId="0" borderId="1" xfId="1" applyFont="1" applyBorder="1"/>
  </cellXfs>
  <cellStyles count="4">
    <cellStyle name="Comma 2" xfId="2" xr:uid="{AC34020A-EAF8-4485-8F29-74DEE3631B66}"/>
    <cellStyle name="Hyperlink" xfId="3" builtinId="8"/>
    <cellStyle name="Normal" xfId="0" builtinId="0"/>
    <cellStyle name="Normal 2" xfId="1" xr:uid="{BA7915D7-A04D-4E1B-A1F8-88620124B33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ROPS/Sugar%20and%20Sweeteners/YEARBOOK/TABLE4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ROPS/Sugar%20and%20Sweeteners/Outlook-%20Data%20Products/Yearbook%20Table%20Files/CalConsumpWrkTables/TABLE49x50%20MMc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49"/>
    </sheetNames>
    <sheetDataSet>
      <sheetData sheetId="0">
        <row r="62">
          <cell r="C62">
            <v>11372.897196261682</v>
          </cell>
          <cell r="D62">
            <v>5913.1047866483132</v>
          </cell>
          <cell r="E62">
            <v>2118.4011970645515</v>
          </cell>
          <cell r="F62">
            <v>464.2412647508325</v>
          </cell>
          <cell r="G62">
            <v>8495.7472484636965</v>
          </cell>
          <cell r="H62">
            <v>185.15255261521199</v>
          </cell>
          <cell r="I62">
            <v>120.94158573642059</v>
          </cell>
          <cell r="J62">
            <v>20174.738583077011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50metric"/>
      <sheetName val="Chart5"/>
      <sheetName val="Chart6"/>
      <sheetName val="Table50"/>
      <sheetName val="Table49"/>
      <sheetName val="SSO table"/>
      <sheetName val="Added sugar intake"/>
    </sheetNames>
    <sheetDataSet>
      <sheetData sheetId="0"/>
      <sheetData sheetId="1" refreshError="1"/>
      <sheetData sheetId="2" refreshError="1"/>
      <sheetData sheetId="3">
        <row r="12">
          <cell r="C12">
            <v>101.75672785804412</v>
          </cell>
          <cell r="D12">
            <v>0.54798478638863568</v>
          </cell>
        </row>
        <row r="13">
          <cell r="C13">
            <v>102.11646614740135</v>
          </cell>
          <cell r="D13">
            <v>0.82471183504346379</v>
          </cell>
        </row>
        <row r="14">
          <cell r="C14">
            <v>102.2936503667682</v>
          </cell>
          <cell r="D14">
            <v>1.1544768425616276</v>
          </cell>
        </row>
        <row r="15">
          <cell r="C15">
            <v>100.81033284301235</v>
          </cell>
          <cell r="D15">
            <v>2.0621413541133378</v>
          </cell>
        </row>
        <row r="16">
          <cell r="C16">
            <v>95.663134312351616</v>
          </cell>
          <cell r="D16">
            <v>2.7625577673778752</v>
          </cell>
        </row>
        <row r="17">
          <cell r="C17">
            <v>89.159639243586639</v>
          </cell>
          <cell r="D17">
            <v>4.8791747116537714</v>
          </cell>
        </row>
        <row r="18">
          <cell r="C18">
            <v>93.382932389531035</v>
          </cell>
          <cell r="D18">
            <v>7.1750649260422925</v>
          </cell>
        </row>
        <row r="19">
          <cell r="C19">
            <v>94.196733514606251</v>
          </cell>
          <cell r="D19">
            <v>9.5977314373945042</v>
          </cell>
        </row>
        <row r="20">
          <cell r="C20">
            <v>91.440443102802888</v>
          </cell>
          <cell r="D20">
            <v>10.76743508037149</v>
          </cell>
        </row>
        <row r="21">
          <cell r="C21">
            <v>89.332264989430413</v>
          </cell>
          <cell r="D21">
            <v>14.750197957491292</v>
          </cell>
        </row>
        <row r="22">
          <cell r="C22">
            <v>83.630590328219498</v>
          </cell>
          <cell r="D22">
            <v>18.955712552155777</v>
          </cell>
        </row>
        <row r="23">
          <cell r="C23">
            <v>79.402229390919302</v>
          </cell>
          <cell r="D23">
            <v>22.834072452179072</v>
          </cell>
        </row>
        <row r="24">
          <cell r="C24">
            <v>73.683442791846574</v>
          </cell>
          <cell r="D24">
            <v>26.61671814446369</v>
          </cell>
        </row>
        <row r="25">
          <cell r="C25">
            <v>70.296781732441531</v>
          </cell>
          <cell r="D25">
            <v>31.201474987943172</v>
          </cell>
        </row>
        <row r="26">
          <cell r="C26">
            <v>66.652863692679361</v>
          </cell>
          <cell r="D26">
            <v>37.22626804542454</v>
          </cell>
        </row>
        <row r="27">
          <cell r="C27">
            <v>62.729607175332738</v>
          </cell>
          <cell r="D27">
            <v>45.171060025328558</v>
          </cell>
        </row>
        <row r="28">
          <cell r="C28">
            <v>60.047401796458871</v>
          </cell>
          <cell r="D28">
            <v>45.693822174019644</v>
          </cell>
        </row>
        <row r="29">
          <cell r="C29">
            <v>62.378685658075497</v>
          </cell>
          <cell r="D29">
            <v>47.709123408181085</v>
          </cell>
        </row>
        <row r="30">
          <cell r="C30">
            <v>62.06601326218577</v>
          </cell>
          <cell r="D30">
            <v>48.962276702813227</v>
          </cell>
        </row>
        <row r="31">
          <cell r="C31">
            <v>62.753173044217327</v>
          </cell>
          <cell r="D31">
            <v>48.19616563301016</v>
          </cell>
        </row>
        <row r="32">
          <cell r="C32">
            <v>64.377223779115653</v>
          </cell>
          <cell r="D32">
            <v>49.593414677050525</v>
          </cell>
        </row>
        <row r="33">
          <cell r="C33">
            <v>63.575277622921696</v>
          </cell>
          <cell r="D33">
            <v>50.305460111324585</v>
          </cell>
        </row>
        <row r="34">
          <cell r="C34">
            <v>64.312988201707839</v>
          </cell>
          <cell r="D34">
            <v>51.865256407769415</v>
          </cell>
        </row>
        <row r="35">
          <cell r="C35">
            <v>63.902108434016746</v>
          </cell>
          <cell r="D35">
            <v>54.522995485032411</v>
          </cell>
        </row>
        <row r="36">
          <cell r="C36">
            <v>64.442921886301548</v>
          </cell>
          <cell r="D36">
            <v>56.230353766763166</v>
          </cell>
        </row>
        <row r="37">
          <cell r="C37">
            <v>64.987972488269733</v>
          </cell>
          <cell r="D37">
            <v>57.650550715168251</v>
          </cell>
        </row>
        <row r="38">
          <cell r="C38">
            <v>65.088348021690834</v>
          </cell>
          <cell r="D38">
            <v>57.495027854660329</v>
          </cell>
        </row>
        <row r="39">
          <cell r="C39">
            <v>64.941670718121628</v>
          </cell>
          <cell r="D39">
            <v>60.709086767248316</v>
          </cell>
        </row>
        <row r="40">
          <cell r="C40">
            <v>64.991585283974416</v>
          </cell>
          <cell r="D40">
            <v>62.087578960929164</v>
          </cell>
        </row>
        <row r="41">
          <cell r="C41">
            <v>66.350385837214446</v>
          </cell>
          <cell r="D41">
            <v>63.814239314807359</v>
          </cell>
        </row>
        <row r="42">
          <cell r="C42">
            <v>65.574986773366049</v>
          </cell>
          <cell r="D42">
            <v>62.527817323974723</v>
          </cell>
        </row>
        <row r="43">
          <cell r="C43">
            <v>64.508757826831413</v>
          </cell>
          <cell r="D43">
            <v>62.22806313083813</v>
          </cell>
        </row>
        <row r="44">
          <cell r="C44">
            <v>63.270727157002945</v>
          </cell>
          <cell r="D44">
            <v>62.525669614328528</v>
          </cell>
        </row>
        <row r="45">
          <cell r="C45">
            <v>60.953034998326693</v>
          </cell>
          <cell r="D45">
            <v>60.572792588110588</v>
          </cell>
        </row>
        <row r="46">
          <cell r="C46">
            <v>61.62041588871449</v>
          </cell>
          <cell r="D46">
            <v>59.631913880540665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8"/>
  <sheetViews>
    <sheetView tabSelected="1" workbookViewId="0"/>
  </sheetViews>
  <sheetFormatPr defaultRowHeight="12.75" x14ac:dyDescent="0.2"/>
  <cols>
    <col min="1" max="16384" width="9.140625" style="36"/>
  </cols>
  <sheetData>
    <row r="1" spans="1:1" x14ac:dyDescent="0.2">
      <c r="A1" s="1" t="s">
        <v>118</v>
      </c>
    </row>
    <row r="2" spans="1:1" x14ac:dyDescent="0.2">
      <c r="A2" s="37" t="s">
        <v>0</v>
      </c>
    </row>
    <row r="3" spans="1:1" x14ac:dyDescent="0.2">
      <c r="A3" s="37" t="s">
        <v>1</v>
      </c>
    </row>
    <row r="4" spans="1:1" x14ac:dyDescent="0.2">
      <c r="A4" s="37" t="s">
        <v>2</v>
      </c>
    </row>
    <row r="5" spans="1:1" x14ac:dyDescent="0.2">
      <c r="A5" s="38" t="s">
        <v>120</v>
      </c>
    </row>
    <row r="6" spans="1:1" x14ac:dyDescent="0.2">
      <c r="A6" s="37" t="s">
        <v>112</v>
      </c>
    </row>
    <row r="8" spans="1:1" x14ac:dyDescent="0.2">
      <c r="A8" s="21" t="s">
        <v>29</v>
      </c>
    </row>
  </sheetData>
  <hyperlinks>
    <hyperlink ref="A2" location="'Table 49'!A1" display="Table 49–U.S. total estimated deliveries of caloric sweeteners for domestic food and beverage use, by calendar year, since 1966" xr:uid="{1AEA8E0F-38BC-48FC-B701-D0B284621A63}"/>
    <hyperlink ref="A3" location="'Table 50'!A1" display="Table 50–U.S. per capita caloric sweeteners estimated deliveries for domestic food and beverage use, by calendar year, since 1966" xr:uid="{A959C669-CA57-4DC2-A47B-1876CE90BFEE}"/>
    <hyperlink ref="A4" location="'Table 51'!A1" display="Table 51–Refined cane and beet sugar: estimated number of per capita calories consumed daily, by calendar year, since 1970" xr:uid="{7F3E1F87-A522-4C24-95D2-E0F9C95CAF60}"/>
    <hyperlink ref="A5" location="'Table 52'!A1" display="Table 52–High-fructose corn syrup (HFCS): estimated number of per capita calories consumed daily, by calendar year, since 1970" xr:uid="{3E576A0E-CCE3-4D98-A6CD-9877F10B3669}"/>
    <hyperlink ref="A6" location="'Table 53'!A1" display="Table 53–Other sweeteners: estimated number of per capita calories consumed daily, by calendar year, since 1970" xr:uid="{4B307935-114C-4DC3-95EF-4DA289978AC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CD65B-630F-4071-A1BF-7031790BB290}">
  <dimension ref="A1:BP71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1.25" x14ac:dyDescent="0.2"/>
  <cols>
    <col min="1" max="1" width="8.28515625" style="2" customWidth="1"/>
    <col min="2" max="2" width="9.42578125" style="2" customWidth="1"/>
    <col min="3" max="3" width="9.7109375" style="2" customWidth="1"/>
    <col min="4" max="4" width="11.28515625" style="2" bestFit="1" customWidth="1"/>
    <col min="5" max="5" width="9.85546875" style="2" customWidth="1"/>
    <col min="6" max="6" width="10.140625" style="2" customWidth="1"/>
    <col min="7" max="7" width="10.42578125" style="2" customWidth="1"/>
    <col min="8" max="8" width="9.140625" style="2"/>
    <col min="9" max="9" width="10.140625" style="2" customWidth="1"/>
    <col min="10" max="10" width="18" style="2" customWidth="1"/>
    <col min="11" max="11" width="9.140625" style="2"/>
    <col min="12" max="12" width="9.5703125" style="2" bestFit="1" customWidth="1"/>
    <col min="13" max="13" width="12" style="2" customWidth="1"/>
    <col min="14" max="14" width="10.28515625" style="2" customWidth="1"/>
    <col min="15" max="256" width="9.140625" style="2"/>
    <col min="257" max="257" width="8.28515625" style="2" customWidth="1"/>
    <col min="258" max="258" width="9.42578125" style="2" customWidth="1"/>
    <col min="259" max="259" width="9.7109375" style="2" customWidth="1"/>
    <col min="260" max="261" width="9.85546875" style="2" customWidth="1"/>
    <col min="262" max="262" width="10.140625" style="2" customWidth="1"/>
    <col min="263" max="263" width="10.42578125" style="2" customWidth="1"/>
    <col min="264" max="264" width="9.140625" style="2"/>
    <col min="265" max="265" width="10.140625" style="2" customWidth="1"/>
    <col min="266" max="266" width="18" style="2" customWidth="1"/>
    <col min="267" max="267" width="9.140625" style="2"/>
    <col min="268" max="268" width="9.5703125" style="2" bestFit="1" customWidth="1"/>
    <col min="269" max="269" width="12" style="2" customWidth="1"/>
    <col min="270" max="270" width="10.28515625" style="2" customWidth="1"/>
    <col min="271" max="512" width="9.140625" style="2"/>
    <col min="513" max="513" width="8.28515625" style="2" customWidth="1"/>
    <col min="514" max="514" width="9.42578125" style="2" customWidth="1"/>
    <col min="515" max="515" width="9.7109375" style="2" customWidth="1"/>
    <col min="516" max="517" width="9.85546875" style="2" customWidth="1"/>
    <col min="518" max="518" width="10.140625" style="2" customWidth="1"/>
    <col min="519" max="519" width="10.42578125" style="2" customWidth="1"/>
    <col min="520" max="520" width="9.140625" style="2"/>
    <col min="521" max="521" width="10.140625" style="2" customWidth="1"/>
    <col min="522" max="522" width="18" style="2" customWidth="1"/>
    <col min="523" max="523" width="9.140625" style="2"/>
    <col min="524" max="524" width="9.5703125" style="2" bestFit="1" customWidth="1"/>
    <col min="525" max="525" width="12" style="2" customWidth="1"/>
    <col min="526" max="526" width="10.28515625" style="2" customWidth="1"/>
    <col min="527" max="768" width="9.140625" style="2"/>
    <col min="769" max="769" width="8.28515625" style="2" customWidth="1"/>
    <col min="770" max="770" width="9.42578125" style="2" customWidth="1"/>
    <col min="771" max="771" width="9.7109375" style="2" customWidth="1"/>
    <col min="772" max="773" width="9.85546875" style="2" customWidth="1"/>
    <col min="774" max="774" width="10.140625" style="2" customWidth="1"/>
    <col min="775" max="775" width="10.42578125" style="2" customWidth="1"/>
    <col min="776" max="776" width="9.140625" style="2"/>
    <col min="777" max="777" width="10.140625" style="2" customWidth="1"/>
    <col min="778" max="778" width="18" style="2" customWidth="1"/>
    <col min="779" max="779" width="9.140625" style="2"/>
    <col min="780" max="780" width="9.5703125" style="2" bestFit="1" customWidth="1"/>
    <col min="781" max="781" width="12" style="2" customWidth="1"/>
    <col min="782" max="782" width="10.28515625" style="2" customWidth="1"/>
    <col min="783" max="1024" width="9.140625" style="2"/>
    <col min="1025" max="1025" width="8.28515625" style="2" customWidth="1"/>
    <col min="1026" max="1026" width="9.42578125" style="2" customWidth="1"/>
    <col min="1027" max="1027" width="9.7109375" style="2" customWidth="1"/>
    <col min="1028" max="1029" width="9.85546875" style="2" customWidth="1"/>
    <col min="1030" max="1030" width="10.140625" style="2" customWidth="1"/>
    <col min="1031" max="1031" width="10.42578125" style="2" customWidth="1"/>
    <col min="1032" max="1032" width="9.140625" style="2"/>
    <col min="1033" max="1033" width="10.140625" style="2" customWidth="1"/>
    <col min="1034" max="1034" width="18" style="2" customWidth="1"/>
    <col min="1035" max="1035" width="9.140625" style="2"/>
    <col min="1036" max="1036" width="9.5703125" style="2" bestFit="1" customWidth="1"/>
    <col min="1037" max="1037" width="12" style="2" customWidth="1"/>
    <col min="1038" max="1038" width="10.28515625" style="2" customWidth="1"/>
    <col min="1039" max="1280" width="9.140625" style="2"/>
    <col min="1281" max="1281" width="8.28515625" style="2" customWidth="1"/>
    <col min="1282" max="1282" width="9.42578125" style="2" customWidth="1"/>
    <col min="1283" max="1283" width="9.7109375" style="2" customWidth="1"/>
    <col min="1284" max="1285" width="9.85546875" style="2" customWidth="1"/>
    <col min="1286" max="1286" width="10.140625" style="2" customWidth="1"/>
    <col min="1287" max="1287" width="10.42578125" style="2" customWidth="1"/>
    <col min="1288" max="1288" width="9.140625" style="2"/>
    <col min="1289" max="1289" width="10.140625" style="2" customWidth="1"/>
    <col min="1290" max="1290" width="18" style="2" customWidth="1"/>
    <col min="1291" max="1291" width="9.140625" style="2"/>
    <col min="1292" max="1292" width="9.5703125" style="2" bestFit="1" customWidth="1"/>
    <col min="1293" max="1293" width="12" style="2" customWidth="1"/>
    <col min="1294" max="1294" width="10.28515625" style="2" customWidth="1"/>
    <col min="1295" max="1536" width="9.140625" style="2"/>
    <col min="1537" max="1537" width="8.28515625" style="2" customWidth="1"/>
    <col min="1538" max="1538" width="9.42578125" style="2" customWidth="1"/>
    <col min="1539" max="1539" width="9.7109375" style="2" customWidth="1"/>
    <col min="1540" max="1541" width="9.85546875" style="2" customWidth="1"/>
    <col min="1542" max="1542" width="10.140625" style="2" customWidth="1"/>
    <col min="1543" max="1543" width="10.42578125" style="2" customWidth="1"/>
    <col min="1544" max="1544" width="9.140625" style="2"/>
    <col min="1545" max="1545" width="10.140625" style="2" customWidth="1"/>
    <col min="1546" max="1546" width="18" style="2" customWidth="1"/>
    <col min="1547" max="1547" width="9.140625" style="2"/>
    <col min="1548" max="1548" width="9.5703125" style="2" bestFit="1" customWidth="1"/>
    <col min="1549" max="1549" width="12" style="2" customWidth="1"/>
    <col min="1550" max="1550" width="10.28515625" style="2" customWidth="1"/>
    <col min="1551" max="1792" width="9.140625" style="2"/>
    <col min="1793" max="1793" width="8.28515625" style="2" customWidth="1"/>
    <col min="1794" max="1794" width="9.42578125" style="2" customWidth="1"/>
    <col min="1795" max="1795" width="9.7109375" style="2" customWidth="1"/>
    <col min="1796" max="1797" width="9.85546875" style="2" customWidth="1"/>
    <col min="1798" max="1798" width="10.140625" style="2" customWidth="1"/>
    <col min="1799" max="1799" width="10.42578125" style="2" customWidth="1"/>
    <col min="1800" max="1800" width="9.140625" style="2"/>
    <col min="1801" max="1801" width="10.140625" style="2" customWidth="1"/>
    <col min="1802" max="1802" width="18" style="2" customWidth="1"/>
    <col min="1803" max="1803" width="9.140625" style="2"/>
    <col min="1804" max="1804" width="9.5703125" style="2" bestFit="1" customWidth="1"/>
    <col min="1805" max="1805" width="12" style="2" customWidth="1"/>
    <col min="1806" max="1806" width="10.28515625" style="2" customWidth="1"/>
    <col min="1807" max="2048" width="9.140625" style="2"/>
    <col min="2049" max="2049" width="8.28515625" style="2" customWidth="1"/>
    <col min="2050" max="2050" width="9.42578125" style="2" customWidth="1"/>
    <col min="2051" max="2051" width="9.7109375" style="2" customWidth="1"/>
    <col min="2052" max="2053" width="9.85546875" style="2" customWidth="1"/>
    <col min="2054" max="2054" width="10.140625" style="2" customWidth="1"/>
    <col min="2055" max="2055" width="10.42578125" style="2" customWidth="1"/>
    <col min="2056" max="2056" width="9.140625" style="2"/>
    <col min="2057" max="2057" width="10.140625" style="2" customWidth="1"/>
    <col min="2058" max="2058" width="18" style="2" customWidth="1"/>
    <col min="2059" max="2059" width="9.140625" style="2"/>
    <col min="2060" max="2060" width="9.5703125" style="2" bestFit="1" customWidth="1"/>
    <col min="2061" max="2061" width="12" style="2" customWidth="1"/>
    <col min="2062" max="2062" width="10.28515625" style="2" customWidth="1"/>
    <col min="2063" max="2304" width="9.140625" style="2"/>
    <col min="2305" max="2305" width="8.28515625" style="2" customWidth="1"/>
    <col min="2306" max="2306" width="9.42578125" style="2" customWidth="1"/>
    <col min="2307" max="2307" width="9.7109375" style="2" customWidth="1"/>
    <col min="2308" max="2309" width="9.85546875" style="2" customWidth="1"/>
    <col min="2310" max="2310" width="10.140625" style="2" customWidth="1"/>
    <col min="2311" max="2311" width="10.42578125" style="2" customWidth="1"/>
    <col min="2312" max="2312" width="9.140625" style="2"/>
    <col min="2313" max="2313" width="10.140625" style="2" customWidth="1"/>
    <col min="2314" max="2314" width="18" style="2" customWidth="1"/>
    <col min="2315" max="2315" width="9.140625" style="2"/>
    <col min="2316" max="2316" width="9.5703125" style="2" bestFit="1" customWidth="1"/>
    <col min="2317" max="2317" width="12" style="2" customWidth="1"/>
    <col min="2318" max="2318" width="10.28515625" style="2" customWidth="1"/>
    <col min="2319" max="2560" width="9.140625" style="2"/>
    <col min="2561" max="2561" width="8.28515625" style="2" customWidth="1"/>
    <col min="2562" max="2562" width="9.42578125" style="2" customWidth="1"/>
    <col min="2563" max="2563" width="9.7109375" style="2" customWidth="1"/>
    <col min="2564" max="2565" width="9.85546875" style="2" customWidth="1"/>
    <col min="2566" max="2566" width="10.140625" style="2" customWidth="1"/>
    <col min="2567" max="2567" width="10.42578125" style="2" customWidth="1"/>
    <col min="2568" max="2568" width="9.140625" style="2"/>
    <col min="2569" max="2569" width="10.140625" style="2" customWidth="1"/>
    <col min="2570" max="2570" width="18" style="2" customWidth="1"/>
    <col min="2571" max="2571" width="9.140625" style="2"/>
    <col min="2572" max="2572" width="9.5703125" style="2" bestFit="1" customWidth="1"/>
    <col min="2573" max="2573" width="12" style="2" customWidth="1"/>
    <col min="2574" max="2574" width="10.28515625" style="2" customWidth="1"/>
    <col min="2575" max="2816" width="9.140625" style="2"/>
    <col min="2817" max="2817" width="8.28515625" style="2" customWidth="1"/>
    <col min="2818" max="2818" width="9.42578125" style="2" customWidth="1"/>
    <col min="2819" max="2819" width="9.7109375" style="2" customWidth="1"/>
    <col min="2820" max="2821" width="9.85546875" style="2" customWidth="1"/>
    <col min="2822" max="2822" width="10.140625" style="2" customWidth="1"/>
    <col min="2823" max="2823" width="10.42578125" style="2" customWidth="1"/>
    <col min="2824" max="2824" width="9.140625" style="2"/>
    <col min="2825" max="2825" width="10.140625" style="2" customWidth="1"/>
    <col min="2826" max="2826" width="18" style="2" customWidth="1"/>
    <col min="2827" max="2827" width="9.140625" style="2"/>
    <col min="2828" max="2828" width="9.5703125" style="2" bestFit="1" customWidth="1"/>
    <col min="2829" max="2829" width="12" style="2" customWidth="1"/>
    <col min="2830" max="2830" width="10.28515625" style="2" customWidth="1"/>
    <col min="2831" max="3072" width="9.140625" style="2"/>
    <col min="3073" max="3073" width="8.28515625" style="2" customWidth="1"/>
    <col min="3074" max="3074" width="9.42578125" style="2" customWidth="1"/>
    <col min="3075" max="3075" width="9.7109375" style="2" customWidth="1"/>
    <col min="3076" max="3077" width="9.85546875" style="2" customWidth="1"/>
    <col min="3078" max="3078" width="10.140625" style="2" customWidth="1"/>
    <col min="3079" max="3079" width="10.42578125" style="2" customWidth="1"/>
    <col min="3080" max="3080" width="9.140625" style="2"/>
    <col min="3081" max="3081" width="10.140625" style="2" customWidth="1"/>
    <col min="3082" max="3082" width="18" style="2" customWidth="1"/>
    <col min="3083" max="3083" width="9.140625" style="2"/>
    <col min="3084" max="3084" width="9.5703125" style="2" bestFit="1" customWidth="1"/>
    <col min="3085" max="3085" width="12" style="2" customWidth="1"/>
    <col min="3086" max="3086" width="10.28515625" style="2" customWidth="1"/>
    <col min="3087" max="3328" width="9.140625" style="2"/>
    <col min="3329" max="3329" width="8.28515625" style="2" customWidth="1"/>
    <col min="3330" max="3330" width="9.42578125" style="2" customWidth="1"/>
    <col min="3331" max="3331" width="9.7109375" style="2" customWidth="1"/>
    <col min="3332" max="3333" width="9.85546875" style="2" customWidth="1"/>
    <col min="3334" max="3334" width="10.140625" style="2" customWidth="1"/>
    <col min="3335" max="3335" width="10.42578125" style="2" customWidth="1"/>
    <col min="3336" max="3336" width="9.140625" style="2"/>
    <col min="3337" max="3337" width="10.140625" style="2" customWidth="1"/>
    <col min="3338" max="3338" width="18" style="2" customWidth="1"/>
    <col min="3339" max="3339" width="9.140625" style="2"/>
    <col min="3340" max="3340" width="9.5703125" style="2" bestFit="1" customWidth="1"/>
    <col min="3341" max="3341" width="12" style="2" customWidth="1"/>
    <col min="3342" max="3342" width="10.28515625" style="2" customWidth="1"/>
    <col min="3343" max="3584" width="9.140625" style="2"/>
    <col min="3585" max="3585" width="8.28515625" style="2" customWidth="1"/>
    <col min="3586" max="3586" width="9.42578125" style="2" customWidth="1"/>
    <col min="3587" max="3587" width="9.7109375" style="2" customWidth="1"/>
    <col min="3588" max="3589" width="9.85546875" style="2" customWidth="1"/>
    <col min="3590" max="3590" width="10.140625" style="2" customWidth="1"/>
    <col min="3591" max="3591" width="10.42578125" style="2" customWidth="1"/>
    <col min="3592" max="3592" width="9.140625" style="2"/>
    <col min="3593" max="3593" width="10.140625" style="2" customWidth="1"/>
    <col min="3594" max="3594" width="18" style="2" customWidth="1"/>
    <col min="3595" max="3595" width="9.140625" style="2"/>
    <col min="3596" max="3596" width="9.5703125" style="2" bestFit="1" customWidth="1"/>
    <col min="3597" max="3597" width="12" style="2" customWidth="1"/>
    <col min="3598" max="3598" width="10.28515625" style="2" customWidth="1"/>
    <col min="3599" max="3840" width="9.140625" style="2"/>
    <col min="3841" max="3841" width="8.28515625" style="2" customWidth="1"/>
    <col min="3842" max="3842" width="9.42578125" style="2" customWidth="1"/>
    <col min="3843" max="3843" width="9.7109375" style="2" customWidth="1"/>
    <col min="3844" max="3845" width="9.85546875" style="2" customWidth="1"/>
    <col min="3846" max="3846" width="10.140625" style="2" customWidth="1"/>
    <col min="3847" max="3847" width="10.42578125" style="2" customWidth="1"/>
    <col min="3848" max="3848" width="9.140625" style="2"/>
    <col min="3849" max="3849" width="10.140625" style="2" customWidth="1"/>
    <col min="3850" max="3850" width="18" style="2" customWidth="1"/>
    <col min="3851" max="3851" width="9.140625" style="2"/>
    <col min="3852" max="3852" width="9.5703125" style="2" bestFit="1" customWidth="1"/>
    <col min="3853" max="3853" width="12" style="2" customWidth="1"/>
    <col min="3854" max="3854" width="10.28515625" style="2" customWidth="1"/>
    <col min="3855" max="4096" width="9.140625" style="2"/>
    <col min="4097" max="4097" width="8.28515625" style="2" customWidth="1"/>
    <col min="4098" max="4098" width="9.42578125" style="2" customWidth="1"/>
    <col min="4099" max="4099" width="9.7109375" style="2" customWidth="1"/>
    <col min="4100" max="4101" width="9.85546875" style="2" customWidth="1"/>
    <col min="4102" max="4102" width="10.140625" style="2" customWidth="1"/>
    <col min="4103" max="4103" width="10.42578125" style="2" customWidth="1"/>
    <col min="4104" max="4104" width="9.140625" style="2"/>
    <col min="4105" max="4105" width="10.140625" style="2" customWidth="1"/>
    <col min="4106" max="4106" width="18" style="2" customWidth="1"/>
    <col min="4107" max="4107" width="9.140625" style="2"/>
    <col min="4108" max="4108" width="9.5703125" style="2" bestFit="1" customWidth="1"/>
    <col min="4109" max="4109" width="12" style="2" customWidth="1"/>
    <col min="4110" max="4110" width="10.28515625" style="2" customWidth="1"/>
    <col min="4111" max="4352" width="9.140625" style="2"/>
    <col min="4353" max="4353" width="8.28515625" style="2" customWidth="1"/>
    <col min="4354" max="4354" width="9.42578125" style="2" customWidth="1"/>
    <col min="4355" max="4355" width="9.7109375" style="2" customWidth="1"/>
    <col min="4356" max="4357" width="9.85546875" style="2" customWidth="1"/>
    <col min="4358" max="4358" width="10.140625" style="2" customWidth="1"/>
    <col min="4359" max="4359" width="10.42578125" style="2" customWidth="1"/>
    <col min="4360" max="4360" width="9.140625" style="2"/>
    <col min="4361" max="4361" width="10.140625" style="2" customWidth="1"/>
    <col min="4362" max="4362" width="18" style="2" customWidth="1"/>
    <col min="4363" max="4363" width="9.140625" style="2"/>
    <col min="4364" max="4364" width="9.5703125" style="2" bestFit="1" customWidth="1"/>
    <col min="4365" max="4365" width="12" style="2" customWidth="1"/>
    <col min="4366" max="4366" width="10.28515625" style="2" customWidth="1"/>
    <col min="4367" max="4608" width="9.140625" style="2"/>
    <col min="4609" max="4609" width="8.28515625" style="2" customWidth="1"/>
    <col min="4610" max="4610" width="9.42578125" style="2" customWidth="1"/>
    <col min="4611" max="4611" width="9.7109375" style="2" customWidth="1"/>
    <col min="4612" max="4613" width="9.85546875" style="2" customWidth="1"/>
    <col min="4614" max="4614" width="10.140625" style="2" customWidth="1"/>
    <col min="4615" max="4615" width="10.42578125" style="2" customWidth="1"/>
    <col min="4616" max="4616" width="9.140625" style="2"/>
    <col min="4617" max="4617" width="10.140625" style="2" customWidth="1"/>
    <col min="4618" max="4618" width="18" style="2" customWidth="1"/>
    <col min="4619" max="4619" width="9.140625" style="2"/>
    <col min="4620" max="4620" width="9.5703125" style="2" bestFit="1" customWidth="1"/>
    <col min="4621" max="4621" width="12" style="2" customWidth="1"/>
    <col min="4622" max="4622" width="10.28515625" style="2" customWidth="1"/>
    <col min="4623" max="4864" width="9.140625" style="2"/>
    <col min="4865" max="4865" width="8.28515625" style="2" customWidth="1"/>
    <col min="4866" max="4866" width="9.42578125" style="2" customWidth="1"/>
    <col min="4867" max="4867" width="9.7109375" style="2" customWidth="1"/>
    <col min="4868" max="4869" width="9.85546875" style="2" customWidth="1"/>
    <col min="4870" max="4870" width="10.140625" style="2" customWidth="1"/>
    <col min="4871" max="4871" width="10.42578125" style="2" customWidth="1"/>
    <col min="4872" max="4872" width="9.140625" style="2"/>
    <col min="4873" max="4873" width="10.140625" style="2" customWidth="1"/>
    <col min="4874" max="4874" width="18" style="2" customWidth="1"/>
    <col min="4875" max="4875" width="9.140625" style="2"/>
    <col min="4876" max="4876" width="9.5703125" style="2" bestFit="1" customWidth="1"/>
    <col min="4877" max="4877" width="12" style="2" customWidth="1"/>
    <col min="4878" max="4878" width="10.28515625" style="2" customWidth="1"/>
    <col min="4879" max="5120" width="9.140625" style="2"/>
    <col min="5121" max="5121" width="8.28515625" style="2" customWidth="1"/>
    <col min="5122" max="5122" width="9.42578125" style="2" customWidth="1"/>
    <col min="5123" max="5123" width="9.7109375" style="2" customWidth="1"/>
    <col min="5124" max="5125" width="9.85546875" style="2" customWidth="1"/>
    <col min="5126" max="5126" width="10.140625" style="2" customWidth="1"/>
    <col min="5127" max="5127" width="10.42578125" style="2" customWidth="1"/>
    <col min="5128" max="5128" width="9.140625" style="2"/>
    <col min="5129" max="5129" width="10.140625" style="2" customWidth="1"/>
    <col min="5130" max="5130" width="18" style="2" customWidth="1"/>
    <col min="5131" max="5131" width="9.140625" style="2"/>
    <col min="5132" max="5132" width="9.5703125" style="2" bestFit="1" customWidth="1"/>
    <col min="5133" max="5133" width="12" style="2" customWidth="1"/>
    <col min="5134" max="5134" width="10.28515625" style="2" customWidth="1"/>
    <col min="5135" max="5376" width="9.140625" style="2"/>
    <col min="5377" max="5377" width="8.28515625" style="2" customWidth="1"/>
    <col min="5378" max="5378" width="9.42578125" style="2" customWidth="1"/>
    <col min="5379" max="5379" width="9.7109375" style="2" customWidth="1"/>
    <col min="5380" max="5381" width="9.85546875" style="2" customWidth="1"/>
    <col min="5382" max="5382" width="10.140625" style="2" customWidth="1"/>
    <col min="5383" max="5383" width="10.42578125" style="2" customWidth="1"/>
    <col min="5384" max="5384" width="9.140625" style="2"/>
    <col min="5385" max="5385" width="10.140625" style="2" customWidth="1"/>
    <col min="5386" max="5386" width="18" style="2" customWidth="1"/>
    <col min="5387" max="5387" width="9.140625" style="2"/>
    <col min="5388" max="5388" width="9.5703125" style="2" bestFit="1" customWidth="1"/>
    <col min="5389" max="5389" width="12" style="2" customWidth="1"/>
    <col min="5390" max="5390" width="10.28515625" style="2" customWidth="1"/>
    <col min="5391" max="5632" width="9.140625" style="2"/>
    <col min="5633" max="5633" width="8.28515625" style="2" customWidth="1"/>
    <col min="5634" max="5634" width="9.42578125" style="2" customWidth="1"/>
    <col min="5635" max="5635" width="9.7109375" style="2" customWidth="1"/>
    <col min="5636" max="5637" width="9.85546875" style="2" customWidth="1"/>
    <col min="5638" max="5638" width="10.140625" style="2" customWidth="1"/>
    <col min="5639" max="5639" width="10.42578125" style="2" customWidth="1"/>
    <col min="5640" max="5640" width="9.140625" style="2"/>
    <col min="5641" max="5641" width="10.140625" style="2" customWidth="1"/>
    <col min="5642" max="5642" width="18" style="2" customWidth="1"/>
    <col min="5643" max="5643" width="9.140625" style="2"/>
    <col min="5644" max="5644" width="9.5703125" style="2" bestFit="1" customWidth="1"/>
    <col min="5645" max="5645" width="12" style="2" customWidth="1"/>
    <col min="5646" max="5646" width="10.28515625" style="2" customWidth="1"/>
    <col min="5647" max="5888" width="9.140625" style="2"/>
    <col min="5889" max="5889" width="8.28515625" style="2" customWidth="1"/>
    <col min="5890" max="5890" width="9.42578125" style="2" customWidth="1"/>
    <col min="5891" max="5891" width="9.7109375" style="2" customWidth="1"/>
    <col min="5892" max="5893" width="9.85546875" style="2" customWidth="1"/>
    <col min="5894" max="5894" width="10.140625" style="2" customWidth="1"/>
    <col min="5895" max="5895" width="10.42578125" style="2" customWidth="1"/>
    <col min="5896" max="5896" width="9.140625" style="2"/>
    <col min="5897" max="5897" width="10.140625" style="2" customWidth="1"/>
    <col min="5898" max="5898" width="18" style="2" customWidth="1"/>
    <col min="5899" max="5899" width="9.140625" style="2"/>
    <col min="5900" max="5900" width="9.5703125" style="2" bestFit="1" customWidth="1"/>
    <col min="5901" max="5901" width="12" style="2" customWidth="1"/>
    <col min="5902" max="5902" width="10.28515625" style="2" customWidth="1"/>
    <col min="5903" max="6144" width="9.140625" style="2"/>
    <col min="6145" max="6145" width="8.28515625" style="2" customWidth="1"/>
    <col min="6146" max="6146" width="9.42578125" style="2" customWidth="1"/>
    <col min="6147" max="6147" width="9.7109375" style="2" customWidth="1"/>
    <col min="6148" max="6149" width="9.85546875" style="2" customWidth="1"/>
    <col min="6150" max="6150" width="10.140625" style="2" customWidth="1"/>
    <col min="6151" max="6151" width="10.42578125" style="2" customWidth="1"/>
    <col min="6152" max="6152" width="9.140625" style="2"/>
    <col min="6153" max="6153" width="10.140625" style="2" customWidth="1"/>
    <col min="6154" max="6154" width="18" style="2" customWidth="1"/>
    <col min="6155" max="6155" width="9.140625" style="2"/>
    <col min="6156" max="6156" width="9.5703125" style="2" bestFit="1" customWidth="1"/>
    <col min="6157" max="6157" width="12" style="2" customWidth="1"/>
    <col min="6158" max="6158" width="10.28515625" style="2" customWidth="1"/>
    <col min="6159" max="6400" width="9.140625" style="2"/>
    <col min="6401" max="6401" width="8.28515625" style="2" customWidth="1"/>
    <col min="6402" max="6402" width="9.42578125" style="2" customWidth="1"/>
    <col min="6403" max="6403" width="9.7109375" style="2" customWidth="1"/>
    <col min="6404" max="6405" width="9.85546875" style="2" customWidth="1"/>
    <col min="6406" max="6406" width="10.140625" style="2" customWidth="1"/>
    <col min="6407" max="6407" width="10.42578125" style="2" customWidth="1"/>
    <col min="6408" max="6408" width="9.140625" style="2"/>
    <col min="6409" max="6409" width="10.140625" style="2" customWidth="1"/>
    <col min="6410" max="6410" width="18" style="2" customWidth="1"/>
    <col min="6411" max="6411" width="9.140625" style="2"/>
    <col min="6412" max="6412" width="9.5703125" style="2" bestFit="1" customWidth="1"/>
    <col min="6413" max="6413" width="12" style="2" customWidth="1"/>
    <col min="6414" max="6414" width="10.28515625" style="2" customWidth="1"/>
    <col min="6415" max="6656" width="9.140625" style="2"/>
    <col min="6657" max="6657" width="8.28515625" style="2" customWidth="1"/>
    <col min="6658" max="6658" width="9.42578125" style="2" customWidth="1"/>
    <col min="6659" max="6659" width="9.7109375" style="2" customWidth="1"/>
    <col min="6660" max="6661" width="9.85546875" style="2" customWidth="1"/>
    <col min="6662" max="6662" width="10.140625" style="2" customWidth="1"/>
    <col min="6663" max="6663" width="10.42578125" style="2" customWidth="1"/>
    <col min="6664" max="6664" width="9.140625" style="2"/>
    <col min="6665" max="6665" width="10.140625" style="2" customWidth="1"/>
    <col min="6666" max="6666" width="18" style="2" customWidth="1"/>
    <col min="6667" max="6667" width="9.140625" style="2"/>
    <col min="6668" max="6668" width="9.5703125" style="2" bestFit="1" customWidth="1"/>
    <col min="6669" max="6669" width="12" style="2" customWidth="1"/>
    <col min="6670" max="6670" width="10.28515625" style="2" customWidth="1"/>
    <col min="6671" max="6912" width="9.140625" style="2"/>
    <col min="6913" max="6913" width="8.28515625" style="2" customWidth="1"/>
    <col min="6914" max="6914" width="9.42578125" style="2" customWidth="1"/>
    <col min="6915" max="6915" width="9.7109375" style="2" customWidth="1"/>
    <col min="6916" max="6917" width="9.85546875" style="2" customWidth="1"/>
    <col min="6918" max="6918" width="10.140625" style="2" customWidth="1"/>
    <col min="6919" max="6919" width="10.42578125" style="2" customWidth="1"/>
    <col min="6920" max="6920" width="9.140625" style="2"/>
    <col min="6921" max="6921" width="10.140625" style="2" customWidth="1"/>
    <col min="6922" max="6922" width="18" style="2" customWidth="1"/>
    <col min="6923" max="6923" width="9.140625" style="2"/>
    <col min="6924" max="6924" width="9.5703125" style="2" bestFit="1" customWidth="1"/>
    <col min="6925" max="6925" width="12" style="2" customWidth="1"/>
    <col min="6926" max="6926" width="10.28515625" style="2" customWidth="1"/>
    <col min="6927" max="7168" width="9.140625" style="2"/>
    <col min="7169" max="7169" width="8.28515625" style="2" customWidth="1"/>
    <col min="7170" max="7170" width="9.42578125" style="2" customWidth="1"/>
    <col min="7171" max="7171" width="9.7109375" style="2" customWidth="1"/>
    <col min="7172" max="7173" width="9.85546875" style="2" customWidth="1"/>
    <col min="7174" max="7174" width="10.140625" style="2" customWidth="1"/>
    <col min="7175" max="7175" width="10.42578125" style="2" customWidth="1"/>
    <col min="7176" max="7176" width="9.140625" style="2"/>
    <col min="7177" max="7177" width="10.140625" style="2" customWidth="1"/>
    <col min="7178" max="7178" width="18" style="2" customWidth="1"/>
    <col min="7179" max="7179" width="9.140625" style="2"/>
    <col min="7180" max="7180" width="9.5703125" style="2" bestFit="1" customWidth="1"/>
    <col min="7181" max="7181" width="12" style="2" customWidth="1"/>
    <col min="7182" max="7182" width="10.28515625" style="2" customWidth="1"/>
    <col min="7183" max="7424" width="9.140625" style="2"/>
    <col min="7425" max="7425" width="8.28515625" style="2" customWidth="1"/>
    <col min="7426" max="7426" width="9.42578125" style="2" customWidth="1"/>
    <col min="7427" max="7427" width="9.7109375" style="2" customWidth="1"/>
    <col min="7428" max="7429" width="9.85546875" style="2" customWidth="1"/>
    <col min="7430" max="7430" width="10.140625" style="2" customWidth="1"/>
    <col min="7431" max="7431" width="10.42578125" style="2" customWidth="1"/>
    <col min="7432" max="7432" width="9.140625" style="2"/>
    <col min="7433" max="7433" width="10.140625" style="2" customWidth="1"/>
    <col min="7434" max="7434" width="18" style="2" customWidth="1"/>
    <col min="7435" max="7435" width="9.140625" style="2"/>
    <col min="7436" max="7436" width="9.5703125" style="2" bestFit="1" customWidth="1"/>
    <col min="7437" max="7437" width="12" style="2" customWidth="1"/>
    <col min="7438" max="7438" width="10.28515625" style="2" customWidth="1"/>
    <col min="7439" max="7680" width="9.140625" style="2"/>
    <col min="7681" max="7681" width="8.28515625" style="2" customWidth="1"/>
    <col min="7682" max="7682" width="9.42578125" style="2" customWidth="1"/>
    <col min="7683" max="7683" width="9.7109375" style="2" customWidth="1"/>
    <col min="7684" max="7685" width="9.85546875" style="2" customWidth="1"/>
    <col min="7686" max="7686" width="10.140625" style="2" customWidth="1"/>
    <col min="7687" max="7687" width="10.42578125" style="2" customWidth="1"/>
    <col min="7688" max="7688" width="9.140625" style="2"/>
    <col min="7689" max="7689" width="10.140625" style="2" customWidth="1"/>
    <col min="7690" max="7690" width="18" style="2" customWidth="1"/>
    <col min="7691" max="7691" width="9.140625" style="2"/>
    <col min="7692" max="7692" width="9.5703125" style="2" bestFit="1" customWidth="1"/>
    <col min="7693" max="7693" width="12" style="2" customWidth="1"/>
    <col min="7694" max="7694" width="10.28515625" style="2" customWidth="1"/>
    <col min="7695" max="7936" width="9.140625" style="2"/>
    <col min="7937" max="7937" width="8.28515625" style="2" customWidth="1"/>
    <col min="7938" max="7938" width="9.42578125" style="2" customWidth="1"/>
    <col min="7939" max="7939" width="9.7109375" style="2" customWidth="1"/>
    <col min="7940" max="7941" width="9.85546875" style="2" customWidth="1"/>
    <col min="7942" max="7942" width="10.140625" style="2" customWidth="1"/>
    <col min="7943" max="7943" width="10.42578125" style="2" customWidth="1"/>
    <col min="7944" max="7944" width="9.140625" style="2"/>
    <col min="7945" max="7945" width="10.140625" style="2" customWidth="1"/>
    <col min="7946" max="7946" width="18" style="2" customWidth="1"/>
    <col min="7947" max="7947" width="9.140625" style="2"/>
    <col min="7948" max="7948" width="9.5703125" style="2" bestFit="1" customWidth="1"/>
    <col min="7949" max="7949" width="12" style="2" customWidth="1"/>
    <col min="7950" max="7950" width="10.28515625" style="2" customWidth="1"/>
    <col min="7951" max="8192" width="9.140625" style="2"/>
    <col min="8193" max="8193" width="8.28515625" style="2" customWidth="1"/>
    <col min="8194" max="8194" width="9.42578125" style="2" customWidth="1"/>
    <col min="8195" max="8195" width="9.7109375" style="2" customWidth="1"/>
    <col min="8196" max="8197" width="9.85546875" style="2" customWidth="1"/>
    <col min="8198" max="8198" width="10.140625" style="2" customWidth="1"/>
    <col min="8199" max="8199" width="10.42578125" style="2" customWidth="1"/>
    <col min="8200" max="8200" width="9.140625" style="2"/>
    <col min="8201" max="8201" width="10.140625" style="2" customWidth="1"/>
    <col min="8202" max="8202" width="18" style="2" customWidth="1"/>
    <col min="8203" max="8203" width="9.140625" style="2"/>
    <col min="8204" max="8204" width="9.5703125" style="2" bestFit="1" customWidth="1"/>
    <col min="8205" max="8205" width="12" style="2" customWidth="1"/>
    <col min="8206" max="8206" width="10.28515625" style="2" customWidth="1"/>
    <col min="8207" max="8448" width="9.140625" style="2"/>
    <col min="8449" max="8449" width="8.28515625" style="2" customWidth="1"/>
    <col min="8450" max="8450" width="9.42578125" style="2" customWidth="1"/>
    <col min="8451" max="8451" width="9.7109375" style="2" customWidth="1"/>
    <col min="8452" max="8453" width="9.85546875" style="2" customWidth="1"/>
    <col min="8454" max="8454" width="10.140625" style="2" customWidth="1"/>
    <col min="8455" max="8455" width="10.42578125" style="2" customWidth="1"/>
    <col min="8456" max="8456" width="9.140625" style="2"/>
    <col min="8457" max="8457" width="10.140625" style="2" customWidth="1"/>
    <col min="8458" max="8458" width="18" style="2" customWidth="1"/>
    <col min="8459" max="8459" width="9.140625" style="2"/>
    <col min="8460" max="8460" width="9.5703125" style="2" bestFit="1" customWidth="1"/>
    <col min="8461" max="8461" width="12" style="2" customWidth="1"/>
    <col min="8462" max="8462" width="10.28515625" style="2" customWidth="1"/>
    <col min="8463" max="8704" width="9.140625" style="2"/>
    <col min="8705" max="8705" width="8.28515625" style="2" customWidth="1"/>
    <col min="8706" max="8706" width="9.42578125" style="2" customWidth="1"/>
    <col min="8707" max="8707" width="9.7109375" style="2" customWidth="1"/>
    <col min="8708" max="8709" width="9.85546875" style="2" customWidth="1"/>
    <col min="8710" max="8710" width="10.140625" style="2" customWidth="1"/>
    <col min="8711" max="8711" width="10.42578125" style="2" customWidth="1"/>
    <col min="8712" max="8712" width="9.140625" style="2"/>
    <col min="8713" max="8713" width="10.140625" style="2" customWidth="1"/>
    <col min="8714" max="8714" width="18" style="2" customWidth="1"/>
    <col min="8715" max="8715" width="9.140625" style="2"/>
    <col min="8716" max="8716" width="9.5703125" style="2" bestFit="1" customWidth="1"/>
    <col min="8717" max="8717" width="12" style="2" customWidth="1"/>
    <col min="8718" max="8718" width="10.28515625" style="2" customWidth="1"/>
    <col min="8719" max="8960" width="9.140625" style="2"/>
    <col min="8961" max="8961" width="8.28515625" style="2" customWidth="1"/>
    <col min="8962" max="8962" width="9.42578125" style="2" customWidth="1"/>
    <col min="8963" max="8963" width="9.7109375" style="2" customWidth="1"/>
    <col min="8964" max="8965" width="9.85546875" style="2" customWidth="1"/>
    <col min="8966" max="8966" width="10.140625" style="2" customWidth="1"/>
    <col min="8967" max="8967" width="10.42578125" style="2" customWidth="1"/>
    <col min="8968" max="8968" width="9.140625" style="2"/>
    <col min="8969" max="8969" width="10.140625" style="2" customWidth="1"/>
    <col min="8970" max="8970" width="18" style="2" customWidth="1"/>
    <col min="8971" max="8971" width="9.140625" style="2"/>
    <col min="8972" max="8972" width="9.5703125" style="2" bestFit="1" customWidth="1"/>
    <col min="8973" max="8973" width="12" style="2" customWidth="1"/>
    <col min="8974" max="8974" width="10.28515625" style="2" customWidth="1"/>
    <col min="8975" max="9216" width="9.140625" style="2"/>
    <col min="9217" max="9217" width="8.28515625" style="2" customWidth="1"/>
    <col min="9218" max="9218" width="9.42578125" style="2" customWidth="1"/>
    <col min="9219" max="9219" width="9.7109375" style="2" customWidth="1"/>
    <col min="9220" max="9221" width="9.85546875" style="2" customWidth="1"/>
    <col min="9222" max="9222" width="10.140625" style="2" customWidth="1"/>
    <col min="9223" max="9223" width="10.42578125" style="2" customWidth="1"/>
    <col min="9224" max="9224" width="9.140625" style="2"/>
    <col min="9225" max="9225" width="10.140625" style="2" customWidth="1"/>
    <col min="9226" max="9226" width="18" style="2" customWidth="1"/>
    <col min="9227" max="9227" width="9.140625" style="2"/>
    <col min="9228" max="9228" width="9.5703125" style="2" bestFit="1" customWidth="1"/>
    <col min="9229" max="9229" width="12" style="2" customWidth="1"/>
    <col min="9230" max="9230" width="10.28515625" style="2" customWidth="1"/>
    <col min="9231" max="9472" width="9.140625" style="2"/>
    <col min="9473" max="9473" width="8.28515625" style="2" customWidth="1"/>
    <col min="9474" max="9474" width="9.42578125" style="2" customWidth="1"/>
    <col min="9475" max="9475" width="9.7109375" style="2" customWidth="1"/>
    <col min="9476" max="9477" width="9.85546875" style="2" customWidth="1"/>
    <col min="9478" max="9478" width="10.140625" style="2" customWidth="1"/>
    <col min="9479" max="9479" width="10.42578125" style="2" customWidth="1"/>
    <col min="9480" max="9480" width="9.140625" style="2"/>
    <col min="9481" max="9481" width="10.140625" style="2" customWidth="1"/>
    <col min="9482" max="9482" width="18" style="2" customWidth="1"/>
    <col min="9483" max="9483" width="9.140625" style="2"/>
    <col min="9484" max="9484" width="9.5703125" style="2" bestFit="1" customWidth="1"/>
    <col min="9485" max="9485" width="12" style="2" customWidth="1"/>
    <col min="9486" max="9486" width="10.28515625" style="2" customWidth="1"/>
    <col min="9487" max="9728" width="9.140625" style="2"/>
    <col min="9729" max="9729" width="8.28515625" style="2" customWidth="1"/>
    <col min="9730" max="9730" width="9.42578125" style="2" customWidth="1"/>
    <col min="9731" max="9731" width="9.7109375" style="2" customWidth="1"/>
    <col min="9732" max="9733" width="9.85546875" style="2" customWidth="1"/>
    <col min="9734" max="9734" width="10.140625" style="2" customWidth="1"/>
    <col min="9735" max="9735" width="10.42578125" style="2" customWidth="1"/>
    <col min="9736" max="9736" width="9.140625" style="2"/>
    <col min="9737" max="9737" width="10.140625" style="2" customWidth="1"/>
    <col min="9738" max="9738" width="18" style="2" customWidth="1"/>
    <col min="9739" max="9739" width="9.140625" style="2"/>
    <col min="9740" max="9740" width="9.5703125" style="2" bestFit="1" customWidth="1"/>
    <col min="9741" max="9741" width="12" style="2" customWidth="1"/>
    <col min="9742" max="9742" width="10.28515625" style="2" customWidth="1"/>
    <col min="9743" max="9984" width="9.140625" style="2"/>
    <col min="9985" max="9985" width="8.28515625" style="2" customWidth="1"/>
    <col min="9986" max="9986" width="9.42578125" style="2" customWidth="1"/>
    <col min="9987" max="9987" width="9.7109375" style="2" customWidth="1"/>
    <col min="9988" max="9989" width="9.85546875" style="2" customWidth="1"/>
    <col min="9990" max="9990" width="10.140625" style="2" customWidth="1"/>
    <col min="9991" max="9991" width="10.42578125" style="2" customWidth="1"/>
    <col min="9992" max="9992" width="9.140625" style="2"/>
    <col min="9993" max="9993" width="10.140625" style="2" customWidth="1"/>
    <col min="9994" max="9994" width="18" style="2" customWidth="1"/>
    <col min="9995" max="9995" width="9.140625" style="2"/>
    <col min="9996" max="9996" width="9.5703125" style="2" bestFit="1" customWidth="1"/>
    <col min="9997" max="9997" width="12" style="2" customWidth="1"/>
    <col min="9998" max="9998" width="10.28515625" style="2" customWidth="1"/>
    <col min="9999" max="10240" width="9.140625" style="2"/>
    <col min="10241" max="10241" width="8.28515625" style="2" customWidth="1"/>
    <col min="10242" max="10242" width="9.42578125" style="2" customWidth="1"/>
    <col min="10243" max="10243" width="9.7109375" style="2" customWidth="1"/>
    <col min="10244" max="10245" width="9.85546875" style="2" customWidth="1"/>
    <col min="10246" max="10246" width="10.140625" style="2" customWidth="1"/>
    <col min="10247" max="10247" width="10.42578125" style="2" customWidth="1"/>
    <col min="10248" max="10248" width="9.140625" style="2"/>
    <col min="10249" max="10249" width="10.140625" style="2" customWidth="1"/>
    <col min="10250" max="10250" width="18" style="2" customWidth="1"/>
    <col min="10251" max="10251" width="9.140625" style="2"/>
    <col min="10252" max="10252" width="9.5703125" style="2" bestFit="1" customWidth="1"/>
    <col min="10253" max="10253" width="12" style="2" customWidth="1"/>
    <col min="10254" max="10254" width="10.28515625" style="2" customWidth="1"/>
    <col min="10255" max="10496" width="9.140625" style="2"/>
    <col min="10497" max="10497" width="8.28515625" style="2" customWidth="1"/>
    <col min="10498" max="10498" width="9.42578125" style="2" customWidth="1"/>
    <col min="10499" max="10499" width="9.7109375" style="2" customWidth="1"/>
    <col min="10500" max="10501" width="9.85546875" style="2" customWidth="1"/>
    <col min="10502" max="10502" width="10.140625" style="2" customWidth="1"/>
    <col min="10503" max="10503" width="10.42578125" style="2" customWidth="1"/>
    <col min="10504" max="10504" width="9.140625" style="2"/>
    <col min="10505" max="10505" width="10.140625" style="2" customWidth="1"/>
    <col min="10506" max="10506" width="18" style="2" customWidth="1"/>
    <col min="10507" max="10507" width="9.140625" style="2"/>
    <col min="10508" max="10508" width="9.5703125" style="2" bestFit="1" customWidth="1"/>
    <col min="10509" max="10509" width="12" style="2" customWidth="1"/>
    <col min="10510" max="10510" width="10.28515625" style="2" customWidth="1"/>
    <col min="10511" max="10752" width="9.140625" style="2"/>
    <col min="10753" max="10753" width="8.28515625" style="2" customWidth="1"/>
    <col min="10754" max="10754" width="9.42578125" style="2" customWidth="1"/>
    <col min="10755" max="10755" width="9.7109375" style="2" customWidth="1"/>
    <col min="10756" max="10757" width="9.85546875" style="2" customWidth="1"/>
    <col min="10758" max="10758" width="10.140625" style="2" customWidth="1"/>
    <col min="10759" max="10759" width="10.42578125" style="2" customWidth="1"/>
    <col min="10760" max="10760" width="9.140625" style="2"/>
    <col min="10761" max="10761" width="10.140625" style="2" customWidth="1"/>
    <col min="10762" max="10762" width="18" style="2" customWidth="1"/>
    <col min="10763" max="10763" width="9.140625" style="2"/>
    <col min="10764" max="10764" width="9.5703125" style="2" bestFit="1" customWidth="1"/>
    <col min="10765" max="10765" width="12" style="2" customWidth="1"/>
    <col min="10766" max="10766" width="10.28515625" style="2" customWidth="1"/>
    <col min="10767" max="11008" width="9.140625" style="2"/>
    <col min="11009" max="11009" width="8.28515625" style="2" customWidth="1"/>
    <col min="11010" max="11010" width="9.42578125" style="2" customWidth="1"/>
    <col min="11011" max="11011" width="9.7109375" style="2" customWidth="1"/>
    <col min="11012" max="11013" width="9.85546875" style="2" customWidth="1"/>
    <col min="11014" max="11014" width="10.140625" style="2" customWidth="1"/>
    <col min="11015" max="11015" width="10.42578125" style="2" customWidth="1"/>
    <col min="11016" max="11016" width="9.140625" style="2"/>
    <col min="11017" max="11017" width="10.140625" style="2" customWidth="1"/>
    <col min="11018" max="11018" width="18" style="2" customWidth="1"/>
    <col min="11019" max="11019" width="9.140625" style="2"/>
    <col min="11020" max="11020" width="9.5703125" style="2" bestFit="1" customWidth="1"/>
    <col min="11021" max="11021" width="12" style="2" customWidth="1"/>
    <col min="11022" max="11022" width="10.28515625" style="2" customWidth="1"/>
    <col min="11023" max="11264" width="9.140625" style="2"/>
    <col min="11265" max="11265" width="8.28515625" style="2" customWidth="1"/>
    <col min="11266" max="11266" width="9.42578125" style="2" customWidth="1"/>
    <col min="11267" max="11267" width="9.7109375" style="2" customWidth="1"/>
    <col min="11268" max="11269" width="9.85546875" style="2" customWidth="1"/>
    <col min="11270" max="11270" width="10.140625" style="2" customWidth="1"/>
    <col min="11271" max="11271" width="10.42578125" style="2" customWidth="1"/>
    <col min="11272" max="11272" width="9.140625" style="2"/>
    <col min="11273" max="11273" width="10.140625" style="2" customWidth="1"/>
    <col min="11274" max="11274" width="18" style="2" customWidth="1"/>
    <col min="11275" max="11275" width="9.140625" style="2"/>
    <col min="11276" max="11276" width="9.5703125" style="2" bestFit="1" customWidth="1"/>
    <col min="11277" max="11277" width="12" style="2" customWidth="1"/>
    <col min="11278" max="11278" width="10.28515625" style="2" customWidth="1"/>
    <col min="11279" max="11520" width="9.140625" style="2"/>
    <col min="11521" max="11521" width="8.28515625" style="2" customWidth="1"/>
    <col min="11522" max="11522" width="9.42578125" style="2" customWidth="1"/>
    <col min="11523" max="11523" width="9.7109375" style="2" customWidth="1"/>
    <col min="11524" max="11525" width="9.85546875" style="2" customWidth="1"/>
    <col min="11526" max="11526" width="10.140625" style="2" customWidth="1"/>
    <col min="11527" max="11527" width="10.42578125" style="2" customWidth="1"/>
    <col min="11528" max="11528" width="9.140625" style="2"/>
    <col min="11529" max="11529" width="10.140625" style="2" customWidth="1"/>
    <col min="11530" max="11530" width="18" style="2" customWidth="1"/>
    <col min="11531" max="11531" width="9.140625" style="2"/>
    <col min="11532" max="11532" width="9.5703125" style="2" bestFit="1" customWidth="1"/>
    <col min="11533" max="11533" width="12" style="2" customWidth="1"/>
    <col min="11534" max="11534" width="10.28515625" style="2" customWidth="1"/>
    <col min="11535" max="11776" width="9.140625" style="2"/>
    <col min="11777" max="11777" width="8.28515625" style="2" customWidth="1"/>
    <col min="11778" max="11778" width="9.42578125" style="2" customWidth="1"/>
    <col min="11779" max="11779" width="9.7109375" style="2" customWidth="1"/>
    <col min="11780" max="11781" width="9.85546875" style="2" customWidth="1"/>
    <col min="11782" max="11782" width="10.140625" style="2" customWidth="1"/>
    <col min="11783" max="11783" width="10.42578125" style="2" customWidth="1"/>
    <col min="11784" max="11784" width="9.140625" style="2"/>
    <col min="11785" max="11785" width="10.140625" style="2" customWidth="1"/>
    <col min="11786" max="11786" width="18" style="2" customWidth="1"/>
    <col min="11787" max="11787" width="9.140625" style="2"/>
    <col min="11788" max="11788" width="9.5703125" style="2" bestFit="1" customWidth="1"/>
    <col min="11789" max="11789" width="12" style="2" customWidth="1"/>
    <col min="11790" max="11790" width="10.28515625" style="2" customWidth="1"/>
    <col min="11791" max="12032" width="9.140625" style="2"/>
    <col min="12033" max="12033" width="8.28515625" style="2" customWidth="1"/>
    <col min="12034" max="12034" width="9.42578125" style="2" customWidth="1"/>
    <col min="12035" max="12035" width="9.7109375" style="2" customWidth="1"/>
    <col min="12036" max="12037" width="9.85546875" style="2" customWidth="1"/>
    <col min="12038" max="12038" width="10.140625" style="2" customWidth="1"/>
    <col min="12039" max="12039" width="10.42578125" style="2" customWidth="1"/>
    <col min="12040" max="12040" width="9.140625" style="2"/>
    <col min="12041" max="12041" width="10.140625" style="2" customWidth="1"/>
    <col min="12042" max="12042" width="18" style="2" customWidth="1"/>
    <col min="12043" max="12043" width="9.140625" style="2"/>
    <col min="12044" max="12044" width="9.5703125" style="2" bestFit="1" customWidth="1"/>
    <col min="12045" max="12045" width="12" style="2" customWidth="1"/>
    <col min="12046" max="12046" width="10.28515625" style="2" customWidth="1"/>
    <col min="12047" max="12288" width="9.140625" style="2"/>
    <col min="12289" max="12289" width="8.28515625" style="2" customWidth="1"/>
    <col min="12290" max="12290" width="9.42578125" style="2" customWidth="1"/>
    <col min="12291" max="12291" width="9.7109375" style="2" customWidth="1"/>
    <col min="12292" max="12293" width="9.85546875" style="2" customWidth="1"/>
    <col min="12294" max="12294" width="10.140625" style="2" customWidth="1"/>
    <col min="12295" max="12295" width="10.42578125" style="2" customWidth="1"/>
    <col min="12296" max="12296" width="9.140625" style="2"/>
    <col min="12297" max="12297" width="10.140625" style="2" customWidth="1"/>
    <col min="12298" max="12298" width="18" style="2" customWidth="1"/>
    <col min="12299" max="12299" width="9.140625" style="2"/>
    <col min="12300" max="12300" width="9.5703125" style="2" bestFit="1" customWidth="1"/>
    <col min="12301" max="12301" width="12" style="2" customWidth="1"/>
    <col min="12302" max="12302" width="10.28515625" style="2" customWidth="1"/>
    <col min="12303" max="12544" width="9.140625" style="2"/>
    <col min="12545" max="12545" width="8.28515625" style="2" customWidth="1"/>
    <col min="12546" max="12546" width="9.42578125" style="2" customWidth="1"/>
    <col min="12547" max="12547" width="9.7109375" style="2" customWidth="1"/>
    <col min="12548" max="12549" width="9.85546875" style="2" customWidth="1"/>
    <col min="12550" max="12550" width="10.140625" style="2" customWidth="1"/>
    <col min="12551" max="12551" width="10.42578125" style="2" customWidth="1"/>
    <col min="12552" max="12552" width="9.140625" style="2"/>
    <col min="12553" max="12553" width="10.140625" style="2" customWidth="1"/>
    <col min="12554" max="12554" width="18" style="2" customWidth="1"/>
    <col min="12555" max="12555" width="9.140625" style="2"/>
    <col min="12556" max="12556" width="9.5703125" style="2" bestFit="1" customWidth="1"/>
    <col min="12557" max="12557" width="12" style="2" customWidth="1"/>
    <col min="12558" max="12558" width="10.28515625" style="2" customWidth="1"/>
    <col min="12559" max="12800" width="9.140625" style="2"/>
    <col min="12801" max="12801" width="8.28515625" style="2" customWidth="1"/>
    <col min="12802" max="12802" width="9.42578125" style="2" customWidth="1"/>
    <col min="12803" max="12803" width="9.7109375" style="2" customWidth="1"/>
    <col min="12804" max="12805" width="9.85546875" style="2" customWidth="1"/>
    <col min="12806" max="12806" width="10.140625" style="2" customWidth="1"/>
    <col min="12807" max="12807" width="10.42578125" style="2" customWidth="1"/>
    <col min="12808" max="12808" width="9.140625" style="2"/>
    <col min="12809" max="12809" width="10.140625" style="2" customWidth="1"/>
    <col min="12810" max="12810" width="18" style="2" customWidth="1"/>
    <col min="12811" max="12811" width="9.140625" style="2"/>
    <col min="12812" max="12812" width="9.5703125" style="2" bestFit="1" customWidth="1"/>
    <col min="12813" max="12813" width="12" style="2" customWidth="1"/>
    <col min="12814" max="12814" width="10.28515625" style="2" customWidth="1"/>
    <col min="12815" max="13056" width="9.140625" style="2"/>
    <col min="13057" max="13057" width="8.28515625" style="2" customWidth="1"/>
    <col min="13058" max="13058" width="9.42578125" style="2" customWidth="1"/>
    <col min="13059" max="13059" width="9.7109375" style="2" customWidth="1"/>
    <col min="13060" max="13061" width="9.85546875" style="2" customWidth="1"/>
    <col min="13062" max="13062" width="10.140625" style="2" customWidth="1"/>
    <col min="13063" max="13063" width="10.42578125" style="2" customWidth="1"/>
    <col min="13064" max="13064" width="9.140625" style="2"/>
    <col min="13065" max="13065" width="10.140625" style="2" customWidth="1"/>
    <col min="13066" max="13066" width="18" style="2" customWidth="1"/>
    <col min="13067" max="13067" width="9.140625" style="2"/>
    <col min="13068" max="13068" width="9.5703125" style="2" bestFit="1" customWidth="1"/>
    <col min="13069" max="13069" width="12" style="2" customWidth="1"/>
    <col min="13070" max="13070" width="10.28515625" style="2" customWidth="1"/>
    <col min="13071" max="13312" width="9.140625" style="2"/>
    <col min="13313" max="13313" width="8.28515625" style="2" customWidth="1"/>
    <col min="13314" max="13314" width="9.42578125" style="2" customWidth="1"/>
    <col min="13315" max="13315" width="9.7109375" style="2" customWidth="1"/>
    <col min="13316" max="13317" width="9.85546875" style="2" customWidth="1"/>
    <col min="13318" max="13318" width="10.140625" style="2" customWidth="1"/>
    <col min="13319" max="13319" width="10.42578125" style="2" customWidth="1"/>
    <col min="13320" max="13320" width="9.140625" style="2"/>
    <col min="13321" max="13321" width="10.140625" style="2" customWidth="1"/>
    <col min="13322" max="13322" width="18" style="2" customWidth="1"/>
    <col min="13323" max="13323" width="9.140625" style="2"/>
    <col min="13324" max="13324" width="9.5703125" style="2" bestFit="1" customWidth="1"/>
    <col min="13325" max="13325" width="12" style="2" customWidth="1"/>
    <col min="13326" max="13326" width="10.28515625" style="2" customWidth="1"/>
    <col min="13327" max="13568" width="9.140625" style="2"/>
    <col min="13569" max="13569" width="8.28515625" style="2" customWidth="1"/>
    <col min="13570" max="13570" width="9.42578125" style="2" customWidth="1"/>
    <col min="13571" max="13571" width="9.7109375" style="2" customWidth="1"/>
    <col min="13572" max="13573" width="9.85546875" style="2" customWidth="1"/>
    <col min="13574" max="13574" width="10.140625" style="2" customWidth="1"/>
    <col min="13575" max="13575" width="10.42578125" style="2" customWidth="1"/>
    <col min="13576" max="13576" width="9.140625" style="2"/>
    <col min="13577" max="13577" width="10.140625" style="2" customWidth="1"/>
    <col min="13578" max="13578" width="18" style="2" customWidth="1"/>
    <col min="13579" max="13579" width="9.140625" style="2"/>
    <col min="13580" max="13580" width="9.5703125" style="2" bestFit="1" customWidth="1"/>
    <col min="13581" max="13581" width="12" style="2" customWidth="1"/>
    <col min="13582" max="13582" width="10.28515625" style="2" customWidth="1"/>
    <col min="13583" max="13824" width="9.140625" style="2"/>
    <col min="13825" max="13825" width="8.28515625" style="2" customWidth="1"/>
    <col min="13826" max="13826" width="9.42578125" style="2" customWidth="1"/>
    <col min="13827" max="13827" width="9.7109375" style="2" customWidth="1"/>
    <col min="13828" max="13829" width="9.85546875" style="2" customWidth="1"/>
    <col min="13830" max="13830" width="10.140625" style="2" customWidth="1"/>
    <col min="13831" max="13831" width="10.42578125" style="2" customWidth="1"/>
    <col min="13832" max="13832" width="9.140625" style="2"/>
    <col min="13833" max="13833" width="10.140625" style="2" customWidth="1"/>
    <col min="13834" max="13834" width="18" style="2" customWidth="1"/>
    <col min="13835" max="13835" width="9.140625" style="2"/>
    <col min="13836" max="13836" width="9.5703125" style="2" bestFit="1" customWidth="1"/>
    <col min="13837" max="13837" width="12" style="2" customWidth="1"/>
    <col min="13838" max="13838" width="10.28515625" style="2" customWidth="1"/>
    <col min="13839" max="14080" width="9.140625" style="2"/>
    <col min="14081" max="14081" width="8.28515625" style="2" customWidth="1"/>
    <col min="14082" max="14082" width="9.42578125" style="2" customWidth="1"/>
    <col min="14083" max="14083" width="9.7109375" style="2" customWidth="1"/>
    <col min="14084" max="14085" width="9.85546875" style="2" customWidth="1"/>
    <col min="14086" max="14086" width="10.140625" style="2" customWidth="1"/>
    <col min="14087" max="14087" width="10.42578125" style="2" customWidth="1"/>
    <col min="14088" max="14088" width="9.140625" style="2"/>
    <col min="14089" max="14089" width="10.140625" style="2" customWidth="1"/>
    <col min="14090" max="14090" width="18" style="2" customWidth="1"/>
    <col min="14091" max="14091" width="9.140625" style="2"/>
    <col min="14092" max="14092" width="9.5703125" style="2" bestFit="1" customWidth="1"/>
    <col min="14093" max="14093" width="12" style="2" customWidth="1"/>
    <col min="14094" max="14094" width="10.28515625" style="2" customWidth="1"/>
    <col min="14095" max="14336" width="9.140625" style="2"/>
    <col min="14337" max="14337" width="8.28515625" style="2" customWidth="1"/>
    <col min="14338" max="14338" width="9.42578125" style="2" customWidth="1"/>
    <col min="14339" max="14339" width="9.7109375" style="2" customWidth="1"/>
    <col min="14340" max="14341" width="9.85546875" style="2" customWidth="1"/>
    <col min="14342" max="14342" width="10.140625" style="2" customWidth="1"/>
    <col min="14343" max="14343" width="10.42578125" style="2" customWidth="1"/>
    <col min="14344" max="14344" width="9.140625" style="2"/>
    <col min="14345" max="14345" width="10.140625" style="2" customWidth="1"/>
    <col min="14346" max="14346" width="18" style="2" customWidth="1"/>
    <col min="14347" max="14347" width="9.140625" style="2"/>
    <col min="14348" max="14348" width="9.5703125" style="2" bestFit="1" customWidth="1"/>
    <col min="14349" max="14349" width="12" style="2" customWidth="1"/>
    <col min="14350" max="14350" width="10.28515625" style="2" customWidth="1"/>
    <col min="14351" max="14592" width="9.140625" style="2"/>
    <col min="14593" max="14593" width="8.28515625" style="2" customWidth="1"/>
    <col min="14594" max="14594" width="9.42578125" style="2" customWidth="1"/>
    <col min="14595" max="14595" width="9.7109375" style="2" customWidth="1"/>
    <col min="14596" max="14597" width="9.85546875" style="2" customWidth="1"/>
    <col min="14598" max="14598" width="10.140625" style="2" customWidth="1"/>
    <col min="14599" max="14599" width="10.42578125" style="2" customWidth="1"/>
    <col min="14600" max="14600" width="9.140625" style="2"/>
    <col min="14601" max="14601" width="10.140625" style="2" customWidth="1"/>
    <col min="14602" max="14602" width="18" style="2" customWidth="1"/>
    <col min="14603" max="14603" width="9.140625" style="2"/>
    <col min="14604" max="14604" width="9.5703125" style="2" bestFit="1" customWidth="1"/>
    <col min="14605" max="14605" width="12" style="2" customWidth="1"/>
    <col min="14606" max="14606" width="10.28515625" style="2" customWidth="1"/>
    <col min="14607" max="14848" width="9.140625" style="2"/>
    <col min="14849" max="14849" width="8.28515625" style="2" customWidth="1"/>
    <col min="14850" max="14850" width="9.42578125" style="2" customWidth="1"/>
    <col min="14851" max="14851" width="9.7109375" style="2" customWidth="1"/>
    <col min="14852" max="14853" width="9.85546875" style="2" customWidth="1"/>
    <col min="14854" max="14854" width="10.140625" style="2" customWidth="1"/>
    <col min="14855" max="14855" width="10.42578125" style="2" customWidth="1"/>
    <col min="14856" max="14856" width="9.140625" style="2"/>
    <col min="14857" max="14857" width="10.140625" style="2" customWidth="1"/>
    <col min="14858" max="14858" width="18" style="2" customWidth="1"/>
    <col min="14859" max="14859" width="9.140625" style="2"/>
    <col min="14860" max="14860" width="9.5703125" style="2" bestFit="1" customWidth="1"/>
    <col min="14861" max="14861" width="12" style="2" customWidth="1"/>
    <col min="14862" max="14862" width="10.28515625" style="2" customWidth="1"/>
    <col min="14863" max="15104" width="9.140625" style="2"/>
    <col min="15105" max="15105" width="8.28515625" style="2" customWidth="1"/>
    <col min="15106" max="15106" width="9.42578125" style="2" customWidth="1"/>
    <col min="15107" max="15107" width="9.7109375" style="2" customWidth="1"/>
    <col min="15108" max="15109" width="9.85546875" style="2" customWidth="1"/>
    <col min="15110" max="15110" width="10.140625" style="2" customWidth="1"/>
    <col min="15111" max="15111" width="10.42578125" style="2" customWidth="1"/>
    <col min="15112" max="15112" width="9.140625" style="2"/>
    <col min="15113" max="15113" width="10.140625" style="2" customWidth="1"/>
    <col min="15114" max="15114" width="18" style="2" customWidth="1"/>
    <col min="15115" max="15115" width="9.140625" style="2"/>
    <col min="15116" max="15116" width="9.5703125" style="2" bestFit="1" customWidth="1"/>
    <col min="15117" max="15117" width="12" style="2" customWidth="1"/>
    <col min="15118" max="15118" width="10.28515625" style="2" customWidth="1"/>
    <col min="15119" max="15360" width="9.140625" style="2"/>
    <col min="15361" max="15361" width="8.28515625" style="2" customWidth="1"/>
    <col min="15362" max="15362" width="9.42578125" style="2" customWidth="1"/>
    <col min="15363" max="15363" width="9.7109375" style="2" customWidth="1"/>
    <col min="15364" max="15365" width="9.85546875" style="2" customWidth="1"/>
    <col min="15366" max="15366" width="10.140625" style="2" customWidth="1"/>
    <col min="15367" max="15367" width="10.42578125" style="2" customWidth="1"/>
    <col min="15368" max="15368" width="9.140625" style="2"/>
    <col min="15369" max="15369" width="10.140625" style="2" customWidth="1"/>
    <col min="15370" max="15370" width="18" style="2" customWidth="1"/>
    <col min="15371" max="15371" width="9.140625" style="2"/>
    <col min="15372" max="15372" width="9.5703125" style="2" bestFit="1" customWidth="1"/>
    <col min="15373" max="15373" width="12" style="2" customWidth="1"/>
    <col min="15374" max="15374" width="10.28515625" style="2" customWidth="1"/>
    <col min="15375" max="15616" width="9.140625" style="2"/>
    <col min="15617" max="15617" width="8.28515625" style="2" customWidth="1"/>
    <col min="15618" max="15618" width="9.42578125" style="2" customWidth="1"/>
    <col min="15619" max="15619" width="9.7109375" style="2" customWidth="1"/>
    <col min="15620" max="15621" width="9.85546875" style="2" customWidth="1"/>
    <col min="15622" max="15622" width="10.140625" style="2" customWidth="1"/>
    <col min="15623" max="15623" width="10.42578125" style="2" customWidth="1"/>
    <col min="15624" max="15624" width="9.140625" style="2"/>
    <col min="15625" max="15625" width="10.140625" style="2" customWidth="1"/>
    <col min="15626" max="15626" width="18" style="2" customWidth="1"/>
    <col min="15627" max="15627" width="9.140625" style="2"/>
    <col min="15628" max="15628" width="9.5703125" style="2" bestFit="1" customWidth="1"/>
    <col min="15629" max="15629" width="12" style="2" customWidth="1"/>
    <col min="15630" max="15630" width="10.28515625" style="2" customWidth="1"/>
    <col min="15631" max="15872" width="9.140625" style="2"/>
    <col min="15873" max="15873" width="8.28515625" style="2" customWidth="1"/>
    <col min="15874" max="15874" width="9.42578125" style="2" customWidth="1"/>
    <col min="15875" max="15875" width="9.7109375" style="2" customWidth="1"/>
    <col min="15876" max="15877" width="9.85546875" style="2" customWidth="1"/>
    <col min="15878" max="15878" width="10.140625" style="2" customWidth="1"/>
    <col min="15879" max="15879" width="10.42578125" style="2" customWidth="1"/>
    <col min="15880" max="15880" width="9.140625" style="2"/>
    <col min="15881" max="15881" width="10.140625" style="2" customWidth="1"/>
    <col min="15882" max="15882" width="18" style="2" customWidth="1"/>
    <col min="15883" max="15883" width="9.140625" style="2"/>
    <col min="15884" max="15884" width="9.5703125" style="2" bestFit="1" customWidth="1"/>
    <col min="15885" max="15885" width="12" style="2" customWidth="1"/>
    <col min="15886" max="15886" width="10.28515625" style="2" customWidth="1"/>
    <col min="15887" max="16128" width="9.140625" style="2"/>
    <col min="16129" max="16129" width="8.28515625" style="2" customWidth="1"/>
    <col min="16130" max="16130" width="9.42578125" style="2" customWidth="1"/>
    <col min="16131" max="16131" width="9.7109375" style="2" customWidth="1"/>
    <col min="16132" max="16133" width="9.85546875" style="2" customWidth="1"/>
    <col min="16134" max="16134" width="10.140625" style="2" customWidth="1"/>
    <col min="16135" max="16135" width="10.42578125" style="2" customWidth="1"/>
    <col min="16136" max="16136" width="9.140625" style="2"/>
    <col min="16137" max="16137" width="10.140625" style="2" customWidth="1"/>
    <col min="16138" max="16138" width="18" style="2" customWidth="1"/>
    <col min="16139" max="16139" width="9.140625" style="2"/>
    <col min="16140" max="16140" width="9.5703125" style="2" bestFit="1" customWidth="1"/>
    <col min="16141" max="16141" width="12" style="2" customWidth="1"/>
    <col min="16142" max="16142" width="10.28515625" style="2" customWidth="1"/>
    <col min="16143" max="16384" width="9.140625" style="2"/>
  </cols>
  <sheetData>
    <row r="1" spans="1:68" s="7" customFormat="1" x14ac:dyDescent="0.2">
      <c r="A1" s="6" t="s">
        <v>113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 spans="1:68" x14ac:dyDescent="0.2">
      <c r="A2" s="8" t="s">
        <v>3</v>
      </c>
      <c r="B2" s="6" t="s">
        <v>4</v>
      </c>
      <c r="C2" s="7"/>
      <c r="D2" s="9" t="s">
        <v>121</v>
      </c>
      <c r="E2" s="9"/>
      <c r="F2" s="9"/>
      <c r="G2" s="9"/>
      <c r="J2" s="10" t="s">
        <v>5</v>
      </c>
    </row>
    <row r="3" spans="1:68" x14ac:dyDescent="0.2">
      <c r="A3" s="8" t="s">
        <v>6</v>
      </c>
      <c r="B3" s="11" t="s">
        <v>7</v>
      </c>
      <c r="C3" s="10" t="s">
        <v>8</v>
      </c>
      <c r="D3" s="39" t="s">
        <v>122</v>
      </c>
      <c r="E3" s="10" t="s">
        <v>9</v>
      </c>
      <c r="F3" s="10" t="s">
        <v>10</v>
      </c>
      <c r="G3" s="11" t="s">
        <v>5</v>
      </c>
      <c r="H3" s="11" t="s">
        <v>11</v>
      </c>
      <c r="I3" s="11" t="s">
        <v>12</v>
      </c>
      <c r="J3" s="10" t="s">
        <v>13</v>
      </c>
    </row>
    <row r="4" spans="1:68" x14ac:dyDescent="0.2">
      <c r="B4" s="11" t="s">
        <v>14</v>
      </c>
      <c r="C4" s="11" t="s">
        <v>15</v>
      </c>
      <c r="D4" s="10" t="s">
        <v>123</v>
      </c>
      <c r="E4" s="10" t="s">
        <v>16</v>
      </c>
      <c r="F4" s="10"/>
      <c r="G4" s="10"/>
      <c r="H4" s="10"/>
      <c r="I4" s="10" t="s">
        <v>17</v>
      </c>
      <c r="J4" s="11" t="s">
        <v>18</v>
      </c>
    </row>
    <row r="5" spans="1:68" s="7" customFormat="1" x14ac:dyDescent="0.2">
      <c r="B5" s="12"/>
      <c r="C5" s="12"/>
      <c r="D5" s="12"/>
      <c r="E5" s="12"/>
      <c r="F5" s="12"/>
      <c r="G5" s="12"/>
      <c r="H5" s="12"/>
      <c r="I5" s="12" t="s">
        <v>19</v>
      </c>
      <c r="J5" s="1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x14ac:dyDescent="0.2">
      <c r="B6" s="13" t="s">
        <v>20</v>
      </c>
      <c r="C6" s="13"/>
      <c r="D6" s="13"/>
      <c r="E6" s="13"/>
      <c r="F6" s="13"/>
      <c r="G6" s="13"/>
      <c r="H6" s="13"/>
      <c r="I6" s="13"/>
      <c r="J6" s="13"/>
    </row>
    <row r="8" spans="1:68" x14ac:dyDescent="0.2">
      <c r="A8" s="2">
        <v>1966</v>
      </c>
      <c r="B8" s="14">
        <v>10235</v>
      </c>
      <c r="C8" s="14">
        <f>(B8/1.07)</f>
        <v>9565.4205607476633</v>
      </c>
      <c r="D8" s="14">
        <v>0</v>
      </c>
      <c r="E8" s="14">
        <v>951.75750000000005</v>
      </c>
      <c r="F8" s="14">
        <v>414.858</v>
      </c>
      <c r="G8" s="14">
        <f>(D8+E8+F8)</f>
        <v>1366.6155000000001</v>
      </c>
      <c r="H8" s="14">
        <v>98</v>
      </c>
      <c r="I8" s="14">
        <v>69</v>
      </c>
      <c r="J8" s="15">
        <f>C8+G8+H8+I8</f>
        <v>11099.036060747663</v>
      </c>
    </row>
    <row r="9" spans="1:68" x14ac:dyDescent="0.2">
      <c r="A9" s="2">
        <v>1967</v>
      </c>
      <c r="B9" s="14">
        <v>10474</v>
      </c>
      <c r="C9" s="14">
        <f t="shared" ref="C9:C62" si="0">(B9/1.07)</f>
        <v>9788.7850467289718</v>
      </c>
      <c r="D9" s="14">
        <v>3</v>
      </c>
      <c r="E9" s="14">
        <v>983.83390017896249</v>
      </c>
      <c r="F9" s="14">
        <v>427.83600000000001</v>
      </c>
      <c r="G9" s="14">
        <f t="shared" ref="G9:G62" si="1">(D9+E9+F9)</f>
        <v>1414.6699001789625</v>
      </c>
      <c r="H9" s="14">
        <v>89</v>
      </c>
      <c r="I9" s="14">
        <v>50</v>
      </c>
      <c r="J9" s="15">
        <f t="shared" ref="J9:J62" si="2">C9+G9+H9+I9</f>
        <v>11342.454946907934</v>
      </c>
    </row>
    <row r="10" spans="1:68" x14ac:dyDescent="0.2">
      <c r="A10" s="2">
        <v>1968</v>
      </c>
      <c r="B10" s="14">
        <v>10656</v>
      </c>
      <c r="C10" s="14">
        <f t="shared" si="0"/>
        <v>9958.8785046728972</v>
      </c>
      <c r="D10" s="14">
        <v>15</v>
      </c>
      <c r="E10" s="14">
        <v>1030.5735483579001</v>
      </c>
      <c r="F10" s="14">
        <v>443.52199999999999</v>
      </c>
      <c r="G10" s="14">
        <f t="shared" si="1"/>
        <v>1489.0955483579</v>
      </c>
      <c r="H10" s="14">
        <v>90</v>
      </c>
      <c r="I10" s="14">
        <v>70</v>
      </c>
      <c r="J10" s="15">
        <f t="shared" si="2"/>
        <v>11607.974053030797</v>
      </c>
    </row>
    <row r="11" spans="1:68" x14ac:dyDescent="0.2">
      <c r="A11" s="2">
        <v>1969</v>
      </c>
      <c r="B11" s="14">
        <v>10950</v>
      </c>
      <c r="C11" s="14">
        <f t="shared" si="0"/>
        <v>10233.644859813083</v>
      </c>
      <c r="D11" s="14">
        <v>33</v>
      </c>
      <c r="E11" s="14">
        <v>1060.9199612384837</v>
      </c>
      <c r="F11" s="14">
        <v>458.93900000000002</v>
      </c>
      <c r="G11" s="14">
        <f t="shared" si="1"/>
        <v>1552.8589612384837</v>
      </c>
      <c r="H11" s="14">
        <v>101</v>
      </c>
      <c r="I11" s="14">
        <v>61</v>
      </c>
      <c r="J11" s="15">
        <f t="shared" si="2"/>
        <v>11948.503821051567</v>
      </c>
    </row>
    <row r="12" spans="1:68" x14ac:dyDescent="0.2">
      <c r="A12" s="2">
        <v>1970</v>
      </c>
      <c r="B12" s="14">
        <v>11163</v>
      </c>
      <c r="C12" s="14">
        <f t="shared" si="0"/>
        <v>10432.710280373831</v>
      </c>
      <c r="D12" s="14">
        <v>56.18268820928126</v>
      </c>
      <c r="E12" s="14">
        <v>1101.891277944645</v>
      </c>
      <c r="F12" s="14">
        <v>471.15199999999999</v>
      </c>
      <c r="G12" s="14">
        <f t="shared" si="1"/>
        <v>1629.2259661539263</v>
      </c>
      <c r="H12" s="14">
        <v>103</v>
      </c>
      <c r="I12" s="14">
        <v>51</v>
      </c>
      <c r="J12" s="15">
        <f t="shared" si="2"/>
        <v>12215.936246527757</v>
      </c>
    </row>
    <row r="13" spans="1:68" x14ac:dyDescent="0.2">
      <c r="A13" s="2">
        <v>1971</v>
      </c>
      <c r="B13" s="14">
        <v>11345</v>
      </c>
      <c r="C13" s="14">
        <f t="shared" si="0"/>
        <v>10602.803738317756</v>
      </c>
      <c r="D13" s="14">
        <v>85.630242188480366</v>
      </c>
      <c r="E13" s="14">
        <v>1163.1161294640522</v>
      </c>
      <c r="F13" s="14">
        <v>481.76499999999999</v>
      </c>
      <c r="G13" s="14">
        <f t="shared" si="1"/>
        <v>1730.5113716525325</v>
      </c>
      <c r="H13" s="14">
        <v>93</v>
      </c>
      <c r="I13" s="14">
        <v>52</v>
      </c>
      <c r="J13" s="15">
        <f t="shared" si="2"/>
        <v>12478.315109970288</v>
      </c>
    </row>
    <row r="14" spans="1:68" x14ac:dyDescent="0.2">
      <c r="A14" s="2">
        <v>1972</v>
      </c>
      <c r="B14" s="14">
        <v>11487</v>
      </c>
      <c r="C14" s="14">
        <f t="shared" si="0"/>
        <v>10735.514018691589</v>
      </c>
      <c r="D14" s="14">
        <v>121.16003567315768</v>
      </c>
      <c r="E14" s="14">
        <v>1257.3127500000001</v>
      </c>
      <c r="F14" s="14">
        <v>484.524</v>
      </c>
      <c r="G14" s="14">
        <f t="shared" si="1"/>
        <v>1862.9967856731578</v>
      </c>
      <c r="H14" s="14">
        <v>105</v>
      </c>
      <c r="I14" s="14">
        <v>52</v>
      </c>
      <c r="J14" s="15">
        <f t="shared" si="2"/>
        <v>12755.510804364747</v>
      </c>
    </row>
    <row r="15" spans="1:68" x14ac:dyDescent="0.2">
      <c r="A15" s="2">
        <v>1973</v>
      </c>
      <c r="B15" s="14">
        <v>11429</v>
      </c>
      <c r="C15" s="14">
        <f t="shared" si="0"/>
        <v>10681.308411214952</v>
      </c>
      <c r="D15" s="14">
        <v>218.49315610440163</v>
      </c>
      <c r="E15" s="14">
        <v>1384.47675</v>
      </c>
      <c r="F15" s="14">
        <v>489.42399999999998</v>
      </c>
      <c r="G15" s="14">
        <f t="shared" si="1"/>
        <v>2092.3939061044016</v>
      </c>
      <c r="H15" s="14">
        <v>95</v>
      </c>
      <c r="I15" s="14">
        <v>53</v>
      </c>
      <c r="J15" s="15">
        <f t="shared" si="2"/>
        <v>12921.702317319354</v>
      </c>
    </row>
    <row r="16" spans="1:68" x14ac:dyDescent="0.2">
      <c r="A16" s="2">
        <v>1974</v>
      </c>
      <c r="B16" s="14">
        <v>10945</v>
      </c>
      <c r="C16" s="14">
        <f t="shared" si="0"/>
        <v>10228.971962616823</v>
      </c>
      <c r="D16" s="14">
        <v>295.39201439241407</v>
      </c>
      <c r="E16" s="14">
        <v>1480.491</v>
      </c>
      <c r="F16" s="14">
        <v>486.34399999999999</v>
      </c>
      <c r="G16" s="14">
        <f t="shared" si="1"/>
        <v>2262.2270143924138</v>
      </c>
      <c r="H16" s="14">
        <v>75</v>
      </c>
      <c r="I16" s="14">
        <v>43</v>
      </c>
      <c r="J16" s="15">
        <f t="shared" si="2"/>
        <v>12609.198977009237</v>
      </c>
    </row>
    <row r="17" spans="1:64" s="7" customFormat="1" x14ac:dyDescent="0.2">
      <c r="A17" s="2">
        <v>1975</v>
      </c>
      <c r="B17" s="14">
        <v>10302</v>
      </c>
      <c r="C17" s="14">
        <f t="shared" si="0"/>
        <v>9628.0373831775687</v>
      </c>
      <c r="D17" s="14">
        <v>526.88499999999999</v>
      </c>
      <c r="E17" s="14">
        <v>1514.59575</v>
      </c>
      <c r="F17" s="14">
        <v>473.08600000000001</v>
      </c>
      <c r="G17" s="14">
        <f t="shared" si="1"/>
        <v>2514.56675</v>
      </c>
      <c r="H17" s="14">
        <v>108</v>
      </c>
      <c r="I17" s="14">
        <v>43</v>
      </c>
      <c r="J17" s="15">
        <f t="shared" si="2"/>
        <v>12293.604133177569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</row>
    <row r="18" spans="1:64" x14ac:dyDescent="0.2">
      <c r="A18" s="2">
        <v>1976</v>
      </c>
      <c r="B18" s="14">
        <v>10893</v>
      </c>
      <c r="C18" s="14">
        <f t="shared" si="0"/>
        <v>10180.3738317757</v>
      </c>
      <c r="D18" s="14">
        <v>782.20764057481563</v>
      </c>
      <c r="E18" s="14">
        <v>1513.89975</v>
      </c>
      <c r="F18" s="14">
        <v>451.84</v>
      </c>
      <c r="G18" s="14">
        <f t="shared" si="1"/>
        <v>2747.9473905748159</v>
      </c>
      <c r="H18" s="14">
        <v>100</v>
      </c>
      <c r="I18" s="14">
        <v>44</v>
      </c>
      <c r="J18" s="15">
        <f t="shared" si="2"/>
        <v>13072.321222350516</v>
      </c>
    </row>
    <row r="19" spans="1:64" x14ac:dyDescent="0.2">
      <c r="A19" s="2">
        <v>1977</v>
      </c>
      <c r="B19" s="14">
        <v>11099</v>
      </c>
      <c r="C19" s="14">
        <f t="shared" si="0"/>
        <v>10372.897196261682</v>
      </c>
      <c r="D19" s="14">
        <v>1056.8973870201639</v>
      </c>
      <c r="E19" s="14">
        <v>1517.1802499999999</v>
      </c>
      <c r="F19" s="14">
        <v>428.512</v>
      </c>
      <c r="G19" s="14">
        <f t="shared" si="1"/>
        <v>3002.589637020164</v>
      </c>
      <c r="H19" s="14">
        <v>100</v>
      </c>
      <c r="I19" s="14">
        <v>44</v>
      </c>
      <c r="J19" s="15">
        <f t="shared" si="2"/>
        <v>13519.486833281846</v>
      </c>
    </row>
    <row r="20" spans="1:64" x14ac:dyDescent="0.2">
      <c r="A20" s="2">
        <v>1978</v>
      </c>
      <c r="B20" s="14">
        <v>10889</v>
      </c>
      <c r="C20" s="14">
        <f t="shared" si="0"/>
        <v>10176.635514018692</v>
      </c>
      <c r="D20" s="14">
        <v>1198.334768682244</v>
      </c>
      <c r="E20" s="14">
        <v>1550.8110000000004</v>
      </c>
      <c r="F20" s="14">
        <v>410.351</v>
      </c>
      <c r="G20" s="14">
        <f t="shared" si="1"/>
        <v>3159.4967686822442</v>
      </c>
      <c r="H20" s="14">
        <v>120</v>
      </c>
      <c r="I20" s="14">
        <v>45</v>
      </c>
      <c r="J20" s="15">
        <f t="shared" si="2"/>
        <v>13501.132282700935</v>
      </c>
    </row>
    <row r="21" spans="1:64" x14ac:dyDescent="0.2">
      <c r="A21" s="2">
        <v>1979</v>
      </c>
      <c r="B21" s="14">
        <v>10756</v>
      </c>
      <c r="C21" s="14">
        <f t="shared" si="0"/>
        <v>10052.336448598131</v>
      </c>
      <c r="D21" s="14">
        <v>1659.8029006616014</v>
      </c>
      <c r="E21" s="14">
        <v>1519.1872499999999</v>
      </c>
      <c r="F21" s="14">
        <v>398.77600000000001</v>
      </c>
      <c r="G21" s="14">
        <f t="shared" si="1"/>
        <v>3577.7661506616014</v>
      </c>
      <c r="H21" s="14">
        <v>117</v>
      </c>
      <c r="I21" s="14">
        <v>44</v>
      </c>
      <c r="J21" s="15">
        <f t="shared" si="2"/>
        <v>13791.102599259732</v>
      </c>
    </row>
    <row r="22" spans="1:64" x14ac:dyDescent="0.2">
      <c r="A22" s="2">
        <v>1980</v>
      </c>
      <c r="B22" s="14">
        <v>10189</v>
      </c>
      <c r="C22" s="14">
        <f t="shared" si="0"/>
        <v>9522.4299065420564</v>
      </c>
      <c r="D22" s="14">
        <v>2158.3542983261132</v>
      </c>
      <c r="E22" s="14">
        <v>1471.83</v>
      </c>
      <c r="F22" s="14">
        <v>393.40300000000002</v>
      </c>
      <c r="G22" s="14">
        <f t="shared" si="1"/>
        <v>4023.5872983261133</v>
      </c>
      <c r="H22" s="14">
        <v>93.87299999999999</v>
      </c>
      <c r="I22" s="14">
        <v>50</v>
      </c>
      <c r="J22" s="15">
        <f t="shared" si="2"/>
        <v>13689.89020486817</v>
      </c>
    </row>
    <row r="23" spans="1:64" x14ac:dyDescent="0.2">
      <c r="A23" s="2">
        <v>1981</v>
      </c>
      <c r="B23" s="14">
        <v>9769</v>
      </c>
      <c r="C23" s="14">
        <f t="shared" si="0"/>
        <v>9129.9065420560746</v>
      </c>
      <c r="D23" s="14">
        <v>2625.5301527689062</v>
      </c>
      <c r="E23" s="14">
        <v>1486.10625</v>
      </c>
      <c r="F23" s="14">
        <v>389.5</v>
      </c>
      <c r="G23" s="14">
        <f t="shared" si="1"/>
        <v>4501.136402768906</v>
      </c>
      <c r="H23" s="14">
        <v>96.28</v>
      </c>
      <c r="I23" s="14">
        <v>46</v>
      </c>
      <c r="J23" s="15">
        <f t="shared" si="2"/>
        <v>13773.322944824982</v>
      </c>
    </row>
    <row r="24" spans="1:64" x14ac:dyDescent="0.2">
      <c r="A24" s="2">
        <v>1982</v>
      </c>
      <c r="B24" s="14">
        <v>9153</v>
      </c>
      <c r="C24" s="14">
        <f t="shared" si="0"/>
        <v>8554.2056074766351</v>
      </c>
      <c r="D24" s="14">
        <v>3090.0412762633669</v>
      </c>
      <c r="E24" s="14">
        <v>1479.3105</v>
      </c>
      <c r="F24" s="14">
        <v>391.71</v>
      </c>
      <c r="G24" s="14">
        <f t="shared" si="1"/>
        <v>4961.0617762633674</v>
      </c>
      <c r="H24" s="14">
        <v>104.08199999999999</v>
      </c>
      <c r="I24" s="14">
        <v>46</v>
      </c>
      <c r="J24" s="15">
        <f t="shared" si="2"/>
        <v>13665.349383740004</v>
      </c>
    </row>
    <row r="25" spans="1:64" x14ac:dyDescent="0.2">
      <c r="A25" s="2">
        <v>1983</v>
      </c>
      <c r="B25" s="14">
        <v>8812</v>
      </c>
      <c r="C25" s="14">
        <f t="shared" si="0"/>
        <v>8235.5140186915887</v>
      </c>
      <c r="D25" s="14">
        <v>3655.3620000000005</v>
      </c>
      <c r="E25" s="14">
        <v>1523.4937500000001</v>
      </c>
      <c r="F25" s="14">
        <v>398.14100000000002</v>
      </c>
      <c r="G25" s="14">
        <f t="shared" si="1"/>
        <v>5576.9967500000002</v>
      </c>
      <c r="H25" s="14">
        <v>115.74349999999998</v>
      </c>
      <c r="I25" s="14">
        <v>47.2</v>
      </c>
      <c r="J25" s="15">
        <f t="shared" si="2"/>
        <v>13975.45426869159</v>
      </c>
    </row>
    <row r="26" spans="1:64" x14ac:dyDescent="0.2">
      <c r="A26" s="2">
        <v>1984</v>
      </c>
      <c r="B26" s="14">
        <v>8428</v>
      </c>
      <c r="C26" s="14">
        <f t="shared" si="0"/>
        <v>7876.6355140186915</v>
      </c>
      <c r="D26" s="14">
        <v>4399.1769999999988</v>
      </c>
      <c r="E26" s="14">
        <v>1552.2127499999997</v>
      </c>
      <c r="F26" s="14">
        <v>407.85300000000001</v>
      </c>
      <c r="G26" s="14">
        <f t="shared" si="1"/>
        <v>6359.2427499999985</v>
      </c>
      <c r="H26" s="14">
        <v>108.02449999999999</v>
      </c>
      <c r="I26" s="14">
        <v>47</v>
      </c>
      <c r="J26" s="15">
        <f t="shared" si="2"/>
        <v>14390.902764018691</v>
      </c>
    </row>
    <row r="27" spans="1:64" x14ac:dyDescent="0.2">
      <c r="A27" s="2">
        <v>1985</v>
      </c>
      <c r="B27" s="14">
        <v>8003</v>
      </c>
      <c r="C27" s="14">
        <f t="shared" si="0"/>
        <v>7479.4392523364486</v>
      </c>
      <c r="D27" s="14">
        <v>5385.8810000000003</v>
      </c>
      <c r="E27" s="14">
        <v>1607.3640000000005</v>
      </c>
      <c r="F27" s="14">
        <v>417.9</v>
      </c>
      <c r="G27" s="14">
        <f t="shared" si="1"/>
        <v>7411.1450000000004</v>
      </c>
      <c r="H27" s="14">
        <v>104.45549999999999</v>
      </c>
      <c r="I27" s="14">
        <f t="shared" ref="I27:I33" si="3">W27</f>
        <v>0</v>
      </c>
      <c r="J27" s="15">
        <f t="shared" si="2"/>
        <v>14995.039752336448</v>
      </c>
    </row>
    <row r="28" spans="1:64" x14ac:dyDescent="0.2">
      <c r="A28" s="2">
        <v>1986</v>
      </c>
      <c r="B28" s="14">
        <v>7731</v>
      </c>
      <c r="C28" s="14">
        <f t="shared" si="0"/>
        <v>7225.2336448598126</v>
      </c>
      <c r="D28" s="14">
        <v>5498.1320000000005</v>
      </c>
      <c r="E28" s="14">
        <v>1632.471</v>
      </c>
      <c r="F28" s="14">
        <v>430.49700000000001</v>
      </c>
      <c r="G28" s="14">
        <f t="shared" si="1"/>
        <v>7561.1000000000013</v>
      </c>
      <c r="H28" s="14">
        <v>120.93099999999998</v>
      </c>
      <c r="I28" s="14">
        <f t="shared" si="3"/>
        <v>0</v>
      </c>
      <c r="J28" s="15">
        <f t="shared" si="2"/>
        <v>14907.264644859813</v>
      </c>
    </row>
    <row r="29" spans="1:64" x14ac:dyDescent="0.2">
      <c r="A29" s="2">
        <v>1987</v>
      </c>
      <c r="B29" s="14">
        <v>8103</v>
      </c>
      <c r="C29" s="14">
        <f t="shared" si="0"/>
        <v>7572.8971962616815</v>
      </c>
      <c r="D29" s="14">
        <v>5791.9830000000002</v>
      </c>
      <c r="E29" s="14">
        <v>1679.2019999999998</v>
      </c>
      <c r="F29" s="14">
        <v>440.97500000000002</v>
      </c>
      <c r="G29" s="14">
        <f t="shared" si="1"/>
        <v>7912.16</v>
      </c>
      <c r="H29" s="14">
        <v>103.86246000000003</v>
      </c>
      <c r="I29" s="14">
        <f t="shared" si="3"/>
        <v>0</v>
      </c>
      <c r="J29" s="15">
        <f t="shared" si="2"/>
        <v>15588.919656261682</v>
      </c>
    </row>
    <row r="30" spans="1:64" x14ac:dyDescent="0.2">
      <c r="A30" s="2">
        <v>1988</v>
      </c>
      <c r="B30" s="14">
        <v>8136</v>
      </c>
      <c r="C30" s="14">
        <f t="shared" si="0"/>
        <v>7603.7383177570091</v>
      </c>
      <c r="D30" s="14">
        <v>5998.3929999999991</v>
      </c>
      <c r="E30" s="14">
        <v>1746.81675</v>
      </c>
      <c r="F30" s="14">
        <v>451.565</v>
      </c>
      <c r="G30" s="14">
        <f t="shared" si="1"/>
        <v>8196.7747499999987</v>
      </c>
      <c r="H30" s="14">
        <v>100.38794999999999</v>
      </c>
      <c r="I30" s="14">
        <f t="shared" si="3"/>
        <v>0</v>
      </c>
      <c r="J30" s="15">
        <f t="shared" si="2"/>
        <v>15900.901017757009</v>
      </c>
    </row>
    <row r="31" spans="1:64" x14ac:dyDescent="0.2">
      <c r="A31" s="2">
        <v>1989</v>
      </c>
      <c r="B31" s="14">
        <v>8304</v>
      </c>
      <c r="C31" s="14">
        <f t="shared" si="0"/>
        <v>7760.7476635514013</v>
      </c>
      <c r="D31" s="14">
        <v>5960.4679999999998</v>
      </c>
      <c r="E31" s="14">
        <v>1586.8959296502007</v>
      </c>
      <c r="F31" s="14">
        <v>437.80998520000003</v>
      </c>
      <c r="G31" s="14">
        <f t="shared" si="1"/>
        <v>7985.1739148502002</v>
      </c>
      <c r="H31" s="14">
        <v>82.20552049249801</v>
      </c>
      <c r="I31" s="14">
        <f t="shared" si="3"/>
        <v>0</v>
      </c>
      <c r="J31" s="15">
        <f t="shared" si="2"/>
        <v>15828.1270988941</v>
      </c>
    </row>
    <row r="32" spans="1:64" x14ac:dyDescent="0.2">
      <c r="A32" s="2">
        <v>1990</v>
      </c>
      <c r="B32" s="14">
        <v>8615</v>
      </c>
      <c r="C32" s="14">
        <f t="shared" si="0"/>
        <v>8051.4018691588781</v>
      </c>
      <c r="D32" s="14">
        <v>6202.45</v>
      </c>
      <c r="E32" s="14">
        <v>1700.4923751929357</v>
      </c>
      <c r="F32" s="14">
        <v>455.12956629999996</v>
      </c>
      <c r="G32" s="14">
        <f t="shared" si="1"/>
        <v>8358.0719414929354</v>
      </c>
      <c r="H32" s="14">
        <v>86.208289699662004</v>
      </c>
      <c r="I32" s="14">
        <f t="shared" si="3"/>
        <v>0</v>
      </c>
      <c r="J32" s="15">
        <f t="shared" si="2"/>
        <v>16495.682100351474</v>
      </c>
    </row>
    <row r="33" spans="1:10" x14ac:dyDescent="0.2">
      <c r="A33" s="2">
        <v>1991</v>
      </c>
      <c r="B33" s="14">
        <v>8622</v>
      </c>
      <c r="C33" s="14">
        <f t="shared" si="0"/>
        <v>8057.9439252336442</v>
      </c>
      <c r="D33" s="14">
        <v>6376.0410000000002</v>
      </c>
      <c r="E33" s="14">
        <v>1776.0739403999141</v>
      </c>
      <c r="F33" s="14">
        <v>462.84167057500008</v>
      </c>
      <c r="G33" s="14">
        <f t="shared" si="1"/>
        <v>8614.9566109749139</v>
      </c>
      <c r="H33" s="14">
        <v>92.345012472647994</v>
      </c>
      <c r="I33" s="14">
        <f t="shared" si="3"/>
        <v>0</v>
      </c>
      <c r="J33" s="15">
        <f t="shared" si="2"/>
        <v>16765.245548681207</v>
      </c>
    </row>
    <row r="34" spans="1:10" x14ac:dyDescent="0.2">
      <c r="A34" s="2">
        <v>1992</v>
      </c>
      <c r="B34" s="14">
        <v>8826</v>
      </c>
      <c r="C34" s="14">
        <f t="shared" si="0"/>
        <v>8248.598130841121</v>
      </c>
      <c r="D34" s="14">
        <v>6652.0879999999997</v>
      </c>
      <c r="E34" s="14">
        <v>1943.2613327963722</v>
      </c>
      <c r="F34" s="14">
        <v>460.51737124375006</v>
      </c>
      <c r="G34" s="14">
        <f t="shared" si="1"/>
        <v>9055.8667040401215</v>
      </c>
      <c r="H34" s="14">
        <v>94.833019385285994</v>
      </c>
      <c r="I34" s="14">
        <v>19.970206094070832</v>
      </c>
      <c r="J34" s="15">
        <f t="shared" si="2"/>
        <v>17419.268060360599</v>
      </c>
    </row>
    <row r="35" spans="1:10" x14ac:dyDescent="0.2">
      <c r="A35" s="2">
        <v>1993</v>
      </c>
      <c r="B35" s="14">
        <v>8886</v>
      </c>
      <c r="C35" s="14">
        <f t="shared" si="0"/>
        <v>8304.6728971962621</v>
      </c>
      <c r="D35" s="14">
        <v>7085.7699999999995</v>
      </c>
      <c r="E35" s="14">
        <v>2049.957563428683</v>
      </c>
      <c r="F35" s="14">
        <v>481.25637746700443</v>
      </c>
      <c r="G35" s="14">
        <f t="shared" si="1"/>
        <v>9616.9839408956868</v>
      </c>
      <c r="H35" s="14">
        <v>102.74224871827798</v>
      </c>
      <c r="I35" s="14">
        <v>19.826116506309972</v>
      </c>
      <c r="J35" s="15">
        <f t="shared" si="2"/>
        <v>18044.225203316535</v>
      </c>
    </row>
    <row r="36" spans="1:10" x14ac:dyDescent="0.2">
      <c r="A36" s="2">
        <v>1994</v>
      </c>
      <c r="B36" s="14">
        <v>9071.7792500000014</v>
      </c>
      <c r="C36" s="14">
        <f t="shared" si="0"/>
        <v>8478.2983644859814</v>
      </c>
      <c r="D36" s="14">
        <v>7397.8289999999997</v>
      </c>
      <c r="E36" s="14">
        <v>2092.9927867776778</v>
      </c>
      <c r="F36" s="14">
        <v>502.14324745868544</v>
      </c>
      <c r="G36" s="14">
        <f t="shared" si="1"/>
        <v>9992.965034236362</v>
      </c>
      <c r="H36" s="14">
        <v>125.67389443510201</v>
      </c>
      <c r="I36" s="14">
        <v>25.700451514112096</v>
      </c>
      <c r="J36" s="15">
        <f t="shared" si="2"/>
        <v>18622.63774467156</v>
      </c>
    </row>
    <row r="37" spans="1:10" x14ac:dyDescent="0.2">
      <c r="A37" s="2">
        <v>1995</v>
      </c>
      <c r="B37" s="14">
        <v>9258.1176900000009</v>
      </c>
      <c r="C37" s="14">
        <f t="shared" si="0"/>
        <v>8652.4464392523369</v>
      </c>
      <c r="D37" s="14">
        <v>7675.5480000000007</v>
      </c>
      <c r="E37" s="14">
        <v>2176.4902992204679</v>
      </c>
      <c r="F37" s="14">
        <v>528.35223507812941</v>
      </c>
      <c r="G37" s="14">
        <f t="shared" si="1"/>
        <v>10380.390534298598</v>
      </c>
      <c r="H37" s="14">
        <v>120.08028813760203</v>
      </c>
      <c r="I37" s="14">
        <v>37.500425012118399</v>
      </c>
      <c r="J37" s="15">
        <f t="shared" si="2"/>
        <v>19190.417686700654</v>
      </c>
    </row>
    <row r="38" spans="1:10" x14ac:dyDescent="0.2">
      <c r="A38" s="2">
        <v>1996</v>
      </c>
      <c r="B38" s="14">
        <v>9380.9194679447264</v>
      </c>
      <c r="C38" s="14">
        <f t="shared" si="0"/>
        <v>8767.2144560231081</v>
      </c>
      <c r="D38" s="14">
        <v>7744.4159312331367</v>
      </c>
      <c r="E38" s="14">
        <v>2215.9628949421544</v>
      </c>
      <c r="F38" s="14">
        <v>537.31195242195236</v>
      </c>
      <c r="G38" s="14">
        <f t="shared" si="1"/>
        <v>10497.690778597243</v>
      </c>
      <c r="H38" s="14">
        <v>130.78153947151802</v>
      </c>
      <c r="I38" s="14">
        <v>94.437809750419817</v>
      </c>
      <c r="J38" s="15">
        <f t="shared" si="2"/>
        <v>19490.124583842291</v>
      </c>
    </row>
    <row r="39" spans="1:10" x14ac:dyDescent="0.2">
      <c r="A39" s="2">
        <v>1997</v>
      </c>
      <c r="B39" s="14">
        <v>9472.788551727248</v>
      </c>
      <c r="C39" s="14">
        <f t="shared" si="0"/>
        <v>8853.0734128292024</v>
      </c>
      <c r="D39" s="14">
        <v>8276.0729133242221</v>
      </c>
      <c r="E39" s="14">
        <v>2364.3636416376685</v>
      </c>
      <c r="F39" s="14">
        <v>511.15325167019421</v>
      </c>
      <c r="G39" s="14">
        <f t="shared" si="1"/>
        <v>11151.589806632084</v>
      </c>
      <c r="H39" s="14">
        <v>129.31539379972202</v>
      </c>
      <c r="I39" s="14">
        <v>81.43954245176468</v>
      </c>
      <c r="J39" s="15">
        <f t="shared" si="2"/>
        <v>20215.418155712774</v>
      </c>
    </row>
    <row r="40" spans="1:10" x14ac:dyDescent="0.2">
      <c r="A40" s="2">
        <v>1998</v>
      </c>
      <c r="B40" s="14">
        <v>9591.584606436938</v>
      </c>
      <c r="C40" s="14">
        <f t="shared" si="0"/>
        <v>8964.0977630251746</v>
      </c>
      <c r="D40" s="14">
        <v>8563.556731898183</v>
      </c>
      <c r="E40" s="14">
        <v>2357.7858178238275</v>
      </c>
      <c r="F40" s="14">
        <v>501.93259043883711</v>
      </c>
      <c r="G40" s="14">
        <f t="shared" si="1"/>
        <v>11423.275140160848</v>
      </c>
      <c r="H40" s="14">
        <v>129.52730140849204</v>
      </c>
      <c r="I40" s="14">
        <v>80.668584588329338</v>
      </c>
      <c r="J40" s="15">
        <f t="shared" si="2"/>
        <v>20597.568789182842</v>
      </c>
    </row>
    <row r="41" spans="1:10" x14ac:dyDescent="0.2">
      <c r="A41" s="2">
        <v>1999</v>
      </c>
      <c r="B41" s="14">
        <v>9905.2162038214101</v>
      </c>
      <c r="C41" s="14">
        <f t="shared" si="0"/>
        <v>9257.2114054405702</v>
      </c>
      <c r="D41" s="14">
        <v>8903.3680295980248</v>
      </c>
      <c r="E41" s="14">
        <v>2281.258908484333</v>
      </c>
      <c r="F41" s="14">
        <v>488.20997858034377</v>
      </c>
      <c r="G41" s="14">
        <f t="shared" si="1"/>
        <v>11672.836916662702</v>
      </c>
      <c r="H41" s="14">
        <v>147.471415311714</v>
      </c>
      <c r="I41" s="14">
        <v>77.528814317146612</v>
      </c>
      <c r="J41" s="15">
        <f t="shared" si="2"/>
        <v>21155.048551732129</v>
      </c>
    </row>
    <row r="42" spans="1:10" x14ac:dyDescent="0.2">
      <c r="A42" s="2">
        <v>2000</v>
      </c>
      <c r="B42" s="14">
        <v>9899.3309562280501</v>
      </c>
      <c r="C42" s="14">
        <f t="shared" si="0"/>
        <v>9251.7111740449054</v>
      </c>
      <c r="D42" s="14">
        <v>8821.7982906222242</v>
      </c>
      <c r="E42" s="14">
        <v>2230.2998696842515</v>
      </c>
      <c r="F42" s="14">
        <v>475.75807067309029</v>
      </c>
      <c r="G42" s="14">
        <f t="shared" si="1"/>
        <v>11527.856230979565</v>
      </c>
      <c r="H42" s="14">
        <v>156.93421339432203</v>
      </c>
      <c r="I42" s="14">
        <v>83.583699787466017</v>
      </c>
      <c r="J42" s="15">
        <f t="shared" si="2"/>
        <v>21020.085318206256</v>
      </c>
    </row>
    <row r="43" spans="1:10" x14ac:dyDescent="0.2">
      <c r="A43" s="2">
        <v>2001</v>
      </c>
      <c r="B43" s="14">
        <v>9838.7875254416504</v>
      </c>
      <c r="C43" s="14">
        <f t="shared" si="0"/>
        <v>9195.1285284501391</v>
      </c>
      <c r="D43" s="14">
        <v>8870.0365321027821</v>
      </c>
      <c r="E43" s="14">
        <v>2205.1902330871694</v>
      </c>
      <c r="F43" s="14">
        <v>469.43656827764556</v>
      </c>
      <c r="G43" s="14">
        <f t="shared" si="1"/>
        <v>11544.663333467597</v>
      </c>
      <c r="H43" s="14">
        <v>134.04758944824002</v>
      </c>
      <c r="I43" s="14">
        <v>142.30781801785218</v>
      </c>
      <c r="J43" s="15">
        <f t="shared" si="2"/>
        <v>21016.14726938383</v>
      </c>
    </row>
    <row r="44" spans="1:10" x14ac:dyDescent="0.2">
      <c r="A44" s="2">
        <v>2002</v>
      </c>
      <c r="B44" s="14">
        <v>9742.1161608151742</v>
      </c>
      <c r="C44" s="14">
        <f t="shared" si="0"/>
        <v>9104.7814587057692</v>
      </c>
      <c r="D44" s="14">
        <v>8997.5662202373096</v>
      </c>
      <c r="E44" s="14">
        <v>2223.629048355232</v>
      </c>
      <c r="F44" s="14">
        <v>472.87668500010966</v>
      </c>
      <c r="G44" s="14">
        <f t="shared" si="1"/>
        <v>11694.071953592653</v>
      </c>
      <c r="H44" s="14">
        <v>153.11987409607201</v>
      </c>
      <c r="I44" s="14">
        <v>138.20155699939778</v>
      </c>
      <c r="J44" s="15">
        <f t="shared" si="2"/>
        <v>21090.174843393888</v>
      </c>
    </row>
    <row r="45" spans="1:10" x14ac:dyDescent="0.2">
      <c r="A45" s="2">
        <v>2003</v>
      </c>
      <c r="B45" s="14">
        <v>9467.5078297516611</v>
      </c>
      <c r="C45" s="14">
        <f t="shared" si="0"/>
        <v>8848.1381586464122</v>
      </c>
      <c r="D45" s="14">
        <v>8792.940950181548</v>
      </c>
      <c r="E45" s="14">
        <v>2209.2363305001145</v>
      </c>
      <c r="F45" s="14">
        <v>448.7972767361257</v>
      </c>
      <c r="G45" s="14">
        <f t="shared" si="1"/>
        <v>11450.974557417789</v>
      </c>
      <c r="H45" s="14">
        <v>145.78877218893001</v>
      </c>
      <c r="I45" s="14">
        <v>111.85510932809493</v>
      </c>
      <c r="J45" s="15">
        <f t="shared" si="2"/>
        <v>20556.756597581225</v>
      </c>
    </row>
    <row r="46" spans="1:10" x14ac:dyDescent="0.2">
      <c r="A46" s="2">
        <v>2004</v>
      </c>
      <c r="B46" s="14">
        <v>9660.8161667036875</v>
      </c>
      <c r="C46" s="14">
        <f t="shared" si="0"/>
        <v>9028.8001557978387</v>
      </c>
      <c r="D46" s="14">
        <v>8737.4391355536973</v>
      </c>
      <c r="E46" s="14">
        <v>2292.0237960043619</v>
      </c>
      <c r="F46" s="14">
        <v>486.50865206811079</v>
      </c>
      <c r="G46" s="14">
        <f t="shared" si="1"/>
        <v>11515.971583626169</v>
      </c>
      <c r="H46" s="14">
        <v>130.19907288577804</v>
      </c>
      <c r="I46" s="14">
        <v>96.095098683767972</v>
      </c>
      <c r="J46" s="15">
        <f t="shared" si="2"/>
        <v>20771.065910993555</v>
      </c>
    </row>
    <row r="47" spans="1:10" x14ac:dyDescent="0.2">
      <c r="A47" s="2">
        <v>2005</v>
      </c>
      <c r="B47" s="14">
        <v>9976.5210700827502</v>
      </c>
      <c r="C47" s="14">
        <f t="shared" si="0"/>
        <v>9323.8514673670561</v>
      </c>
      <c r="D47" s="14">
        <v>8706.6855628764479</v>
      </c>
      <c r="E47" s="14">
        <v>2260.8612629003069</v>
      </c>
      <c r="F47" s="14">
        <v>480.74245617313545</v>
      </c>
      <c r="G47" s="14">
        <f t="shared" si="1"/>
        <v>11448.28928194989</v>
      </c>
      <c r="H47" s="14">
        <v>155.56996714233</v>
      </c>
      <c r="I47" s="14">
        <v>93.86605743042027</v>
      </c>
      <c r="J47" s="15">
        <f t="shared" si="2"/>
        <v>21021.576773889698</v>
      </c>
    </row>
    <row r="48" spans="1:10" x14ac:dyDescent="0.2">
      <c r="A48" s="16">
        <v>2006</v>
      </c>
      <c r="B48" s="14">
        <v>9936.0093447140498</v>
      </c>
      <c r="C48" s="14">
        <f t="shared" si="0"/>
        <v>9285.9900417888311</v>
      </c>
      <c r="D48" s="14">
        <v>8642.7005036810133</v>
      </c>
      <c r="E48" s="14">
        <v>2053.3460714113526</v>
      </c>
      <c r="F48" s="14">
        <v>463.20273538822289</v>
      </c>
      <c r="G48" s="14">
        <f t="shared" si="1"/>
        <v>11159.249310480587</v>
      </c>
      <c r="H48" s="14">
        <v>174.44500471491602</v>
      </c>
      <c r="I48" s="14">
        <v>98.330899974533921</v>
      </c>
      <c r="J48" s="15">
        <f t="shared" si="2"/>
        <v>20718.015256958868</v>
      </c>
    </row>
    <row r="49" spans="1:10" x14ac:dyDescent="0.2">
      <c r="A49" s="16">
        <v>2007</v>
      </c>
      <c r="B49" s="14">
        <v>9875.9148472614506</v>
      </c>
      <c r="C49" s="14">
        <f t="shared" si="0"/>
        <v>9229.8269600574295</v>
      </c>
      <c r="D49" s="14">
        <v>8431.7220245043009</v>
      </c>
      <c r="E49" s="14">
        <v>2067.2139751890199</v>
      </c>
      <c r="F49" s="14">
        <v>448.33195834123671</v>
      </c>
      <c r="G49" s="14">
        <f t="shared" si="1"/>
        <v>10947.267958034558</v>
      </c>
      <c r="H49" s="14">
        <v>140.82018891236399</v>
      </c>
      <c r="I49" s="14">
        <v>93.653981917372505</v>
      </c>
      <c r="J49" s="15">
        <f t="shared" si="2"/>
        <v>20411.569088921722</v>
      </c>
    </row>
    <row r="50" spans="1:10" x14ac:dyDescent="0.2">
      <c r="A50" s="16">
        <v>2008</v>
      </c>
      <c r="B50" s="14">
        <v>10605.013788666274</v>
      </c>
      <c r="C50" s="14">
        <f t="shared" si="0"/>
        <v>9911.2278398750223</v>
      </c>
      <c r="D50" s="14">
        <v>8020.6507994619478</v>
      </c>
      <c r="E50" s="14">
        <v>2035.7034762601188</v>
      </c>
      <c r="F50" s="14">
        <v>419.1740441801436</v>
      </c>
      <c r="G50" s="14">
        <f t="shared" si="1"/>
        <v>10475.528319902211</v>
      </c>
      <c r="H50" s="14">
        <v>150.787360857978</v>
      </c>
      <c r="I50" s="14">
        <v>93.183670063439124</v>
      </c>
      <c r="J50" s="15">
        <f t="shared" si="2"/>
        <v>20630.72719069865</v>
      </c>
    </row>
    <row r="51" spans="1:10" x14ac:dyDescent="0.2">
      <c r="A51" s="17">
        <v>2009</v>
      </c>
      <c r="B51" s="14">
        <v>10421.920282175826</v>
      </c>
      <c r="C51" s="14">
        <f t="shared" si="0"/>
        <v>9740.1124132484347</v>
      </c>
      <c r="D51" s="14">
        <v>7630.4126024406132</v>
      </c>
      <c r="E51" s="14">
        <v>1990.7824004666031</v>
      </c>
      <c r="F51" s="14">
        <v>416.88927855867485</v>
      </c>
      <c r="G51" s="14">
        <f t="shared" si="1"/>
        <v>10038.08428146589</v>
      </c>
      <c r="H51" s="14">
        <v>140.74139783932799</v>
      </c>
      <c r="I51" s="14">
        <v>90.34860278317278</v>
      </c>
      <c r="J51" s="15">
        <f t="shared" si="2"/>
        <v>20009.286695336821</v>
      </c>
    </row>
    <row r="52" spans="1:10" x14ac:dyDescent="0.2">
      <c r="A52" s="17">
        <v>2010</v>
      </c>
      <c r="B52" s="14">
        <v>10922.886534454612</v>
      </c>
      <c r="C52" s="14">
        <f t="shared" si="0"/>
        <v>10208.305172387487</v>
      </c>
      <c r="D52" s="14">
        <v>7486.7573090727865</v>
      </c>
      <c r="E52" s="14">
        <v>1956.0034062392631</v>
      </c>
      <c r="F52" s="14">
        <v>450.27643325179656</v>
      </c>
      <c r="G52" s="14">
        <f t="shared" si="1"/>
        <v>9893.0371485638461</v>
      </c>
      <c r="H52" s="14">
        <v>160.12768741234203</v>
      </c>
      <c r="I52" s="14">
        <v>110.23288269781315</v>
      </c>
      <c r="J52" s="15">
        <f t="shared" si="2"/>
        <v>20371.70289106149</v>
      </c>
    </row>
    <row r="53" spans="1:10" x14ac:dyDescent="0.2">
      <c r="A53" s="17">
        <v>2011</v>
      </c>
      <c r="B53" s="14">
        <v>10995.534302999875</v>
      </c>
      <c r="C53" s="14">
        <f t="shared" si="0"/>
        <v>10276.200283177452</v>
      </c>
      <c r="D53" s="14">
        <v>7281.570081169697</v>
      </c>
      <c r="E53" s="14">
        <v>1907.8746512556881</v>
      </c>
      <c r="F53" s="14">
        <v>446.00201907770469</v>
      </c>
      <c r="G53" s="14">
        <f t="shared" si="1"/>
        <v>9635.4467515030901</v>
      </c>
      <c r="H53" s="14">
        <v>168.87329886897601</v>
      </c>
      <c r="I53" s="14">
        <v>102.13532109206959</v>
      </c>
      <c r="J53" s="15">
        <f t="shared" si="2"/>
        <v>20182.655654641589</v>
      </c>
    </row>
    <row r="54" spans="1:10" x14ac:dyDescent="0.2">
      <c r="A54" s="17">
        <v>2012</v>
      </c>
      <c r="B54" s="14">
        <v>11198.747757979581</v>
      </c>
      <c r="C54" s="14">
        <f t="shared" si="0"/>
        <v>10466.119399980917</v>
      </c>
      <c r="D54" s="14">
        <v>7187.3415020176953</v>
      </c>
      <c r="E54" s="14">
        <v>1969.4829593180286</v>
      </c>
      <c r="F54" s="14">
        <v>420.43106991857223</v>
      </c>
      <c r="G54" s="14">
        <f t="shared" si="1"/>
        <v>9577.2555312542954</v>
      </c>
      <c r="H54" s="14">
        <v>173.87210707604399</v>
      </c>
      <c r="I54" s="14">
        <v>103.79549171890137</v>
      </c>
      <c r="J54" s="15">
        <f t="shared" si="2"/>
        <v>20321.042530030158</v>
      </c>
    </row>
    <row r="55" spans="1:10" x14ac:dyDescent="0.2">
      <c r="A55" s="17">
        <v>2013</v>
      </c>
      <c r="B55" s="14">
        <v>11506.274448487777</v>
      </c>
      <c r="C55" s="14">
        <f t="shared" si="0"/>
        <v>10753.527521951193</v>
      </c>
      <c r="D55" s="14">
        <v>6914.2279263170849</v>
      </c>
      <c r="E55" s="14">
        <v>1902.7101563847614</v>
      </c>
      <c r="F55" s="14">
        <v>414.94860442522457</v>
      </c>
      <c r="G55" s="14">
        <f t="shared" si="1"/>
        <v>9231.8866871270711</v>
      </c>
      <c r="H55" s="14">
        <v>182.811602465856</v>
      </c>
      <c r="I55" s="14">
        <v>110.74418152322302</v>
      </c>
      <c r="J55" s="15">
        <f t="shared" si="2"/>
        <v>20278.969993067341</v>
      </c>
    </row>
    <row r="56" spans="1:10" x14ac:dyDescent="0.2">
      <c r="A56" s="17">
        <v>2014</v>
      </c>
      <c r="B56" s="14">
        <v>11621.407735999999</v>
      </c>
      <c r="C56" s="14">
        <f t="shared" si="0"/>
        <v>10861.128725233644</v>
      </c>
      <c r="D56" s="14">
        <v>6911.3093357115076</v>
      </c>
      <c r="E56" s="14">
        <v>1940.5340098827551</v>
      </c>
      <c r="F56" s="14">
        <v>472.47885008908105</v>
      </c>
      <c r="G56" s="14">
        <f t="shared" si="1"/>
        <v>9324.322195683344</v>
      </c>
      <c r="H56" s="14">
        <v>185.32231621643999</v>
      </c>
      <c r="I56" s="14">
        <v>127.32466970406384</v>
      </c>
      <c r="J56" s="15">
        <f t="shared" si="2"/>
        <v>20498.097906837491</v>
      </c>
    </row>
    <row r="57" spans="1:10" x14ac:dyDescent="0.2">
      <c r="A57" s="17">
        <v>2015</v>
      </c>
      <c r="B57" s="14">
        <v>11885.88854</v>
      </c>
      <c r="C57" s="14">
        <f t="shared" si="0"/>
        <v>11108.307046728971</v>
      </c>
      <c r="D57" s="14">
        <v>6823.9424131403148</v>
      </c>
      <c r="E57" s="14">
        <v>1972.360965365822</v>
      </c>
      <c r="F57" s="14">
        <v>475.59115144348516</v>
      </c>
      <c r="G57" s="14">
        <f t="shared" si="1"/>
        <v>9271.8945299496208</v>
      </c>
      <c r="H57" s="14">
        <v>177.51201255021004</v>
      </c>
      <c r="I57" s="14">
        <v>136.73523077973326</v>
      </c>
      <c r="J57" s="15">
        <f t="shared" si="2"/>
        <v>20694.448820008536</v>
      </c>
    </row>
    <row r="58" spans="1:10" x14ac:dyDescent="0.2">
      <c r="A58" s="17">
        <v>2016</v>
      </c>
      <c r="B58" s="14">
        <v>12067.622000000001</v>
      </c>
      <c r="C58" s="14">
        <f t="shared" si="0"/>
        <v>11278.15140186916</v>
      </c>
      <c r="D58" s="14">
        <v>6689.3019399317454</v>
      </c>
      <c r="E58" s="14">
        <v>2000.9957740435716</v>
      </c>
      <c r="F58" s="14">
        <v>443.12499974413987</v>
      </c>
      <c r="G58" s="14">
        <f t="shared" si="1"/>
        <v>9133.4227137194557</v>
      </c>
      <c r="H58" s="14">
        <v>180.41007090358201</v>
      </c>
      <c r="I58" s="14">
        <v>105.38045440823431</v>
      </c>
      <c r="J58" s="15">
        <f t="shared" si="2"/>
        <v>20697.364640900429</v>
      </c>
    </row>
    <row r="59" spans="1:10" x14ac:dyDescent="0.2">
      <c r="A59" s="17">
        <v>2017</v>
      </c>
      <c r="B59" s="14">
        <v>12050.849860000002</v>
      </c>
      <c r="C59" s="14">
        <f t="shared" si="0"/>
        <v>11262.476504672899</v>
      </c>
      <c r="D59" s="14">
        <v>6576.7998188176916</v>
      </c>
      <c r="E59" s="14">
        <v>2128.7492757380578</v>
      </c>
      <c r="F59" s="14">
        <v>481.32846356517462</v>
      </c>
      <c r="G59" s="14">
        <f t="shared" si="1"/>
        <v>9186.8775581209247</v>
      </c>
      <c r="H59" s="14">
        <v>179.61665824806602</v>
      </c>
      <c r="I59" s="14">
        <v>109.46848605789732</v>
      </c>
      <c r="J59" s="15">
        <f t="shared" si="2"/>
        <v>20738.439207099786</v>
      </c>
    </row>
    <row r="60" spans="1:10" x14ac:dyDescent="0.2">
      <c r="A60" s="17">
        <v>2018</v>
      </c>
      <c r="B60" s="14">
        <v>12009.596259999998</v>
      </c>
      <c r="C60" s="14">
        <f t="shared" si="0"/>
        <v>11223.921738317755</v>
      </c>
      <c r="D60" s="14">
        <v>6372.4468044954356</v>
      </c>
      <c r="E60" s="14">
        <v>2148.0552573257924</v>
      </c>
      <c r="F60" s="14">
        <v>482.71027165995531</v>
      </c>
      <c r="G60" s="14">
        <f t="shared" si="1"/>
        <v>9003.2123334811822</v>
      </c>
      <c r="H60" s="14">
        <v>178.04902259554802</v>
      </c>
      <c r="I60" s="14">
        <v>115.51779449665287</v>
      </c>
      <c r="J60" s="15">
        <f t="shared" si="2"/>
        <v>20520.700888891137</v>
      </c>
    </row>
    <row r="61" spans="1:10" x14ac:dyDescent="0.2">
      <c r="A61" s="17">
        <v>2019</v>
      </c>
      <c r="B61" s="14">
        <v>12023.468809999998</v>
      </c>
      <c r="C61" s="14">
        <f t="shared" si="0"/>
        <v>11236.886738317755</v>
      </c>
      <c r="D61" s="14">
        <v>6508.3277544412167</v>
      </c>
      <c r="E61" s="14">
        <v>2162.3116633624841</v>
      </c>
      <c r="F61" s="14">
        <v>461.8117133864335</v>
      </c>
      <c r="G61" s="14">
        <f t="shared" si="1"/>
        <v>9132.4511311901351</v>
      </c>
      <c r="H61" s="14">
        <v>173.53722055316402</v>
      </c>
      <c r="I61" s="14">
        <v>125.42531050117853</v>
      </c>
      <c r="J61" s="15">
        <f t="shared" si="2"/>
        <v>20668.300400562232</v>
      </c>
    </row>
    <row r="62" spans="1:10" x14ac:dyDescent="0.2">
      <c r="A62" s="18">
        <v>2020</v>
      </c>
      <c r="B62" s="19">
        <v>12169</v>
      </c>
      <c r="C62" s="19">
        <f t="shared" si="0"/>
        <v>11372.897196261682</v>
      </c>
      <c r="D62" s="19">
        <v>5913.1047866483132</v>
      </c>
      <c r="E62" s="19">
        <v>2118.4011970645515</v>
      </c>
      <c r="F62" s="19">
        <v>464.2412647508325</v>
      </c>
      <c r="G62" s="19">
        <f t="shared" si="1"/>
        <v>8495.7472484636965</v>
      </c>
      <c r="H62" s="19">
        <v>185.15255261521199</v>
      </c>
      <c r="I62" s="19">
        <v>120.94158573642059</v>
      </c>
      <c r="J62" s="20">
        <f t="shared" si="2"/>
        <v>20174.738583077011</v>
      </c>
    </row>
    <row r="63" spans="1:10" x14ac:dyDescent="0.2">
      <c r="A63" s="21" t="s">
        <v>21</v>
      </c>
      <c r="B63" s="14"/>
      <c r="C63" s="14"/>
      <c r="D63" s="14"/>
      <c r="E63" s="14"/>
      <c r="F63" s="14"/>
      <c r="G63" s="14"/>
      <c r="H63" s="14"/>
      <c r="I63" s="14"/>
      <c r="J63" s="15"/>
    </row>
    <row r="64" spans="1:10" x14ac:dyDescent="0.2">
      <c r="A64" s="21" t="s">
        <v>22</v>
      </c>
      <c r="B64" s="14"/>
      <c r="C64" s="14"/>
      <c r="D64" s="14"/>
      <c r="E64" s="14"/>
      <c r="F64" s="14"/>
      <c r="G64" s="14"/>
      <c r="H64" s="14"/>
      <c r="I64" s="14"/>
      <c r="J64" s="15"/>
    </row>
    <row r="65" spans="1:1" x14ac:dyDescent="0.2">
      <c r="A65" s="21" t="s">
        <v>23</v>
      </c>
    </row>
    <row r="66" spans="1:1" x14ac:dyDescent="0.2">
      <c r="A66" s="21" t="s">
        <v>24</v>
      </c>
    </row>
    <row r="67" spans="1:1" x14ac:dyDescent="0.2">
      <c r="A67" s="21" t="s">
        <v>25</v>
      </c>
    </row>
    <row r="68" spans="1:1" x14ac:dyDescent="0.2">
      <c r="A68" s="21" t="s">
        <v>26</v>
      </c>
    </row>
    <row r="69" spans="1:1" x14ac:dyDescent="0.2">
      <c r="A69" s="21" t="s">
        <v>27</v>
      </c>
    </row>
    <row r="70" spans="1:1" x14ac:dyDescent="0.2">
      <c r="A70" s="2" t="s">
        <v>28</v>
      </c>
    </row>
    <row r="71" spans="1:1" x14ac:dyDescent="0.2">
      <c r="A71" s="21" t="s">
        <v>29</v>
      </c>
    </row>
  </sheetData>
  <pageMargins left="0.75" right="0.75" top="1" bottom="1" header="0.5" footer="0.5"/>
  <pageSetup scale="83" orientation="portrait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FF0D0-3D6F-47EA-9C92-B2C48C50B440}">
  <dimension ref="A1:L85"/>
  <sheetViews>
    <sheetView zoomScaleNormal="100" workbookViewId="0">
      <pane xSplit="1" ySplit="5" topLeftCell="B15" activePane="bottomRight" state="frozen"/>
      <selection pane="topRight" activeCell="B1" sqref="B1"/>
      <selection pane="bottomLeft" activeCell="A6" sqref="A6"/>
      <selection pane="bottomRight"/>
    </sheetView>
  </sheetViews>
  <sheetFormatPr defaultRowHeight="11.25" x14ac:dyDescent="0.2"/>
  <cols>
    <col min="1" max="1" width="8.28515625" style="2" customWidth="1"/>
    <col min="2" max="2" width="16.42578125" style="2" customWidth="1"/>
    <col min="3" max="3" width="7.7109375" style="2" bestFit="1" customWidth="1"/>
    <col min="4" max="4" width="13.140625" style="2" bestFit="1" customWidth="1"/>
    <col min="5" max="10" width="10.42578125" style="2" customWidth="1"/>
    <col min="11" max="11" width="9.140625" style="2"/>
    <col min="12" max="12" width="11.5703125" style="2" customWidth="1"/>
    <col min="13" max="14" width="13.5703125" style="2" customWidth="1"/>
    <col min="15" max="256" width="9.140625" style="2"/>
    <col min="257" max="257" width="8.28515625" style="2" customWidth="1"/>
    <col min="258" max="258" width="16.42578125" style="2" customWidth="1"/>
    <col min="259" max="259" width="7.7109375" style="2" bestFit="1" customWidth="1"/>
    <col min="260" max="266" width="10.42578125" style="2" customWidth="1"/>
    <col min="267" max="267" width="9.140625" style="2"/>
    <col min="268" max="268" width="11.5703125" style="2" customWidth="1"/>
    <col min="269" max="270" width="13.5703125" style="2" customWidth="1"/>
    <col min="271" max="512" width="9.140625" style="2"/>
    <col min="513" max="513" width="8.28515625" style="2" customWidth="1"/>
    <col min="514" max="514" width="16.42578125" style="2" customWidth="1"/>
    <col min="515" max="515" width="7.7109375" style="2" bestFit="1" customWidth="1"/>
    <col min="516" max="522" width="10.42578125" style="2" customWidth="1"/>
    <col min="523" max="523" width="9.140625" style="2"/>
    <col min="524" max="524" width="11.5703125" style="2" customWidth="1"/>
    <col min="525" max="526" width="13.5703125" style="2" customWidth="1"/>
    <col min="527" max="768" width="9.140625" style="2"/>
    <col min="769" max="769" width="8.28515625" style="2" customWidth="1"/>
    <col min="770" max="770" width="16.42578125" style="2" customWidth="1"/>
    <col min="771" max="771" width="7.7109375" style="2" bestFit="1" customWidth="1"/>
    <col min="772" max="778" width="10.42578125" style="2" customWidth="1"/>
    <col min="779" max="779" width="9.140625" style="2"/>
    <col min="780" max="780" width="11.5703125" style="2" customWidth="1"/>
    <col min="781" max="782" width="13.5703125" style="2" customWidth="1"/>
    <col min="783" max="1024" width="9.140625" style="2"/>
    <col min="1025" max="1025" width="8.28515625" style="2" customWidth="1"/>
    <col min="1026" max="1026" width="16.42578125" style="2" customWidth="1"/>
    <col min="1027" max="1027" width="7.7109375" style="2" bestFit="1" customWidth="1"/>
    <col min="1028" max="1034" width="10.42578125" style="2" customWidth="1"/>
    <col min="1035" max="1035" width="9.140625" style="2"/>
    <col min="1036" max="1036" width="11.5703125" style="2" customWidth="1"/>
    <col min="1037" max="1038" width="13.5703125" style="2" customWidth="1"/>
    <col min="1039" max="1280" width="9.140625" style="2"/>
    <col min="1281" max="1281" width="8.28515625" style="2" customWidth="1"/>
    <col min="1282" max="1282" width="16.42578125" style="2" customWidth="1"/>
    <col min="1283" max="1283" width="7.7109375" style="2" bestFit="1" customWidth="1"/>
    <col min="1284" max="1290" width="10.42578125" style="2" customWidth="1"/>
    <col min="1291" max="1291" width="9.140625" style="2"/>
    <col min="1292" max="1292" width="11.5703125" style="2" customWidth="1"/>
    <col min="1293" max="1294" width="13.5703125" style="2" customWidth="1"/>
    <col min="1295" max="1536" width="9.140625" style="2"/>
    <col min="1537" max="1537" width="8.28515625" style="2" customWidth="1"/>
    <col min="1538" max="1538" width="16.42578125" style="2" customWidth="1"/>
    <col min="1539" max="1539" width="7.7109375" style="2" bestFit="1" customWidth="1"/>
    <col min="1540" max="1546" width="10.42578125" style="2" customWidth="1"/>
    <col min="1547" max="1547" width="9.140625" style="2"/>
    <col min="1548" max="1548" width="11.5703125" style="2" customWidth="1"/>
    <col min="1549" max="1550" width="13.5703125" style="2" customWidth="1"/>
    <col min="1551" max="1792" width="9.140625" style="2"/>
    <col min="1793" max="1793" width="8.28515625" style="2" customWidth="1"/>
    <col min="1794" max="1794" width="16.42578125" style="2" customWidth="1"/>
    <col min="1795" max="1795" width="7.7109375" style="2" bestFit="1" customWidth="1"/>
    <col min="1796" max="1802" width="10.42578125" style="2" customWidth="1"/>
    <col min="1803" max="1803" width="9.140625" style="2"/>
    <col min="1804" max="1804" width="11.5703125" style="2" customWidth="1"/>
    <col min="1805" max="1806" width="13.5703125" style="2" customWidth="1"/>
    <col min="1807" max="2048" width="9.140625" style="2"/>
    <col min="2049" max="2049" width="8.28515625" style="2" customWidth="1"/>
    <col min="2050" max="2050" width="16.42578125" style="2" customWidth="1"/>
    <col min="2051" max="2051" width="7.7109375" style="2" bestFit="1" customWidth="1"/>
    <col min="2052" max="2058" width="10.42578125" style="2" customWidth="1"/>
    <col min="2059" max="2059" width="9.140625" style="2"/>
    <col min="2060" max="2060" width="11.5703125" style="2" customWidth="1"/>
    <col min="2061" max="2062" width="13.5703125" style="2" customWidth="1"/>
    <col min="2063" max="2304" width="9.140625" style="2"/>
    <col min="2305" max="2305" width="8.28515625" style="2" customWidth="1"/>
    <col min="2306" max="2306" width="16.42578125" style="2" customWidth="1"/>
    <col min="2307" max="2307" width="7.7109375" style="2" bestFit="1" customWidth="1"/>
    <col min="2308" max="2314" width="10.42578125" style="2" customWidth="1"/>
    <col min="2315" max="2315" width="9.140625" style="2"/>
    <col min="2316" max="2316" width="11.5703125" style="2" customWidth="1"/>
    <col min="2317" max="2318" width="13.5703125" style="2" customWidth="1"/>
    <col min="2319" max="2560" width="9.140625" style="2"/>
    <col min="2561" max="2561" width="8.28515625" style="2" customWidth="1"/>
    <col min="2562" max="2562" width="16.42578125" style="2" customWidth="1"/>
    <col min="2563" max="2563" width="7.7109375" style="2" bestFit="1" customWidth="1"/>
    <col min="2564" max="2570" width="10.42578125" style="2" customWidth="1"/>
    <col min="2571" max="2571" width="9.140625" style="2"/>
    <col min="2572" max="2572" width="11.5703125" style="2" customWidth="1"/>
    <col min="2573" max="2574" width="13.5703125" style="2" customWidth="1"/>
    <col min="2575" max="2816" width="9.140625" style="2"/>
    <col min="2817" max="2817" width="8.28515625" style="2" customWidth="1"/>
    <col min="2818" max="2818" width="16.42578125" style="2" customWidth="1"/>
    <col min="2819" max="2819" width="7.7109375" style="2" bestFit="1" customWidth="1"/>
    <col min="2820" max="2826" width="10.42578125" style="2" customWidth="1"/>
    <col min="2827" max="2827" width="9.140625" style="2"/>
    <col min="2828" max="2828" width="11.5703125" style="2" customWidth="1"/>
    <col min="2829" max="2830" width="13.5703125" style="2" customWidth="1"/>
    <col min="2831" max="3072" width="9.140625" style="2"/>
    <col min="3073" max="3073" width="8.28515625" style="2" customWidth="1"/>
    <col min="3074" max="3074" width="16.42578125" style="2" customWidth="1"/>
    <col min="3075" max="3075" width="7.7109375" style="2" bestFit="1" customWidth="1"/>
    <col min="3076" max="3082" width="10.42578125" style="2" customWidth="1"/>
    <col min="3083" max="3083" width="9.140625" style="2"/>
    <col min="3084" max="3084" width="11.5703125" style="2" customWidth="1"/>
    <col min="3085" max="3086" width="13.5703125" style="2" customWidth="1"/>
    <col min="3087" max="3328" width="9.140625" style="2"/>
    <col min="3329" max="3329" width="8.28515625" style="2" customWidth="1"/>
    <col min="3330" max="3330" width="16.42578125" style="2" customWidth="1"/>
    <col min="3331" max="3331" width="7.7109375" style="2" bestFit="1" customWidth="1"/>
    <col min="3332" max="3338" width="10.42578125" style="2" customWidth="1"/>
    <col min="3339" max="3339" width="9.140625" style="2"/>
    <col min="3340" max="3340" width="11.5703125" style="2" customWidth="1"/>
    <col min="3341" max="3342" width="13.5703125" style="2" customWidth="1"/>
    <col min="3343" max="3584" width="9.140625" style="2"/>
    <col min="3585" max="3585" width="8.28515625" style="2" customWidth="1"/>
    <col min="3586" max="3586" width="16.42578125" style="2" customWidth="1"/>
    <col min="3587" max="3587" width="7.7109375" style="2" bestFit="1" customWidth="1"/>
    <col min="3588" max="3594" width="10.42578125" style="2" customWidth="1"/>
    <col min="3595" max="3595" width="9.140625" style="2"/>
    <col min="3596" max="3596" width="11.5703125" style="2" customWidth="1"/>
    <col min="3597" max="3598" width="13.5703125" style="2" customWidth="1"/>
    <col min="3599" max="3840" width="9.140625" style="2"/>
    <col min="3841" max="3841" width="8.28515625" style="2" customWidth="1"/>
    <col min="3842" max="3842" width="16.42578125" style="2" customWidth="1"/>
    <col min="3843" max="3843" width="7.7109375" style="2" bestFit="1" customWidth="1"/>
    <col min="3844" max="3850" width="10.42578125" style="2" customWidth="1"/>
    <col min="3851" max="3851" width="9.140625" style="2"/>
    <col min="3852" max="3852" width="11.5703125" style="2" customWidth="1"/>
    <col min="3853" max="3854" width="13.5703125" style="2" customWidth="1"/>
    <col min="3855" max="4096" width="9.140625" style="2"/>
    <col min="4097" max="4097" width="8.28515625" style="2" customWidth="1"/>
    <col min="4098" max="4098" width="16.42578125" style="2" customWidth="1"/>
    <col min="4099" max="4099" width="7.7109375" style="2" bestFit="1" customWidth="1"/>
    <col min="4100" max="4106" width="10.42578125" style="2" customWidth="1"/>
    <col min="4107" max="4107" width="9.140625" style="2"/>
    <col min="4108" max="4108" width="11.5703125" style="2" customWidth="1"/>
    <col min="4109" max="4110" width="13.5703125" style="2" customWidth="1"/>
    <col min="4111" max="4352" width="9.140625" style="2"/>
    <col min="4353" max="4353" width="8.28515625" style="2" customWidth="1"/>
    <col min="4354" max="4354" width="16.42578125" style="2" customWidth="1"/>
    <col min="4355" max="4355" width="7.7109375" style="2" bestFit="1" customWidth="1"/>
    <col min="4356" max="4362" width="10.42578125" style="2" customWidth="1"/>
    <col min="4363" max="4363" width="9.140625" style="2"/>
    <col min="4364" max="4364" width="11.5703125" style="2" customWidth="1"/>
    <col min="4365" max="4366" width="13.5703125" style="2" customWidth="1"/>
    <col min="4367" max="4608" width="9.140625" style="2"/>
    <col min="4609" max="4609" width="8.28515625" style="2" customWidth="1"/>
    <col min="4610" max="4610" width="16.42578125" style="2" customWidth="1"/>
    <col min="4611" max="4611" width="7.7109375" style="2" bestFit="1" customWidth="1"/>
    <col min="4612" max="4618" width="10.42578125" style="2" customWidth="1"/>
    <col min="4619" max="4619" width="9.140625" style="2"/>
    <col min="4620" max="4620" width="11.5703125" style="2" customWidth="1"/>
    <col min="4621" max="4622" width="13.5703125" style="2" customWidth="1"/>
    <col min="4623" max="4864" width="9.140625" style="2"/>
    <col min="4865" max="4865" width="8.28515625" style="2" customWidth="1"/>
    <col min="4866" max="4866" width="16.42578125" style="2" customWidth="1"/>
    <col min="4867" max="4867" width="7.7109375" style="2" bestFit="1" customWidth="1"/>
    <col min="4868" max="4874" width="10.42578125" style="2" customWidth="1"/>
    <col min="4875" max="4875" width="9.140625" style="2"/>
    <col min="4876" max="4876" width="11.5703125" style="2" customWidth="1"/>
    <col min="4877" max="4878" width="13.5703125" style="2" customWidth="1"/>
    <col min="4879" max="5120" width="9.140625" style="2"/>
    <col min="5121" max="5121" width="8.28515625" style="2" customWidth="1"/>
    <col min="5122" max="5122" width="16.42578125" style="2" customWidth="1"/>
    <col min="5123" max="5123" width="7.7109375" style="2" bestFit="1" customWidth="1"/>
    <col min="5124" max="5130" width="10.42578125" style="2" customWidth="1"/>
    <col min="5131" max="5131" width="9.140625" style="2"/>
    <col min="5132" max="5132" width="11.5703125" style="2" customWidth="1"/>
    <col min="5133" max="5134" width="13.5703125" style="2" customWidth="1"/>
    <col min="5135" max="5376" width="9.140625" style="2"/>
    <col min="5377" max="5377" width="8.28515625" style="2" customWidth="1"/>
    <col min="5378" max="5378" width="16.42578125" style="2" customWidth="1"/>
    <col min="5379" max="5379" width="7.7109375" style="2" bestFit="1" customWidth="1"/>
    <col min="5380" max="5386" width="10.42578125" style="2" customWidth="1"/>
    <col min="5387" max="5387" width="9.140625" style="2"/>
    <col min="5388" max="5388" width="11.5703125" style="2" customWidth="1"/>
    <col min="5389" max="5390" width="13.5703125" style="2" customWidth="1"/>
    <col min="5391" max="5632" width="9.140625" style="2"/>
    <col min="5633" max="5633" width="8.28515625" style="2" customWidth="1"/>
    <col min="5634" max="5634" width="16.42578125" style="2" customWidth="1"/>
    <col min="5635" max="5635" width="7.7109375" style="2" bestFit="1" customWidth="1"/>
    <col min="5636" max="5642" width="10.42578125" style="2" customWidth="1"/>
    <col min="5643" max="5643" width="9.140625" style="2"/>
    <col min="5644" max="5644" width="11.5703125" style="2" customWidth="1"/>
    <col min="5645" max="5646" width="13.5703125" style="2" customWidth="1"/>
    <col min="5647" max="5888" width="9.140625" style="2"/>
    <col min="5889" max="5889" width="8.28515625" style="2" customWidth="1"/>
    <col min="5890" max="5890" width="16.42578125" style="2" customWidth="1"/>
    <col min="5891" max="5891" width="7.7109375" style="2" bestFit="1" customWidth="1"/>
    <col min="5892" max="5898" width="10.42578125" style="2" customWidth="1"/>
    <col min="5899" max="5899" width="9.140625" style="2"/>
    <col min="5900" max="5900" width="11.5703125" style="2" customWidth="1"/>
    <col min="5901" max="5902" width="13.5703125" style="2" customWidth="1"/>
    <col min="5903" max="6144" width="9.140625" style="2"/>
    <col min="6145" max="6145" width="8.28515625" style="2" customWidth="1"/>
    <col min="6146" max="6146" width="16.42578125" style="2" customWidth="1"/>
    <col min="6147" max="6147" width="7.7109375" style="2" bestFit="1" customWidth="1"/>
    <col min="6148" max="6154" width="10.42578125" style="2" customWidth="1"/>
    <col min="6155" max="6155" width="9.140625" style="2"/>
    <col min="6156" max="6156" width="11.5703125" style="2" customWidth="1"/>
    <col min="6157" max="6158" width="13.5703125" style="2" customWidth="1"/>
    <col min="6159" max="6400" width="9.140625" style="2"/>
    <col min="6401" max="6401" width="8.28515625" style="2" customWidth="1"/>
    <col min="6402" max="6402" width="16.42578125" style="2" customWidth="1"/>
    <col min="6403" max="6403" width="7.7109375" style="2" bestFit="1" customWidth="1"/>
    <col min="6404" max="6410" width="10.42578125" style="2" customWidth="1"/>
    <col min="6411" max="6411" width="9.140625" style="2"/>
    <col min="6412" max="6412" width="11.5703125" style="2" customWidth="1"/>
    <col min="6413" max="6414" width="13.5703125" style="2" customWidth="1"/>
    <col min="6415" max="6656" width="9.140625" style="2"/>
    <col min="6657" max="6657" width="8.28515625" style="2" customWidth="1"/>
    <col min="6658" max="6658" width="16.42578125" style="2" customWidth="1"/>
    <col min="6659" max="6659" width="7.7109375" style="2" bestFit="1" customWidth="1"/>
    <col min="6660" max="6666" width="10.42578125" style="2" customWidth="1"/>
    <col min="6667" max="6667" width="9.140625" style="2"/>
    <col min="6668" max="6668" width="11.5703125" style="2" customWidth="1"/>
    <col min="6669" max="6670" width="13.5703125" style="2" customWidth="1"/>
    <col min="6671" max="6912" width="9.140625" style="2"/>
    <col min="6913" max="6913" width="8.28515625" style="2" customWidth="1"/>
    <col min="6914" max="6914" width="16.42578125" style="2" customWidth="1"/>
    <col min="6915" max="6915" width="7.7109375" style="2" bestFit="1" customWidth="1"/>
    <col min="6916" max="6922" width="10.42578125" style="2" customWidth="1"/>
    <col min="6923" max="6923" width="9.140625" style="2"/>
    <col min="6924" max="6924" width="11.5703125" style="2" customWidth="1"/>
    <col min="6925" max="6926" width="13.5703125" style="2" customWidth="1"/>
    <col min="6927" max="7168" width="9.140625" style="2"/>
    <col min="7169" max="7169" width="8.28515625" style="2" customWidth="1"/>
    <col min="7170" max="7170" width="16.42578125" style="2" customWidth="1"/>
    <col min="7171" max="7171" width="7.7109375" style="2" bestFit="1" customWidth="1"/>
    <col min="7172" max="7178" width="10.42578125" style="2" customWidth="1"/>
    <col min="7179" max="7179" width="9.140625" style="2"/>
    <col min="7180" max="7180" width="11.5703125" style="2" customWidth="1"/>
    <col min="7181" max="7182" width="13.5703125" style="2" customWidth="1"/>
    <col min="7183" max="7424" width="9.140625" style="2"/>
    <col min="7425" max="7425" width="8.28515625" style="2" customWidth="1"/>
    <col min="7426" max="7426" width="16.42578125" style="2" customWidth="1"/>
    <col min="7427" max="7427" width="7.7109375" style="2" bestFit="1" customWidth="1"/>
    <col min="7428" max="7434" width="10.42578125" style="2" customWidth="1"/>
    <col min="7435" max="7435" width="9.140625" style="2"/>
    <col min="7436" max="7436" width="11.5703125" style="2" customWidth="1"/>
    <col min="7437" max="7438" width="13.5703125" style="2" customWidth="1"/>
    <col min="7439" max="7680" width="9.140625" style="2"/>
    <col min="7681" max="7681" width="8.28515625" style="2" customWidth="1"/>
    <col min="7682" max="7682" width="16.42578125" style="2" customWidth="1"/>
    <col min="7683" max="7683" width="7.7109375" style="2" bestFit="1" customWidth="1"/>
    <col min="7684" max="7690" width="10.42578125" style="2" customWidth="1"/>
    <col min="7691" max="7691" width="9.140625" style="2"/>
    <col min="7692" max="7692" width="11.5703125" style="2" customWidth="1"/>
    <col min="7693" max="7694" width="13.5703125" style="2" customWidth="1"/>
    <col min="7695" max="7936" width="9.140625" style="2"/>
    <col min="7937" max="7937" width="8.28515625" style="2" customWidth="1"/>
    <col min="7938" max="7938" width="16.42578125" style="2" customWidth="1"/>
    <col min="7939" max="7939" width="7.7109375" style="2" bestFit="1" customWidth="1"/>
    <col min="7940" max="7946" width="10.42578125" style="2" customWidth="1"/>
    <col min="7947" max="7947" width="9.140625" style="2"/>
    <col min="7948" max="7948" width="11.5703125" style="2" customWidth="1"/>
    <col min="7949" max="7950" width="13.5703125" style="2" customWidth="1"/>
    <col min="7951" max="8192" width="9.140625" style="2"/>
    <col min="8193" max="8193" width="8.28515625" style="2" customWidth="1"/>
    <col min="8194" max="8194" width="16.42578125" style="2" customWidth="1"/>
    <col min="8195" max="8195" width="7.7109375" style="2" bestFit="1" customWidth="1"/>
    <col min="8196" max="8202" width="10.42578125" style="2" customWidth="1"/>
    <col min="8203" max="8203" width="9.140625" style="2"/>
    <col min="8204" max="8204" width="11.5703125" style="2" customWidth="1"/>
    <col min="8205" max="8206" width="13.5703125" style="2" customWidth="1"/>
    <col min="8207" max="8448" width="9.140625" style="2"/>
    <col min="8449" max="8449" width="8.28515625" style="2" customWidth="1"/>
    <col min="8450" max="8450" width="16.42578125" style="2" customWidth="1"/>
    <col min="8451" max="8451" width="7.7109375" style="2" bestFit="1" customWidth="1"/>
    <col min="8452" max="8458" width="10.42578125" style="2" customWidth="1"/>
    <col min="8459" max="8459" width="9.140625" style="2"/>
    <col min="8460" max="8460" width="11.5703125" style="2" customWidth="1"/>
    <col min="8461" max="8462" width="13.5703125" style="2" customWidth="1"/>
    <col min="8463" max="8704" width="9.140625" style="2"/>
    <col min="8705" max="8705" width="8.28515625" style="2" customWidth="1"/>
    <col min="8706" max="8706" width="16.42578125" style="2" customWidth="1"/>
    <col min="8707" max="8707" width="7.7109375" style="2" bestFit="1" customWidth="1"/>
    <col min="8708" max="8714" width="10.42578125" style="2" customWidth="1"/>
    <col min="8715" max="8715" width="9.140625" style="2"/>
    <col min="8716" max="8716" width="11.5703125" style="2" customWidth="1"/>
    <col min="8717" max="8718" width="13.5703125" style="2" customWidth="1"/>
    <col min="8719" max="8960" width="9.140625" style="2"/>
    <col min="8961" max="8961" width="8.28515625" style="2" customWidth="1"/>
    <col min="8962" max="8962" width="16.42578125" style="2" customWidth="1"/>
    <col min="8963" max="8963" width="7.7109375" style="2" bestFit="1" customWidth="1"/>
    <col min="8964" max="8970" width="10.42578125" style="2" customWidth="1"/>
    <col min="8971" max="8971" width="9.140625" style="2"/>
    <col min="8972" max="8972" width="11.5703125" style="2" customWidth="1"/>
    <col min="8973" max="8974" width="13.5703125" style="2" customWidth="1"/>
    <col min="8975" max="9216" width="9.140625" style="2"/>
    <col min="9217" max="9217" width="8.28515625" style="2" customWidth="1"/>
    <col min="9218" max="9218" width="16.42578125" style="2" customWidth="1"/>
    <col min="9219" max="9219" width="7.7109375" style="2" bestFit="1" customWidth="1"/>
    <col min="9220" max="9226" width="10.42578125" style="2" customWidth="1"/>
    <col min="9227" max="9227" width="9.140625" style="2"/>
    <col min="9228" max="9228" width="11.5703125" style="2" customWidth="1"/>
    <col min="9229" max="9230" width="13.5703125" style="2" customWidth="1"/>
    <col min="9231" max="9472" width="9.140625" style="2"/>
    <col min="9473" max="9473" width="8.28515625" style="2" customWidth="1"/>
    <col min="9474" max="9474" width="16.42578125" style="2" customWidth="1"/>
    <col min="9475" max="9475" width="7.7109375" style="2" bestFit="1" customWidth="1"/>
    <col min="9476" max="9482" width="10.42578125" style="2" customWidth="1"/>
    <col min="9483" max="9483" width="9.140625" style="2"/>
    <col min="9484" max="9484" width="11.5703125" style="2" customWidth="1"/>
    <col min="9485" max="9486" width="13.5703125" style="2" customWidth="1"/>
    <col min="9487" max="9728" width="9.140625" style="2"/>
    <col min="9729" max="9729" width="8.28515625" style="2" customWidth="1"/>
    <col min="9730" max="9730" width="16.42578125" style="2" customWidth="1"/>
    <col min="9731" max="9731" width="7.7109375" style="2" bestFit="1" customWidth="1"/>
    <col min="9732" max="9738" width="10.42578125" style="2" customWidth="1"/>
    <col min="9739" max="9739" width="9.140625" style="2"/>
    <col min="9740" max="9740" width="11.5703125" style="2" customWidth="1"/>
    <col min="9741" max="9742" width="13.5703125" style="2" customWidth="1"/>
    <col min="9743" max="9984" width="9.140625" style="2"/>
    <col min="9985" max="9985" width="8.28515625" style="2" customWidth="1"/>
    <col min="9986" max="9986" width="16.42578125" style="2" customWidth="1"/>
    <col min="9987" max="9987" width="7.7109375" style="2" bestFit="1" customWidth="1"/>
    <col min="9988" max="9994" width="10.42578125" style="2" customWidth="1"/>
    <col min="9995" max="9995" width="9.140625" style="2"/>
    <col min="9996" max="9996" width="11.5703125" style="2" customWidth="1"/>
    <col min="9997" max="9998" width="13.5703125" style="2" customWidth="1"/>
    <col min="9999" max="10240" width="9.140625" style="2"/>
    <col min="10241" max="10241" width="8.28515625" style="2" customWidth="1"/>
    <col min="10242" max="10242" width="16.42578125" style="2" customWidth="1"/>
    <col min="10243" max="10243" width="7.7109375" style="2" bestFit="1" customWidth="1"/>
    <col min="10244" max="10250" width="10.42578125" style="2" customWidth="1"/>
    <col min="10251" max="10251" width="9.140625" style="2"/>
    <col min="10252" max="10252" width="11.5703125" style="2" customWidth="1"/>
    <col min="10253" max="10254" width="13.5703125" style="2" customWidth="1"/>
    <col min="10255" max="10496" width="9.140625" style="2"/>
    <col min="10497" max="10497" width="8.28515625" style="2" customWidth="1"/>
    <col min="10498" max="10498" width="16.42578125" style="2" customWidth="1"/>
    <col min="10499" max="10499" width="7.7109375" style="2" bestFit="1" customWidth="1"/>
    <col min="10500" max="10506" width="10.42578125" style="2" customWidth="1"/>
    <col min="10507" max="10507" width="9.140625" style="2"/>
    <col min="10508" max="10508" width="11.5703125" style="2" customWidth="1"/>
    <col min="10509" max="10510" width="13.5703125" style="2" customWidth="1"/>
    <col min="10511" max="10752" width="9.140625" style="2"/>
    <col min="10753" max="10753" width="8.28515625" style="2" customWidth="1"/>
    <col min="10754" max="10754" width="16.42578125" style="2" customWidth="1"/>
    <col min="10755" max="10755" width="7.7109375" style="2" bestFit="1" customWidth="1"/>
    <col min="10756" max="10762" width="10.42578125" style="2" customWidth="1"/>
    <col min="10763" max="10763" width="9.140625" style="2"/>
    <col min="10764" max="10764" width="11.5703125" style="2" customWidth="1"/>
    <col min="10765" max="10766" width="13.5703125" style="2" customWidth="1"/>
    <col min="10767" max="11008" width="9.140625" style="2"/>
    <col min="11009" max="11009" width="8.28515625" style="2" customWidth="1"/>
    <col min="11010" max="11010" width="16.42578125" style="2" customWidth="1"/>
    <col min="11011" max="11011" width="7.7109375" style="2" bestFit="1" customWidth="1"/>
    <col min="11012" max="11018" width="10.42578125" style="2" customWidth="1"/>
    <col min="11019" max="11019" width="9.140625" style="2"/>
    <col min="11020" max="11020" width="11.5703125" style="2" customWidth="1"/>
    <col min="11021" max="11022" width="13.5703125" style="2" customWidth="1"/>
    <col min="11023" max="11264" width="9.140625" style="2"/>
    <col min="11265" max="11265" width="8.28515625" style="2" customWidth="1"/>
    <col min="11266" max="11266" width="16.42578125" style="2" customWidth="1"/>
    <col min="11267" max="11267" width="7.7109375" style="2" bestFit="1" customWidth="1"/>
    <col min="11268" max="11274" width="10.42578125" style="2" customWidth="1"/>
    <col min="11275" max="11275" width="9.140625" style="2"/>
    <col min="11276" max="11276" width="11.5703125" style="2" customWidth="1"/>
    <col min="11277" max="11278" width="13.5703125" style="2" customWidth="1"/>
    <col min="11279" max="11520" width="9.140625" style="2"/>
    <col min="11521" max="11521" width="8.28515625" style="2" customWidth="1"/>
    <col min="11522" max="11522" width="16.42578125" style="2" customWidth="1"/>
    <col min="11523" max="11523" width="7.7109375" style="2" bestFit="1" customWidth="1"/>
    <col min="11524" max="11530" width="10.42578125" style="2" customWidth="1"/>
    <col min="11531" max="11531" width="9.140625" style="2"/>
    <col min="11532" max="11532" width="11.5703125" style="2" customWidth="1"/>
    <col min="11533" max="11534" width="13.5703125" style="2" customWidth="1"/>
    <col min="11535" max="11776" width="9.140625" style="2"/>
    <col min="11777" max="11777" width="8.28515625" style="2" customWidth="1"/>
    <col min="11778" max="11778" width="16.42578125" style="2" customWidth="1"/>
    <col min="11779" max="11779" width="7.7109375" style="2" bestFit="1" customWidth="1"/>
    <col min="11780" max="11786" width="10.42578125" style="2" customWidth="1"/>
    <col min="11787" max="11787" width="9.140625" style="2"/>
    <col min="11788" max="11788" width="11.5703125" style="2" customWidth="1"/>
    <col min="11789" max="11790" width="13.5703125" style="2" customWidth="1"/>
    <col min="11791" max="12032" width="9.140625" style="2"/>
    <col min="12033" max="12033" width="8.28515625" style="2" customWidth="1"/>
    <col min="12034" max="12034" width="16.42578125" style="2" customWidth="1"/>
    <col min="12035" max="12035" width="7.7109375" style="2" bestFit="1" customWidth="1"/>
    <col min="12036" max="12042" width="10.42578125" style="2" customWidth="1"/>
    <col min="12043" max="12043" width="9.140625" style="2"/>
    <col min="12044" max="12044" width="11.5703125" style="2" customWidth="1"/>
    <col min="12045" max="12046" width="13.5703125" style="2" customWidth="1"/>
    <col min="12047" max="12288" width="9.140625" style="2"/>
    <col min="12289" max="12289" width="8.28515625" style="2" customWidth="1"/>
    <col min="12290" max="12290" width="16.42578125" style="2" customWidth="1"/>
    <col min="12291" max="12291" width="7.7109375" style="2" bestFit="1" customWidth="1"/>
    <col min="12292" max="12298" width="10.42578125" style="2" customWidth="1"/>
    <col min="12299" max="12299" width="9.140625" style="2"/>
    <col min="12300" max="12300" width="11.5703125" style="2" customWidth="1"/>
    <col min="12301" max="12302" width="13.5703125" style="2" customWidth="1"/>
    <col min="12303" max="12544" width="9.140625" style="2"/>
    <col min="12545" max="12545" width="8.28515625" style="2" customWidth="1"/>
    <col min="12546" max="12546" width="16.42578125" style="2" customWidth="1"/>
    <col min="12547" max="12547" width="7.7109375" style="2" bestFit="1" customWidth="1"/>
    <col min="12548" max="12554" width="10.42578125" style="2" customWidth="1"/>
    <col min="12555" max="12555" width="9.140625" style="2"/>
    <col min="12556" max="12556" width="11.5703125" style="2" customWidth="1"/>
    <col min="12557" max="12558" width="13.5703125" style="2" customWidth="1"/>
    <col min="12559" max="12800" width="9.140625" style="2"/>
    <col min="12801" max="12801" width="8.28515625" style="2" customWidth="1"/>
    <col min="12802" max="12802" width="16.42578125" style="2" customWidth="1"/>
    <col min="12803" max="12803" width="7.7109375" style="2" bestFit="1" customWidth="1"/>
    <col min="12804" max="12810" width="10.42578125" style="2" customWidth="1"/>
    <col min="12811" max="12811" width="9.140625" style="2"/>
    <col min="12812" max="12812" width="11.5703125" style="2" customWidth="1"/>
    <col min="12813" max="12814" width="13.5703125" style="2" customWidth="1"/>
    <col min="12815" max="13056" width="9.140625" style="2"/>
    <col min="13057" max="13057" width="8.28515625" style="2" customWidth="1"/>
    <col min="13058" max="13058" width="16.42578125" style="2" customWidth="1"/>
    <col min="13059" max="13059" width="7.7109375" style="2" bestFit="1" customWidth="1"/>
    <col min="13060" max="13066" width="10.42578125" style="2" customWidth="1"/>
    <col min="13067" max="13067" width="9.140625" style="2"/>
    <col min="13068" max="13068" width="11.5703125" style="2" customWidth="1"/>
    <col min="13069" max="13070" width="13.5703125" style="2" customWidth="1"/>
    <col min="13071" max="13312" width="9.140625" style="2"/>
    <col min="13313" max="13313" width="8.28515625" style="2" customWidth="1"/>
    <col min="13314" max="13314" width="16.42578125" style="2" customWidth="1"/>
    <col min="13315" max="13315" width="7.7109375" style="2" bestFit="1" customWidth="1"/>
    <col min="13316" max="13322" width="10.42578125" style="2" customWidth="1"/>
    <col min="13323" max="13323" width="9.140625" style="2"/>
    <col min="13324" max="13324" width="11.5703125" style="2" customWidth="1"/>
    <col min="13325" max="13326" width="13.5703125" style="2" customWidth="1"/>
    <col min="13327" max="13568" width="9.140625" style="2"/>
    <col min="13569" max="13569" width="8.28515625" style="2" customWidth="1"/>
    <col min="13570" max="13570" width="16.42578125" style="2" customWidth="1"/>
    <col min="13571" max="13571" width="7.7109375" style="2" bestFit="1" customWidth="1"/>
    <col min="13572" max="13578" width="10.42578125" style="2" customWidth="1"/>
    <col min="13579" max="13579" width="9.140625" style="2"/>
    <col min="13580" max="13580" width="11.5703125" style="2" customWidth="1"/>
    <col min="13581" max="13582" width="13.5703125" style="2" customWidth="1"/>
    <col min="13583" max="13824" width="9.140625" style="2"/>
    <col min="13825" max="13825" width="8.28515625" style="2" customWidth="1"/>
    <col min="13826" max="13826" width="16.42578125" style="2" customWidth="1"/>
    <col min="13827" max="13827" width="7.7109375" style="2" bestFit="1" customWidth="1"/>
    <col min="13828" max="13834" width="10.42578125" style="2" customWidth="1"/>
    <col min="13835" max="13835" width="9.140625" style="2"/>
    <col min="13836" max="13836" width="11.5703125" style="2" customWidth="1"/>
    <col min="13837" max="13838" width="13.5703125" style="2" customWidth="1"/>
    <col min="13839" max="14080" width="9.140625" style="2"/>
    <col min="14081" max="14081" width="8.28515625" style="2" customWidth="1"/>
    <col min="14082" max="14082" width="16.42578125" style="2" customWidth="1"/>
    <col min="14083" max="14083" width="7.7109375" style="2" bestFit="1" customWidth="1"/>
    <col min="14084" max="14090" width="10.42578125" style="2" customWidth="1"/>
    <col min="14091" max="14091" width="9.140625" style="2"/>
    <col min="14092" max="14092" width="11.5703125" style="2" customWidth="1"/>
    <col min="14093" max="14094" width="13.5703125" style="2" customWidth="1"/>
    <col min="14095" max="14336" width="9.140625" style="2"/>
    <col min="14337" max="14337" width="8.28515625" style="2" customWidth="1"/>
    <col min="14338" max="14338" width="16.42578125" style="2" customWidth="1"/>
    <col min="14339" max="14339" width="7.7109375" style="2" bestFit="1" customWidth="1"/>
    <col min="14340" max="14346" width="10.42578125" style="2" customWidth="1"/>
    <col min="14347" max="14347" width="9.140625" style="2"/>
    <col min="14348" max="14348" width="11.5703125" style="2" customWidth="1"/>
    <col min="14349" max="14350" width="13.5703125" style="2" customWidth="1"/>
    <col min="14351" max="14592" width="9.140625" style="2"/>
    <col min="14593" max="14593" width="8.28515625" style="2" customWidth="1"/>
    <col min="14594" max="14594" width="16.42578125" style="2" customWidth="1"/>
    <col min="14595" max="14595" width="7.7109375" style="2" bestFit="1" customWidth="1"/>
    <col min="14596" max="14602" width="10.42578125" style="2" customWidth="1"/>
    <col min="14603" max="14603" width="9.140625" style="2"/>
    <col min="14604" max="14604" width="11.5703125" style="2" customWidth="1"/>
    <col min="14605" max="14606" width="13.5703125" style="2" customWidth="1"/>
    <col min="14607" max="14848" width="9.140625" style="2"/>
    <col min="14849" max="14849" width="8.28515625" style="2" customWidth="1"/>
    <col min="14850" max="14850" width="16.42578125" style="2" customWidth="1"/>
    <col min="14851" max="14851" width="7.7109375" style="2" bestFit="1" customWidth="1"/>
    <col min="14852" max="14858" width="10.42578125" style="2" customWidth="1"/>
    <col min="14859" max="14859" width="9.140625" style="2"/>
    <col min="14860" max="14860" width="11.5703125" style="2" customWidth="1"/>
    <col min="14861" max="14862" width="13.5703125" style="2" customWidth="1"/>
    <col min="14863" max="15104" width="9.140625" style="2"/>
    <col min="15105" max="15105" width="8.28515625" style="2" customWidth="1"/>
    <col min="15106" max="15106" width="16.42578125" style="2" customWidth="1"/>
    <col min="15107" max="15107" width="7.7109375" style="2" bestFit="1" customWidth="1"/>
    <col min="15108" max="15114" width="10.42578125" style="2" customWidth="1"/>
    <col min="15115" max="15115" width="9.140625" style="2"/>
    <col min="15116" max="15116" width="11.5703125" style="2" customWidth="1"/>
    <col min="15117" max="15118" width="13.5703125" style="2" customWidth="1"/>
    <col min="15119" max="15360" width="9.140625" style="2"/>
    <col min="15361" max="15361" width="8.28515625" style="2" customWidth="1"/>
    <col min="15362" max="15362" width="16.42578125" style="2" customWidth="1"/>
    <col min="15363" max="15363" width="7.7109375" style="2" bestFit="1" customWidth="1"/>
    <col min="15364" max="15370" width="10.42578125" style="2" customWidth="1"/>
    <col min="15371" max="15371" width="9.140625" style="2"/>
    <col min="15372" max="15372" width="11.5703125" style="2" customWidth="1"/>
    <col min="15373" max="15374" width="13.5703125" style="2" customWidth="1"/>
    <col min="15375" max="15616" width="9.140625" style="2"/>
    <col min="15617" max="15617" width="8.28515625" style="2" customWidth="1"/>
    <col min="15618" max="15618" width="16.42578125" style="2" customWidth="1"/>
    <col min="15619" max="15619" width="7.7109375" style="2" bestFit="1" customWidth="1"/>
    <col min="15620" max="15626" width="10.42578125" style="2" customWidth="1"/>
    <col min="15627" max="15627" width="9.140625" style="2"/>
    <col min="15628" max="15628" width="11.5703125" style="2" customWidth="1"/>
    <col min="15629" max="15630" width="13.5703125" style="2" customWidth="1"/>
    <col min="15631" max="15872" width="9.140625" style="2"/>
    <col min="15873" max="15873" width="8.28515625" style="2" customWidth="1"/>
    <col min="15874" max="15874" width="16.42578125" style="2" customWidth="1"/>
    <col min="15875" max="15875" width="7.7109375" style="2" bestFit="1" customWidth="1"/>
    <col min="15876" max="15882" width="10.42578125" style="2" customWidth="1"/>
    <col min="15883" max="15883" width="9.140625" style="2"/>
    <col min="15884" max="15884" width="11.5703125" style="2" customWidth="1"/>
    <col min="15885" max="15886" width="13.5703125" style="2" customWidth="1"/>
    <col min="15887" max="16128" width="9.140625" style="2"/>
    <col min="16129" max="16129" width="8.28515625" style="2" customWidth="1"/>
    <col min="16130" max="16130" width="16.42578125" style="2" customWidth="1"/>
    <col min="16131" max="16131" width="7.7109375" style="2" bestFit="1" customWidth="1"/>
    <col min="16132" max="16138" width="10.42578125" style="2" customWidth="1"/>
    <col min="16139" max="16139" width="9.140625" style="2"/>
    <col min="16140" max="16140" width="11.5703125" style="2" customWidth="1"/>
    <col min="16141" max="16142" width="13.5703125" style="2" customWidth="1"/>
    <col min="16143" max="16384" width="9.140625" style="2"/>
  </cols>
  <sheetData>
    <row r="1" spans="1:10" x14ac:dyDescent="0.2">
      <c r="A1" s="6" t="s">
        <v>114</v>
      </c>
      <c r="B1" s="7"/>
      <c r="C1" s="7"/>
      <c r="D1" s="7"/>
      <c r="E1" s="7"/>
      <c r="F1" s="7"/>
      <c r="G1" s="7"/>
      <c r="H1" s="7"/>
      <c r="I1" s="7"/>
      <c r="J1" s="7"/>
    </row>
    <row r="2" spans="1:10" x14ac:dyDescent="0.2">
      <c r="A2" s="2" t="s">
        <v>3</v>
      </c>
      <c r="B2" s="11" t="s">
        <v>30</v>
      </c>
      <c r="C2" s="10" t="s">
        <v>8</v>
      </c>
      <c r="D2" s="13" t="s">
        <v>122</v>
      </c>
      <c r="E2" s="22" t="s">
        <v>31</v>
      </c>
      <c r="F2" s="22"/>
      <c r="G2" s="22"/>
      <c r="H2" s="10" t="s">
        <v>32</v>
      </c>
      <c r="I2" s="10" t="s">
        <v>33</v>
      </c>
      <c r="J2" s="10" t="s">
        <v>5</v>
      </c>
    </row>
    <row r="3" spans="1:10" x14ac:dyDescent="0.2">
      <c r="A3" s="2" t="s">
        <v>6</v>
      </c>
      <c r="B3" s="11"/>
      <c r="C3" s="11" t="s">
        <v>34</v>
      </c>
      <c r="D3" s="10" t="s">
        <v>123</v>
      </c>
      <c r="E3" s="10" t="s">
        <v>9</v>
      </c>
      <c r="F3" s="10" t="s">
        <v>10</v>
      </c>
      <c r="G3" s="10" t="s">
        <v>5</v>
      </c>
      <c r="H3" s="10" t="s">
        <v>35</v>
      </c>
      <c r="I3" s="10" t="s">
        <v>19</v>
      </c>
      <c r="J3" s="10" t="s">
        <v>13</v>
      </c>
    </row>
    <row r="4" spans="1:10" x14ac:dyDescent="0.2">
      <c r="A4" s="7"/>
      <c r="B4" s="12" t="s">
        <v>36</v>
      </c>
      <c r="C4" s="12"/>
      <c r="D4" s="12"/>
      <c r="E4" s="12" t="s">
        <v>37</v>
      </c>
      <c r="F4" s="12"/>
      <c r="G4" s="12"/>
      <c r="H4" s="12"/>
      <c r="I4" s="12"/>
      <c r="J4" s="12" t="s">
        <v>38</v>
      </c>
    </row>
    <row r="5" spans="1:10" x14ac:dyDescent="0.2">
      <c r="B5" s="10" t="s">
        <v>39</v>
      </c>
      <c r="C5" s="13" t="s">
        <v>40</v>
      </c>
      <c r="D5" s="13"/>
      <c r="E5" s="13"/>
      <c r="F5" s="13"/>
      <c r="G5" s="13"/>
      <c r="H5" s="13"/>
      <c r="I5" s="13"/>
      <c r="J5" s="13"/>
    </row>
    <row r="6" spans="1:10" x14ac:dyDescent="0.2">
      <c r="B6" s="2" t="s">
        <v>41</v>
      </c>
    </row>
    <row r="8" spans="1:10" x14ac:dyDescent="0.2">
      <c r="A8" s="2">
        <v>1966</v>
      </c>
      <c r="B8" s="23">
        <v>196.56</v>
      </c>
      <c r="C8" s="3">
        <v>97.328251533859003</v>
      </c>
      <c r="D8" s="3">
        <v>0</v>
      </c>
      <c r="E8" s="3">
        <v>9.6841422466422458</v>
      </c>
      <c r="F8" s="3">
        <v>4.2211843711843713</v>
      </c>
      <c r="G8" s="3">
        <v>13.905326617826617</v>
      </c>
      <c r="H8" s="3">
        <v>0.99715099715099709</v>
      </c>
      <c r="I8" s="3">
        <v>0.70207570207570202</v>
      </c>
      <c r="J8" s="3">
        <v>112.93280485091232</v>
      </c>
    </row>
    <row r="9" spans="1:10" x14ac:dyDescent="0.2">
      <c r="A9" s="2">
        <v>1967</v>
      </c>
      <c r="B9" s="23">
        <v>198.71199999999999</v>
      </c>
      <c r="C9" s="3">
        <v>98.522334300182905</v>
      </c>
      <c r="D9" s="3">
        <v>3.0194452272635775E-2</v>
      </c>
      <c r="E9" s="3">
        <v>9.9021085810515981</v>
      </c>
      <c r="F9" s="3">
        <v>4.3060912275051333</v>
      </c>
      <c r="G9" s="3">
        <v>14.238394260829367</v>
      </c>
      <c r="H9" s="3">
        <v>0.8957687507548614</v>
      </c>
      <c r="I9" s="3">
        <v>0.50324087121059624</v>
      </c>
      <c r="J9" s="3">
        <v>114.15973818297773</v>
      </c>
    </row>
    <row r="10" spans="1:10" x14ac:dyDescent="0.2">
      <c r="A10" s="2">
        <v>1968</v>
      </c>
      <c r="B10" s="23">
        <v>200.70599999999999</v>
      </c>
      <c r="C10" s="3">
        <v>99.238473236205166</v>
      </c>
      <c r="D10" s="3">
        <v>0.14947236256016264</v>
      </c>
      <c r="E10" s="3">
        <v>10.26948420433769</v>
      </c>
      <c r="F10" s="3">
        <v>4.41961874582723</v>
      </c>
      <c r="G10" s="3">
        <v>14.838575312725082</v>
      </c>
      <c r="H10" s="3">
        <v>0.89683417536097576</v>
      </c>
      <c r="I10" s="3">
        <v>0.69753769194742565</v>
      </c>
      <c r="J10" s="3">
        <v>115.67142041623866</v>
      </c>
    </row>
    <row r="11" spans="1:10" x14ac:dyDescent="0.2">
      <c r="A11" s="2">
        <v>1969</v>
      </c>
      <c r="B11" s="23">
        <v>201.38499999999999</v>
      </c>
      <c r="C11" s="3">
        <v>100.98476748533956</v>
      </c>
      <c r="D11" s="3">
        <v>0.32564129131573882</v>
      </c>
      <c r="E11" s="3">
        <v>10.469071095767983</v>
      </c>
      <c r="F11" s="3">
        <v>4.5287723816713292</v>
      </c>
      <c r="G11" s="3">
        <v>15.323484768755051</v>
      </c>
      <c r="H11" s="3">
        <v>0.996659709784534</v>
      </c>
      <c r="I11" s="3">
        <v>0.60194299303818388</v>
      </c>
      <c r="J11" s="3">
        <v>117.90685495691733</v>
      </c>
    </row>
    <row r="12" spans="1:10" x14ac:dyDescent="0.2">
      <c r="A12" s="2">
        <v>1970</v>
      </c>
      <c r="B12" s="23">
        <v>203.98399999999998</v>
      </c>
      <c r="C12" s="3">
        <v>101.75672785804412</v>
      </c>
      <c r="D12" s="3">
        <v>0.54798478638863568</v>
      </c>
      <c r="E12" s="3">
        <v>10.747432631182773</v>
      </c>
      <c r="F12" s="3">
        <v>4.5954392056649045</v>
      </c>
      <c r="G12" s="3">
        <v>15.890856623236314</v>
      </c>
      <c r="H12" s="3">
        <v>1.0046232175253109</v>
      </c>
      <c r="I12" s="3">
        <v>0.49743479702709564</v>
      </c>
      <c r="J12" s="3">
        <v>119.14964249583284</v>
      </c>
    </row>
    <row r="13" spans="1:10" x14ac:dyDescent="0.2">
      <c r="A13" s="2">
        <v>1971</v>
      </c>
      <c r="B13" s="23">
        <v>206.827</v>
      </c>
      <c r="C13" s="3">
        <v>102.11646614740135</v>
      </c>
      <c r="D13" s="3">
        <v>0.82471183504346379</v>
      </c>
      <c r="E13" s="3">
        <v>11.202066150736558</v>
      </c>
      <c r="F13" s="3">
        <v>4.6399179431862505</v>
      </c>
      <c r="G13" s="3">
        <v>16.66669592896627</v>
      </c>
      <c r="H13" s="3">
        <v>0.8956905726159462</v>
      </c>
      <c r="I13" s="3">
        <v>0.50081623415085175</v>
      </c>
      <c r="J13" s="3">
        <v>120.17966888313443</v>
      </c>
    </row>
    <row r="14" spans="1:10" x14ac:dyDescent="0.2">
      <c r="A14" s="2">
        <v>1972</v>
      </c>
      <c r="B14" s="23">
        <v>209.28399999999999</v>
      </c>
      <c r="C14" s="3">
        <v>102.2936503667682</v>
      </c>
      <c r="D14" s="3">
        <v>1.1544768425616276</v>
      </c>
      <c r="E14" s="3">
        <v>11.980340263749667</v>
      </c>
      <c r="F14" s="3">
        <v>4.6168007012996917</v>
      </c>
      <c r="G14" s="3">
        <v>17.751617807610987</v>
      </c>
      <c r="H14" s="3">
        <v>1.0004954834775317</v>
      </c>
      <c r="I14" s="3">
        <v>0.49548347753173011</v>
      </c>
      <c r="J14" s="3">
        <v>121.54124713538846</v>
      </c>
    </row>
    <row r="15" spans="1:10" x14ac:dyDescent="0.2">
      <c r="A15" s="2">
        <v>1973</v>
      </c>
      <c r="B15" s="23">
        <v>211.357</v>
      </c>
      <c r="C15" s="3">
        <v>100.81033284301235</v>
      </c>
      <c r="D15" s="3">
        <v>2.0621413541133378</v>
      </c>
      <c r="E15" s="3">
        <v>13.066710238828932</v>
      </c>
      <c r="F15" s="3">
        <v>4.6191903128229566</v>
      </c>
      <c r="G15" s="3">
        <v>19.748041905765227</v>
      </c>
      <c r="H15" s="3">
        <v>0.89661128125752099</v>
      </c>
      <c r="I15" s="3">
        <v>0.50021471480682755</v>
      </c>
      <c r="J15" s="3">
        <v>121.95520074484192</v>
      </c>
    </row>
    <row r="16" spans="1:10" x14ac:dyDescent="0.2">
      <c r="A16" s="2">
        <v>1974</v>
      </c>
      <c r="B16" s="23">
        <v>213.34199999999998</v>
      </c>
      <c r="C16" s="3">
        <v>95.663134312351616</v>
      </c>
      <c r="D16" s="3">
        <v>2.7625577673778752</v>
      </c>
      <c r="E16" s="3">
        <v>13.84581069327672</v>
      </c>
      <c r="F16" s="3">
        <v>4.5483741244026294</v>
      </c>
      <c r="G16" s="3">
        <v>21.156742585057223</v>
      </c>
      <c r="H16" s="3">
        <v>0.70141311361957215</v>
      </c>
      <c r="I16" s="3">
        <v>0.4021435184752214</v>
      </c>
      <c r="J16" s="3">
        <v>117.92343352950364</v>
      </c>
    </row>
    <row r="17" spans="1:10" x14ac:dyDescent="0.2">
      <c r="A17" s="2">
        <v>1975</v>
      </c>
      <c r="B17" s="23">
        <v>215.465</v>
      </c>
      <c r="C17" s="3">
        <v>89.159639243586639</v>
      </c>
      <c r="D17" s="3">
        <v>4.8791747116537714</v>
      </c>
      <c r="E17" s="3">
        <v>14.025787945715436</v>
      </c>
      <c r="F17" s="3">
        <v>4.3809735476193783</v>
      </c>
      <c r="G17" s="3">
        <v>23.285936204988584</v>
      </c>
      <c r="H17" s="3">
        <v>1.0001250156269534</v>
      </c>
      <c r="I17" s="3">
        <v>0.39819792288850919</v>
      </c>
      <c r="J17" s="3">
        <v>113.84389838709069</v>
      </c>
    </row>
    <row r="18" spans="1:10" x14ac:dyDescent="0.2">
      <c r="A18" s="2">
        <v>1976</v>
      </c>
      <c r="B18" s="23">
        <v>217.56299999999999</v>
      </c>
      <c r="C18" s="3">
        <v>93.382932389531035</v>
      </c>
      <c r="D18" s="3">
        <v>7.1750649260422925</v>
      </c>
      <c r="E18" s="3">
        <v>13.886759006581512</v>
      </c>
      <c r="F18" s="3">
        <v>4.1446556745476641</v>
      </c>
      <c r="G18" s="3">
        <v>25.20647960717147</v>
      </c>
      <c r="H18" s="3">
        <v>0.91728392230605182</v>
      </c>
      <c r="I18" s="3">
        <v>0.40360492581466278</v>
      </c>
      <c r="J18" s="3">
        <v>119.91030084482323</v>
      </c>
    </row>
    <row r="19" spans="1:10" x14ac:dyDescent="0.2">
      <c r="A19" s="2">
        <v>1977</v>
      </c>
      <c r="B19" s="23">
        <v>219.76</v>
      </c>
      <c r="C19" s="3">
        <v>94.196733514606251</v>
      </c>
      <c r="D19" s="3">
        <v>9.5977314373945042</v>
      </c>
      <c r="E19" s="3">
        <v>13.777580265075668</v>
      </c>
      <c r="F19" s="3">
        <v>3.8913362301862979</v>
      </c>
      <c r="G19" s="3">
        <v>27.266647932656472</v>
      </c>
      <c r="H19" s="3">
        <v>0.9081043775171519</v>
      </c>
      <c r="I19" s="3">
        <v>0.39956592610754682</v>
      </c>
      <c r="J19" s="3">
        <v>122.77105175088741</v>
      </c>
    </row>
    <row r="20" spans="1:10" x14ac:dyDescent="0.2">
      <c r="A20" s="2">
        <v>1978</v>
      </c>
      <c r="B20" s="23">
        <v>222.095</v>
      </c>
      <c r="C20" s="3">
        <v>91.440443102802888</v>
      </c>
      <c r="D20" s="3">
        <v>10.76743508037149</v>
      </c>
      <c r="E20" s="3">
        <v>13.934550845744326</v>
      </c>
      <c r="F20" s="3">
        <v>3.6871397443673204</v>
      </c>
      <c r="G20" s="3">
        <v>28.389125670483139</v>
      </c>
      <c r="H20" s="3">
        <v>1.0782397735696476</v>
      </c>
      <c r="I20" s="3">
        <v>0.40433991508861783</v>
      </c>
      <c r="J20" s="3">
        <v>121.31214846194429</v>
      </c>
    </row>
    <row r="21" spans="1:10" x14ac:dyDescent="0.2">
      <c r="A21" s="2">
        <v>1979</v>
      </c>
      <c r="B21" s="23">
        <v>224.56699999999998</v>
      </c>
      <c r="C21" s="3">
        <v>89.332264989430413</v>
      </c>
      <c r="D21" s="3">
        <v>14.750197957491292</v>
      </c>
      <c r="E21" s="3">
        <v>13.500586523294306</v>
      </c>
      <c r="F21" s="3">
        <v>3.5438092910621846</v>
      </c>
      <c r="G21" s="3">
        <v>31.794593771847783</v>
      </c>
      <c r="H21" s="3">
        <v>1.0397458399058008</v>
      </c>
      <c r="I21" s="3">
        <v>0.39101552953722424</v>
      </c>
      <c r="J21" s="3">
        <v>122.55762013072123</v>
      </c>
    </row>
    <row r="22" spans="1:10" x14ac:dyDescent="0.2">
      <c r="A22" s="2">
        <v>1980</v>
      </c>
      <c r="B22" s="23">
        <v>227.224681</v>
      </c>
      <c r="C22" s="3">
        <v>83.630590328219498</v>
      </c>
      <c r="D22" s="3">
        <v>18.955712552155777</v>
      </c>
      <c r="E22" s="3">
        <v>12.926323739933077</v>
      </c>
      <c r="F22" s="3">
        <v>3.4550556370374927</v>
      </c>
      <c r="G22" s="3">
        <v>35.337091929126345</v>
      </c>
      <c r="H22" s="3">
        <v>0.82443814057244225</v>
      </c>
      <c r="I22" s="3">
        <v>0.4391242106742313</v>
      </c>
      <c r="J22" s="3">
        <v>120.23124460859252</v>
      </c>
    </row>
    <row r="23" spans="1:10" x14ac:dyDescent="0.2">
      <c r="A23" s="2">
        <v>1981</v>
      </c>
      <c r="B23" s="23">
        <v>229.46571399999999</v>
      </c>
      <c r="C23" s="3">
        <v>79.402229390919302</v>
      </c>
      <c r="D23" s="3">
        <v>22.834072452179072</v>
      </c>
      <c r="E23" s="3">
        <v>12.924573632623954</v>
      </c>
      <c r="F23" s="3">
        <v>3.3874572762930173</v>
      </c>
      <c r="G23" s="3">
        <v>39.146103361096038</v>
      </c>
      <c r="H23" s="3">
        <v>0.83734117217327764</v>
      </c>
      <c r="I23" s="3">
        <v>0.40005913917709574</v>
      </c>
      <c r="J23" s="3">
        <v>119.78573306336573</v>
      </c>
    </row>
    <row r="24" spans="1:10" x14ac:dyDescent="0.2">
      <c r="A24" s="2">
        <v>1982</v>
      </c>
      <c r="B24" s="23">
        <v>231.664458</v>
      </c>
      <c r="C24" s="3">
        <v>73.683442791846574</v>
      </c>
      <c r="D24" s="3">
        <v>26.61671814446369</v>
      </c>
      <c r="E24" s="3">
        <v>12.742351025892813</v>
      </c>
      <c r="F24" s="3">
        <v>3.3740761796475272</v>
      </c>
      <c r="G24" s="3">
        <v>42.73314535000403</v>
      </c>
      <c r="H24" s="3">
        <v>0.89653212052302445</v>
      </c>
      <c r="I24" s="3">
        <v>0.39623064068771857</v>
      </c>
      <c r="J24" s="3">
        <v>117.70935090306135</v>
      </c>
    </row>
    <row r="25" spans="1:10" x14ac:dyDescent="0.2">
      <c r="A25" s="2">
        <v>1983</v>
      </c>
      <c r="B25" s="23">
        <v>233.79199399999999</v>
      </c>
      <c r="C25" s="3">
        <v>70.296781732441531</v>
      </c>
      <c r="D25" s="3">
        <v>31.201474987943172</v>
      </c>
      <c r="E25" s="3">
        <v>13.004252967260904</v>
      </c>
      <c r="F25" s="3">
        <v>3.3984558719969957</v>
      </c>
      <c r="G25" s="3">
        <v>47.604183827201069</v>
      </c>
      <c r="H25" s="3">
        <v>0.98796450810261738</v>
      </c>
      <c r="I25" s="3">
        <v>0.40289022521734308</v>
      </c>
      <c r="J25" s="3">
        <v>119.29182029296257</v>
      </c>
    </row>
    <row r="26" spans="1:10" x14ac:dyDescent="0.2">
      <c r="A26" s="2">
        <v>1984</v>
      </c>
      <c r="B26" s="23">
        <v>235.82490199999998</v>
      </c>
      <c r="C26" s="3">
        <v>66.652863692679361</v>
      </c>
      <c r="D26" s="3">
        <v>37.22626804542454</v>
      </c>
      <c r="E26" s="3">
        <v>13.134976813850759</v>
      </c>
      <c r="F26" s="3">
        <v>3.4512921624045898</v>
      </c>
      <c r="G26" s="3">
        <v>53.812537021679887</v>
      </c>
      <c r="H26" s="3">
        <v>0.91411393369099792</v>
      </c>
      <c r="I26" s="3">
        <v>0.39771861830859578</v>
      </c>
      <c r="J26" s="3">
        <v>121.77723326635885</v>
      </c>
    </row>
    <row r="27" spans="1:10" x14ac:dyDescent="0.2">
      <c r="A27" s="2">
        <v>1985</v>
      </c>
      <c r="B27" s="23">
        <v>237.92379499999998</v>
      </c>
      <c r="C27" s="3">
        <v>62.729607175332738</v>
      </c>
      <c r="D27" s="3">
        <v>45.171060025328558</v>
      </c>
      <c r="E27" s="3">
        <v>13.480865196715678</v>
      </c>
      <c r="F27" s="3">
        <v>3.5049021663465649</v>
      </c>
      <c r="G27" s="3">
        <v>62.156827388390802</v>
      </c>
      <c r="H27" s="3">
        <v>0.87606199625942471</v>
      </c>
      <c r="I27" s="3">
        <v>0.41934699286271415</v>
      </c>
      <c r="J27" s="3">
        <v>126.18184355284568</v>
      </c>
    </row>
    <row r="28" spans="1:10" x14ac:dyDescent="0.2">
      <c r="A28" s="2">
        <v>1986</v>
      </c>
      <c r="B28" s="23">
        <v>240.13288699999998</v>
      </c>
      <c r="C28" s="3">
        <v>60.047401796458871</v>
      </c>
      <c r="D28" s="3">
        <v>45.693822174019644</v>
      </c>
      <c r="E28" s="3">
        <v>13.567124175673484</v>
      </c>
      <c r="F28" s="3">
        <v>3.5777702980664947</v>
      </c>
      <c r="G28" s="3">
        <v>62.838716647759625</v>
      </c>
      <c r="H28" s="3">
        <v>1.0050321835354932</v>
      </c>
      <c r="I28" s="3">
        <v>0.41553951573024833</v>
      </c>
      <c r="J28" s="3">
        <v>124.30669014348423</v>
      </c>
    </row>
    <row r="29" spans="1:10" x14ac:dyDescent="0.2">
      <c r="A29" s="2">
        <v>1987</v>
      </c>
      <c r="B29" s="23">
        <v>242.288918</v>
      </c>
      <c r="C29" s="3">
        <v>62.378685658075497</v>
      </c>
      <c r="D29" s="3">
        <v>47.709123408181085</v>
      </c>
      <c r="E29" s="3">
        <v>13.831749065089536</v>
      </c>
      <c r="F29" s="3">
        <v>3.6323536679791109</v>
      </c>
      <c r="G29" s="3">
        <v>65.173226141249728</v>
      </c>
      <c r="H29" s="3">
        <v>0.85552511490749761</v>
      </c>
      <c r="I29" s="3">
        <v>0.41185482940972967</v>
      </c>
      <c r="J29" s="3">
        <v>128.81929174364245</v>
      </c>
    </row>
    <row r="30" spans="1:10" x14ac:dyDescent="0.2">
      <c r="A30" s="2">
        <v>1988</v>
      </c>
      <c r="B30" s="23">
        <v>244.49898199999998</v>
      </c>
      <c r="C30" s="3">
        <v>62.06601326218577</v>
      </c>
      <c r="D30" s="3">
        <v>48.962276702813227</v>
      </c>
      <c r="E30" s="3">
        <v>14.258506413735965</v>
      </c>
      <c r="F30" s="3">
        <v>3.6859289611910819</v>
      </c>
      <c r="G30" s="3">
        <v>66.906712077740281</v>
      </c>
      <c r="H30" s="3">
        <v>0.81942323311063126</v>
      </c>
      <c r="I30" s="3">
        <v>0.40812828288187547</v>
      </c>
      <c r="J30" s="3">
        <v>130.20027685591856</v>
      </c>
    </row>
    <row r="31" spans="1:10" x14ac:dyDescent="0.2">
      <c r="A31" s="2">
        <v>1989</v>
      </c>
      <c r="B31" s="23">
        <v>246.81922999999998</v>
      </c>
      <c r="C31" s="3">
        <v>62.753173044217327</v>
      </c>
      <c r="D31" s="3">
        <v>48.19616563301016</v>
      </c>
      <c r="E31" s="3">
        <v>12.831592933268112</v>
      </c>
      <c r="F31" s="3">
        <v>3.5401184206483332</v>
      </c>
      <c r="G31" s="3">
        <v>64.567876986926606</v>
      </c>
      <c r="H31" s="3">
        <v>0.76887626899203521</v>
      </c>
      <c r="I31" s="3">
        <v>0.40429850166975279</v>
      </c>
      <c r="J31" s="3">
        <v>128.49422480180573</v>
      </c>
    </row>
    <row r="32" spans="1:10" x14ac:dyDescent="0.2">
      <c r="A32" s="2">
        <v>1990</v>
      </c>
      <c r="B32" s="23">
        <v>249.62281399999998</v>
      </c>
      <c r="C32" s="3">
        <v>64.377223779115653</v>
      </c>
      <c r="D32" s="3">
        <v>49.593414677050525</v>
      </c>
      <c r="E32" s="3">
        <v>13.596759912309786</v>
      </c>
      <c r="F32" s="3">
        <v>3.6391150776390062</v>
      </c>
      <c r="G32" s="3">
        <v>66.829289666999316</v>
      </c>
      <c r="H32" s="3">
        <v>0.82482349551193768</v>
      </c>
      <c r="I32" s="3">
        <v>0.39978891145475187</v>
      </c>
      <c r="J32" s="3">
        <v>132.43112585308165</v>
      </c>
    </row>
    <row r="33" spans="1:12" x14ac:dyDescent="0.2">
      <c r="A33" s="2">
        <v>1991</v>
      </c>
      <c r="B33" s="23">
        <v>252.980941</v>
      </c>
      <c r="C33" s="3">
        <v>63.575277622921696</v>
      </c>
      <c r="D33" s="3">
        <v>50.305460111324585</v>
      </c>
      <c r="E33" s="3">
        <v>14.012804617089341</v>
      </c>
      <c r="F33" s="3">
        <v>3.6517116494341075</v>
      </c>
      <c r="G33" s="3">
        <v>67.969976377848042</v>
      </c>
      <c r="H33" s="3">
        <v>0.91253683074675818</v>
      </c>
      <c r="I33" s="3">
        <v>0.39448821071982265</v>
      </c>
      <c r="J33" s="3">
        <v>132.85227904223632</v>
      </c>
    </row>
    <row r="34" spans="1:12" x14ac:dyDescent="0.2">
      <c r="A34" s="2">
        <v>1992</v>
      </c>
      <c r="B34" s="23">
        <v>256.51422400000001</v>
      </c>
      <c r="C34" s="3">
        <v>64.312988201707839</v>
      </c>
      <c r="D34" s="3">
        <v>51.865256407769415</v>
      </c>
      <c r="E34" s="3">
        <v>15.151294945705406</v>
      </c>
      <c r="F34" s="3">
        <v>3.5905796104605101</v>
      </c>
      <c r="G34" s="3">
        <v>70.607130963935319</v>
      </c>
      <c r="H34" s="3">
        <v>0.73939774493975807</v>
      </c>
      <c r="I34" s="3">
        <v>0.15570447348035429</v>
      </c>
      <c r="J34" s="3">
        <v>135.81522138406325</v>
      </c>
    </row>
    <row r="35" spans="1:12" x14ac:dyDescent="0.2">
      <c r="A35" s="2">
        <v>1993</v>
      </c>
      <c r="B35" s="23">
        <v>259.918588</v>
      </c>
      <c r="C35" s="3">
        <v>63.902108434016746</v>
      </c>
      <c r="D35" s="3">
        <v>54.522995485032411</v>
      </c>
      <c r="E35" s="3">
        <v>15.773843488474807</v>
      </c>
      <c r="F35" s="3">
        <v>3.7031316703444421</v>
      </c>
      <c r="G35" s="3">
        <v>73.999970643851654</v>
      </c>
      <c r="H35" s="3">
        <v>0.79057253664580529</v>
      </c>
      <c r="I35" s="3">
        <v>0.15255635742611814</v>
      </c>
      <c r="J35" s="3">
        <v>138.84520797194031</v>
      </c>
    </row>
    <row r="36" spans="1:12" x14ac:dyDescent="0.2">
      <c r="A36" s="2">
        <v>1994</v>
      </c>
      <c r="B36" s="23">
        <v>263.12582099999997</v>
      </c>
      <c r="C36" s="3">
        <v>64.442921886301548</v>
      </c>
      <c r="D36" s="3">
        <v>56.230353766763166</v>
      </c>
      <c r="E36" s="3">
        <v>15.908684133114233</v>
      </c>
      <c r="F36" s="3">
        <v>3.8167538674107204</v>
      </c>
      <c r="G36" s="3">
        <v>75.955791767288119</v>
      </c>
      <c r="H36" s="3">
        <v>0.95523802230798194</v>
      </c>
      <c r="I36" s="3">
        <v>0.19534724046798962</v>
      </c>
      <c r="J36" s="3">
        <v>141.54929891636561</v>
      </c>
    </row>
    <row r="37" spans="1:12" x14ac:dyDescent="0.2">
      <c r="A37" s="2">
        <v>1995</v>
      </c>
      <c r="B37" s="23">
        <v>266.27839299999999</v>
      </c>
      <c r="C37" s="3">
        <v>64.987972488269733</v>
      </c>
      <c r="D37" s="3">
        <v>57.650550715168251</v>
      </c>
      <c r="E37" s="3">
        <v>16.347479603577657</v>
      </c>
      <c r="F37" s="3">
        <v>3.9684198866118998</v>
      </c>
      <c r="G37" s="3">
        <v>77.966450205357802</v>
      </c>
      <c r="H37" s="3">
        <v>0.90191537349109685</v>
      </c>
      <c r="I37" s="3">
        <v>0.28166329674460971</v>
      </c>
      <c r="J37" s="3">
        <v>144.13800136386322</v>
      </c>
    </row>
    <row r="38" spans="1:12" x14ac:dyDescent="0.2">
      <c r="A38" s="2">
        <v>1996</v>
      </c>
      <c r="B38" s="23">
        <v>269.39428399999997</v>
      </c>
      <c r="C38" s="3">
        <v>65.088348021690834</v>
      </c>
      <c r="D38" s="3">
        <v>57.495027854660329</v>
      </c>
      <c r="E38" s="3">
        <v>16.451447016909643</v>
      </c>
      <c r="F38" s="3">
        <v>3.9890375136686451</v>
      </c>
      <c r="G38" s="3">
        <v>77.93551238523861</v>
      </c>
      <c r="H38" s="3">
        <v>0.97093032212604802</v>
      </c>
      <c r="I38" s="3">
        <v>0.70111220140379682</v>
      </c>
      <c r="J38" s="3">
        <v>144.69590293045925</v>
      </c>
    </row>
    <row r="39" spans="1:12" x14ac:dyDescent="0.2">
      <c r="A39" s="2">
        <v>1997</v>
      </c>
      <c r="B39" s="23">
        <v>272.64692500000001</v>
      </c>
      <c r="C39" s="3">
        <v>64.941670718121628</v>
      </c>
      <c r="D39" s="3">
        <v>60.709086767248316</v>
      </c>
      <c r="E39" s="3">
        <v>17.343776326380123</v>
      </c>
      <c r="F39" s="3">
        <v>3.7495618310765413</v>
      </c>
      <c r="G39" s="3">
        <v>81.80242492470498</v>
      </c>
      <c r="H39" s="3">
        <v>0.94859235107619144</v>
      </c>
      <c r="I39" s="3">
        <v>0.59739931012803227</v>
      </c>
      <c r="J39" s="3">
        <v>148.29008730403083</v>
      </c>
    </row>
    <row r="40" spans="1:12" x14ac:dyDescent="0.2">
      <c r="A40" s="2">
        <v>1998</v>
      </c>
      <c r="B40" s="23">
        <v>275.85410400000001</v>
      </c>
      <c r="C40" s="3">
        <v>64.991585283974416</v>
      </c>
      <c r="D40" s="3">
        <v>62.087578960929164</v>
      </c>
      <c r="E40" s="3">
        <v>17.094440747010438</v>
      </c>
      <c r="F40" s="3">
        <v>3.6391163528880259</v>
      </c>
      <c r="G40" s="3">
        <v>82.821136060827627</v>
      </c>
      <c r="H40" s="3">
        <v>0.93910004984730644</v>
      </c>
      <c r="I40" s="3">
        <v>0.58486412504727014</v>
      </c>
      <c r="J40" s="3">
        <v>149.3366855196966</v>
      </c>
    </row>
    <row r="41" spans="1:12" x14ac:dyDescent="0.2">
      <c r="A41" s="2">
        <v>1999</v>
      </c>
      <c r="B41" s="23">
        <v>279.04016799999999</v>
      </c>
      <c r="C41" s="3">
        <v>66.350385837214446</v>
      </c>
      <c r="D41" s="3">
        <v>63.814239314807359</v>
      </c>
      <c r="E41" s="3">
        <v>16.350756414999957</v>
      </c>
      <c r="F41" s="3">
        <v>3.4992093222961635</v>
      </c>
      <c r="G41" s="3">
        <v>83.664205052103483</v>
      </c>
      <c r="H41" s="3">
        <v>1.0569905857547648</v>
      </c>
      <c r="I41" s="3">
        <v>0.55568210751038982</v>
      </c>
      <c r="J41" s="3">
        <v>151.62726358258308</v>
      </c>
    </row>
    <row r="42" spans="1:12" x14ac:dyDescent="0.2">
      <c r="A42" s="2">
        <v>2000</v>
      </c>
      <c r="B42" s="23">
        <v>282.17195699999996</v>
      </c>
      <c r="C42" s="3">
        <v>65.574986773366049</v>
      </c>
      <c r="D42" s="3">
        <v>62.527817323974723</v>
      </c>
      <c r="E42" s="3">
        <v>15.808090168820367</v>
      </c>
      <c r="F42" s="3">
        <v>3.3721144775069929</v>
      </c>
      <c r="G42" s="3">
        <v>81.708021970302084</v>
      </c>
      <c r="H42" s="3">
        <v>1.112330332629915</v>
      </c>
      <c r="I42" s="3">
        <v>0.5924309465484271</v>
      </c>
      <c r="J42" s="3">
        <v>148.98777002284646</v>
      </c>
      <c r="L42" s="3"/>
    </row>
    <row r="43" spans="1:12" x14ac:dyDescent="0.2">
      <c r="A43" s="2">
        <v>2001</v>
      </c>
      <c r="B43" s="23">
        <v>285.08155599999998</v>
      </c>
      <c r="C43" s="3">
        <v>64.508757826831413</v>
      </c>
      <c r="D43" s="3">
        <v>62.22806313083813</v>
      </c>
      <c r="E43" s="3">
        <v>15.470592093212579</v>
      </c>
      <c r="F43" s="3">
        <v>3.2933492777599795</v>
      </c>
      <c r="G43" s="3">
        <v>80.992004501810683</v>
      </c>
      <c r="H43" s="3">
        <v>0.94041572754878622</v>
      </c>
      <c r="I43" s="3">
        <v>0.99836566079253608</v>
      </c>
      <c r="J43" s="3">
        <v>147.43954371698342</v>
      </c>
      <c r="L43" s="3"/>
    </row>
    <row r="44" spans="1:12" x14ac:dyDescent="0.2">
      <c r="A44" s="2">
        <v>2002</v>
      </c>
      <c r="B44" s="23">
        <v>287.80391399999996</v>
      </c>
      <c r="C44" s="3">
        <v>63.270727157002945</v>
      </c>
      <c r="D44" s="3">
        <v>62.525669614328528</v>
      </c>
      <c r="E44" s="3">
        <v>15.452389214937725</v>
      </c>
      <c r="F44" s="3">
        <v>3.2861032251292435</v>
      </c>
      <c r="G44" s="3">
        <v>81.264162054395513</v>
      </c>
      <c r="H44" s="3">
        <v>1.0640569265925413</v>
      </c>
      <c r="I44" s="3">
        <v>0.9603869181528768</v>
      </c>
      <c r="J44" s="3">
        <v>146.55933305614386</v>
      </c>
      <c r="L44" s="3"/>
    </row>
    <row r="45" spans="1:12" x14ac:dyDescent="0.2">
      <c r="A45" s="2">
        <v>2003</v>
      </c>
      <c r="B45" s="23">
        <v>290.32641799999999</v>
      </c>
      <c r="C45" s="3">
        <v>60.953034998326693</v>
      </c>
      <c r="D45" s="3">
        <v>60.572792588110588</v>
      </c>
      <c r="E45" s="3">
        <v>15.218982452365838</v>
      </c>
      <c r="F45" s="3">
        <v>3.0916737087020838</v>
      </c>
      <c r="G45" s="3">
        <v>78.883448749178513</v>
      </c>
      <c r="H45" s="3">
        <v>1.0043093783420702</v>
      </c>
      <c r="I45" s="3">
        <v>0.77054723506487743</v>
      </c>
      <c r="J45" s="3">
        <v>141.61134036091215</v>
      </c>
      <c r="L45" s="3"/>
    </row>
    <row r="46" spans="1:12" x14ac:dyDescent="0.2">
      <c r="A46" s="2">
        <v>2004</v>
      </c>
      <c r="B46" s="23">
        <v>293.04573899999997</v>
      </c>
      <c r="C46" s="3">
        <v>61.62041588871449</v>
      </c>
      <c r="D46" s="3">
        <v>59.631913880540665</v>
      </c>
      <c r="E46" s="3">
        <v>15.642771697181116</v>
      </c>
      <c r="F46" s="3">
        <v>3.3203598436769002</v>
      </c>
      <c r="G46" s="3">
        <v>78.59504542139868</v>
      </c>
      <c r="H46" s="3">
        <v>0.88859215854886087</v>
      </c>
      <c r="I46" s="3">
        <v>0.65583686022316112</v>
      </c>
      <c r="J46" s="3">
        <v>141.75989032888521</v>
      </c>
      <c r="L46" s="3"/>
    </row>
    <row r="47" spans="1:12" x14ac:dyDescent="0.2">
      <c r="A47" s="2">
        <v>2005</v>
      </c>
      <c r="B47" s="23">
        <v>295.753151</v>
      </c>
      <c r="C47" s="3">
        <v>63.05157822218473</v>
      </c>
      <c r="D47" s="3">
        <v>58.878057822460512</v>
      </c>
      <c r="E47" s="3">
        <v>15.288839731755262</v>
      </c>
      <c r="F47" s="3">
        <v>3.2509709840632293</v>
      </c>
      <c r="G47" s="3">
        <v>77.417868538279009</v>
      </c>
      <c r="H47" s="3">
        <v>1.0520257628114333</v>
      </c>
      <c r="I47" s="3">
        <v>0.63475947500840169</v>
      </c>
      <c r="J47" s="3">
        <v>142.15623199828357</v>
      </c>
      <c r="L47" s="3"/>
    </row>
    <row r="48" spans="1:12" x14ac:dyDescent="0.2">
      <c r="A48" s="16">
        <v>2006</v>
      </c>
      <c r="B48" s="23">
        <v>298.81799999999998</v>
      </c>
      <c r="C48" s="3">
        <v>62.151477098359749</v>
      </c>
      <c r="D48" s="3">
        <v>57.845916267969223</v>
      </c>
      <c r="E48" s="3">
        <v>13.743121708942251</v>
      </c>
      <c r="F48" s="3">
        <v>3.1002331545504149</v>
      </c>
      <c r="G48" s="3">
        <v>74.689271131461879</v>
      </c>
      <c r="H48" s="3">
        <v>1.1675669117316629</v>
      </c>
      <c r="I48" s="3">
        <v>0.65813237471995611</v>
      </c>
      <c r="J48" s="3">
        <v>138.66644751627325</v>
      </c>
      <c r="L48" s="3"/>
    </row>
    <row r="49" spans="1:12" x14ac:dyDescent="0.2">
      <c r="A49" s="16">
        <v>2007</v>
      </c>
      <c r="B49" s="23">
        <v>301.69599999999997</v>
      </c>
      <c r="C49" s="3">
        <v>61.186273335128277</v>
      </c>
      <c r="D49" s="3">
        <v>55.895484358455541</v>
      </c>
      <c r="E49" s="3">
        <v>13.703953484229292</v>
      </c>
      <c r="F49" s="3">
        <v>2.9720775770393826</v>
      </c>
      <c r="G49" s="3">
        <v>72.571515419724221</v>
      </c>
      <c r="H49" s="3">
        <v>0.9335237385471733</v>
      </c>
      <c r="I49" s="3">
        <v>0.62085000740727425</v>
      </c>
      <c r="J49" s="3">
        <v>135.31216250080695</v>
      </c>
      <c r="L49" s="3"/>
    </row>
    <row r="50" spans="1:12" x14ac:dyDescent="0.2">
      <c r="A50" s="16">
        <v>2008</v>
      </c>
      <c r="B50" s="23">
        <v>304.54300000000001</v>
      </c>
      <c r="C50" s="3">
        <v>65.089185040372115</v>
      </c>
      <c r="D50" s="3">
        <v>52.67335515485135</v>
      </c>
      <c r="E50" s="3">
        <v>13.368906697971182</v>
      </c>
      <c r="F50" s="3">
        <v>2.7528069545525171</v>
      </c>
      <c r="G50" s="3">
        <v>68.79506880737506</v>
      </c>
      <c r="H50" s="3">
        <v>0.99025333603450416</v>
      </c>
      <c r="I50" s="3">
        <v>0.61195739231201585</v>
      </c>
      <c r="J50" s="3">
        <v>135.48646457609368</v>
      </c>
      <c r="L50" s="3"/>
    </row>
    <row r="51" spans="1:12" x14ac:dyDescent="0.2">
      <c r="A51" s="17">
        <v>2009</v>
      </c>
      <c r="B51" s="23">
        <v>307.24</v>
      </c>
      <c r="C51" s="3">
        <v>63.403934469785405</v>
      </c>
      <c r="D51" s="3">
        <v>49.670697841691272</v>
      </c>
      <c r="E51" s="3">
        <v>12.95913553226535</v>
      </c>
      <c r="F51" s="3">
        <v>2.7137695518726392</v>
      </c>
      <c r="G51" s="3">
        <v>65.343602925829245</v>
      </c>
      <c r="H51" s="3">
        <v>0.91616584975477144</v>
      </c>
      <c r="I51" s="3">
        <v>0.58813046988134865</v>
      </c>
      <c r="J51" s="3">
        <v>130.25183371525077</v>
      </c>
      <c r="L51" s="3"/>
    </row>
    <row r="52" spans="1:12" x14ac:dyDescent="0.2">
      <c r="A52" s="17">
        <v>2010</v>
      </c>
      <c r="B52" s="23">
        <v>309.32166599999999</v>
      </c>
      <c r="C52" s="3">
        <v>66.003293945578434</v>
      </c>
      <c r="D52" s="3">
        <v>48.406727172162753</v>
      </c>
      <c r="E52" s="3">
        <v>12.646826833681796</v>
      </c>
      <c r="F52" s="3">
        <v>2.9113283036516235</v>
      </c>
      <c r="G52" s="3">
        <v>63.964882309496176</v>
      </c>
      <c r="H52" s="3">
        <v>1.0353290426397663</v>
      </c>
      <c r="I52" s="3">
        <v>0.71272686663525786</v>
      </c>
      <c r="J52" s="3">
        <v>131.71623216434963</v>
      </c>
      <c r="L52" s="3"/>
    </row>
    <row r="53" spans="1:12" x14ac:dyDescent="0.2">
      <c r="A53" s="17">
        <v>2011</v>
      </c>
      <c r="B53" s="23">
        <v>311.55687399999999</v>
      </c>
      <c r="C53" s="3">
        <v>65.961136644323275</v>
      </c>
      <c r="D53" s="3">
        <v>46.73912787545818</v>
      </c>
      <c r="E53" s="3">
        <v>12.246314503789039</v>
      </c>
      <c r="F53" s="3">
        <v>2.8628091428101392</v>
      </c>
      <c r="G53" s="3">
        <v>61.84825152205736</v>
      </c>
      <c r="H53" s="3">
        <v>1.0839682407231082</v>
      </c>
      <c r="I53" s="3">
        <v>0.65558880569839695</v>
      </c>
      <c r="J53" s="3">
        <v>129.54894521280212</v>
      </c>
    </row>
    <row r="54" spans="1:12" x14ac:dyDescent="0.2">
      <c r="A54" s="17">
        <v>2012</v>
      </c>
      <c r="B54" s="23">
        <v>313.83098999999999</v>
      </c>
      <c r="C54" s="3">
        <v>66.689163754386044</v>
      </c>
      <c r="D54" s="3">
        <v>45.797088306447854</v>
      </c>
      <c r="E54" s="3">
        <v>12.549366825078675</v>
      </c>
      <c r="F54" s="3">
        <v>2.6789486530492397</v>
      </c>
      <c r="G54" s="3">
        <v>61.025403784575758</v>
      </c>
      <c r="H54" s="3">
        <v>1.1078972996558385</v>
      </c>
      <c r="I54" s="3">
        <v>0.66137546111135093</v>
      </c>
      <c r="J54" s="3">
        <v>129.483840299729</v>
      </c>
    </row>
    <row r="55" spans="1:12" x14ac:dyDescent="0.2">
      <c r="A55" s="17">
        <v>2013</v>
      </c>
      <c r="B55" s="23">
        <v>316.05994700000002</v>
      </c>
      <c r="C55" s="3">
        <v>68.047391794007936</v>
      </c>
      <c r="D55" s="3">
        <v>43.752636118217687</v>
      </c>
      <c r="E55" s="3">
        <v>12.040185252481621</v>
      </c>
      <c r="F55" s="3">
        <v>2.6257588686188353</v>
      </c>
      <c r="G55" s="3">
        <v>58.418580239318146</v>
      </c>
      <c r="H55" s="3">
        <v>1.1568160040592299</v>
      </c>
      <c r="I55" s="3">
        <v>0.70077959940443202</v>
      </c>
      <c r="J55" s="3">
        <v>128.32356763678973</v>
      </c>
    </row>
    <row r="56" spans="1:12" x14ac:dyDescent="0.2">
      <c r="A56" s="17">
        <v>2014</v>
      </c>
      <c r="B56" s="23">
        <v>318.38632899999999</v>
      </c>
      <c r="C56" s="3">
        <v>68.226099778509294</v>
      </c>
      <c r="D56" s="3">
        <v>43.414611157575848</v>
      </c>
      <c r="E56" s="3">
        <v>12.189807370044178</v>
      </c>
      <c r="F56" s="3">
        <v>2.9679594068819521</v>
      </c>
      <c r="G56" s="3">
        <v>58.572377934501979</v>
      </c>
      <c r="H56" s="3">
        <v>1.1641348848017905</v>
      </c>
      <c r="I56" s="3">
        <v>0.79981241722262419</v>
      </c>
      <c r="J56" s="3">
        <v>128.76242501503569</v>
      </c>
    </row>
    <row r="57" spans="1:12" x14ac:dyDescent="0.2">
      <c r="A57" s="17">
        <v>2015</v>
      </c>
      <c r="B57" s="23">
        <v>320.73899399999999</v>
      </c>
      <c r="C57" s="3">
        <v>69.266956962077217</v>
      </c>
      <c r="D57" s="3">
        <v>42.551373801093327</v>
      </c>
      <c r="E57" s="3">
        <v>12.298853599109449</v>
      </c>
      <c r="F57" s="3">
        <v>2.9655960786825015</v>
      </c>
      <c r="G57" s="3">
        <v>57.815823478885271</v>
      </c>
      <c r="H57" s="3">
        <v>1.1068938661708845</v>
      </c>
      <c r="I57" s="3">
        <v>0.85262617478767333</v>
      </c>
      <c r="J57" s="3">
        <v>129.04230048192105</v>
      </c>
    </row>
    <row r="58" spans="1:12" x14ac:dyDescent="0.2">
      <c r="A58" s="17">
        <v>2016</v>
      </c>
      <c r="B58" s="23">
        <v>323.071755</v>
      </c>
      <c r="C58" s="3">
        <v>69.818244568418919</v>
      </c>
      <c r="D58" s="3">
        <v>41.410626812187559</v>
      </c>
      <c r="E58" s="3">
        <v>12.387314849257383</v>
      </c>
      <c r="F58" s="3">
        <v>2.7431986417019951</v>
      </c>
      <c r="G58" s="3">
        <v>56.541140303146932</v>
      </c>
      <c r="H58" s="3">
        <v>1.1168421139358469</v>
      </c>
      <c r="I58" s="3">
        <v>0.65236562947593058</v>
      </c>
      <c r="J58" s="3">
        <v>128.12859261497763</v>
      </c>
    </row>
    <row r="59" spans="1:12" x14ac:dyDescent="0.2">
      <c r="A59" s="17">
        <v>2017</v>
      </c>
      <c r="B59" s="23">
        <v>325.12212799999998</v>
      </c>
      <c r="C59" s="3">
        <v>69.281513220612894</v>
      </c>
      <c r="D59" s="3">
        <v>40.457411245891528</v>
      </c>
      <c r="E59" s="3">
        <v>13.095074695980447</v>
      </c>
      <c r="F59" s="3">
        <v>2.9609086685430075</v>
      </c>
      <c r="G59" s="3">
        <v>56.513394610414984</v>
      </c>
      <c r="H59" s="3">
        <v>1.1049180771114173</v>
      </c>
      <c r="I59" s="3">
        <v>0.67339917298952556</v>
      </c>
      <c r="J59" s="3">
        <v>127.57322508112881</v>
      </c>
    </row>
    <row r="60" spans="1:12" x14ac:dyDescent="0.2">
      <c r="A60" s="17">
        <v>2018</v>
      </c>
      <c r="B60" s="23">
        <v>326.83819899999997</v>
      </c>
      <c r="C60" s="3">
        <v>68.681823438378174</v>
      </c>
      <c r="D60" s="3">
        <v>38.994504461184086</v>
      </c>
      <c r="E60" s="3">
        <v>13.144456577585</v>
      </c>
      <c r="F60" s="3">
        <v>2.953817963364529</v>
      </c>
      <c r="G60" s="3">
        <v>55.092779002133611</v>
      </c>
      <c r="H60" s="3">
        <v>1.0895239487936845</v>
      </c>
      <c r="I60" s="3">
        <v>0.70688062074808389</v>
      </c>
      <c r="J60" s="3">
        <v>125.57100701005355</v>
      </c>
    </row>
    <row r="61" spans="1:12" x14ac:dyDescent="0.2">
      <c r="A61" s="17">
        <v>2019</v>
      </c>
      <c r="B61" s="23">
        <v>328.32995299999999</v>
      </c>
      <c r="C61" s="3">
        <v>68.448745754961664</v>
      </c>
      <c r="D61" s="3">
        <v>39.645044230498321</v>
      </c>
      <c r="E61" s="3">
        <v>13.171577211309041</v>
      </c>
      <c r="F61" s="3">
        <v>2.8130952364643593</v>
      </c>
      <c r="G61" s="3">
        <v>55.62971667827172</v>
      </c>
      <c r="H61" s="3">
        <v>1.0570903992616478</v>
      </c>
      <c r="I61" s="3">
        <v>0.76401990957662358</v>
      </c>
      <c r="J61" s="3">
        <v>125.89957274207165</v>
      </c>
    </row>
    <row r="62" spans="1:12" x14ac:dyDescent="0.2">
      <c r="A62" s="18">
        <v>2020</v>
      </c>
      <c r="B62" s="24">
        <v>329.48412300000001</v>
      </c>
      <c r="C62" s="25">
        <f>+'[1]Table 49'!C62/$B$62*2</f>
        <v>69.034568905535281</v>
      </c>
      <c r="D62" s="25">
        <f>+'[1]Table 49'!D62/$B$62*2</f>
        <v>35.893109099210299</v>
      </c>
      <c r="E62" s="25">
        <f>+'[1]Table 49'!E62/$B$62*2</f>
        <v>12.858896979776786</v>
      </c>
      <c r="F62" s="25">
        <f>+'[1]Table 49'!F62/$B$62*2</f>
        <v>2.8179886819665207</v>
      </c>
      <c r="G62" s="25">
        <f>+'[1]Table 49'!G62/$B$62*2</f>
        <v>51.569994760953605</v>
      </c>
      <c r="H62" s="25">
        <f>+'[1]Table 49'!H62/$B$62*2</f>
        <v>1.1238936245508375</v>
      </c>
      <c r="I62" s="25">
        <f>+'[1]Table 49'!I62/$B$62*2</f>
        <v>0.73412694144549473</v>
      </c>
      <c r="J62" s="25">
        <f>+'[1]Table 49'!J62/$B$62*2</f>
        <v>122.46258423248521</v>
      </c>
    </row>
    <row r="63" spans="1:12" x14ac:dyDescent="0.2">
      <c r="A63" s="21" t="s">
        <v>22</v>
      </c>
      <c r="B63" s="14"/>
      <c r="C63" s="14"/>
      <c r="D63" s="14"/>
      <c r="E63" s="14"/>
      <c r="F63" s="14"/>
      <c r="G63" s="14"/>
      <c r="H63" s="14"/>
      <c r="I63" s="14"/>
      <c r="J63" s="15"/>
    </row>
    <row r="64" spans="1:12" x14ac:dyDescent="0.2">
      <c r="A64" s="21" t="s">
        <v>23</v>
      </c>
    </row>
    <row r="65" spans="1:10" x14ac:dyDescent="0.2">
      <c r="A65" s="21" t="s">
        <v>24</v>
      </c>
    </row>
    <row r="66" spans="1:10" x14ac:dyDescent="0.2">
      <c r="A66" s="21" t="s">
        <v>25</v>
      </c>
    </row>
    <row r="67" spans="1:10" x14ac:dyDescent="0.2">
      <c r="A67" s="21" t="s">
        <v>42</v>
      </c>
    </row>
    <row r="68" spans="1:10" x14ac:dyDescent="0.2">
      <c r="A68" s="21" t="s">
        <v>43</v>
      </c>
      <c r="J68" s="3"/>
    </row>
    <row r="69" spans="1:10" x14ac:dyDescent="0.2">
      <c r="A69" s="21" t="s">
        <v>44</v>
      </c>
    </row>
    <row r="70" spans="1:10" x14ac:dyDescent="0.2">
      <c r="A70" s="2" t="s">
        <v>45</v>
      </c>
    </row>
    <row r="71" spans="1:10" x14ac:dyDescent="0.2">
      <c r="A71" s="21" t="s">
        <v>29</v>
      </c>
    </row>
    <row r="73" spans="1:10" x14ac:dyDescent="0.2">
      <c r="E73" s="3"/>
    </row>
    <row r="74" spans="1:10" x14ac:dyDescent="0.2">
      <c r="E74" s="3"/>
      <c r="H74" s="3"/>
    </row>
    <row r="75" spans="1:10" x14ac:dyDescent="0.2">
      <c r="C75" s="4"/>
      <c r="E75" s="3"/>
      <c r="H75" s="3"/>
    </row>
    <row r="76" spans="1:10" x14ac:dyDescent="0.2">
      <c r="E76" s="3"/>
      <c r="H76" s="3"/>
    </row>
    <row r="77" spans="1:10" x14ac:dyDescent="0.2">
      <c r="C77" s="5"/>
      <c r="E77" s="3"/>
    </row>
    <row r="78" spans="1:10" x14ac:dyDescent="0.2">
      <c r="C78" s="4"/>
      <c r="E78" s="3"/>
    </row>
    <row r="79" spans="1:10" x14ac:dyDescent="0.2">
      <c r="E79" s="3"/>
    </row>
    <row r="80" spans="1:10" x14ac:dyDescent="0.2">
      <c r="E80" s="3"/>
    </row>
    <row r="81" spans="5:5" x14ac:dyDescent="0.2">
      <c r="E81" s="3"/>
    </row>
    <row r="82" spans="5:5" x14ac:dyDescent="0.2">
      <c r="E82" s="3"/>
    </row>
    <row r="83" spans="5:5" x14ac:dyDescent="0.2">
      <c r="E83" s="3"/>
    </row>
    <row r="84" spans="5:5" x14ac:dyDescent="0.2">
      <c r="E84" s="3"/>
    </row>
    <row r="85" spans="5:5" x14ac:dyDescent="0.2">
      <c r="E85" s="3"/>
    </row>
  </sheetData>
  <pageMargins left="0.75" right="0.75" top="1" bottom="1" header="0.5" footer="0.5"/>
  <pageSetup scale="83" orientation="portrait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37A2E-C27D-4DA1-B1DD-E89A4C9A9C11}">
  <dimension ref="A1:S66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J14" sqref="J14"/>
    </sheetView>
  </sheetViews>
  <sheetFormatPr defaultRowHeight="11.25" x14ac:dyDescent="0.2"/>
  <cols>
    <col min="1" max="1" width="7.140625" style="2" customWidth="1"/>
    <col min="2" max="2" width="8.7109375" style="2" customWidth="1"/>
    <col min="3" max="3" width="10.5703125" style="2" customWidth="1"/>
    <col min="4" max="4" width="7.7109375" style="2" customWidth="1"/>
    <col min="5" max="5" width="15.140625" style="2" customWidth="1"/>
    <col min="6" max="6" width="8.7109375" style="2" customWidth="1"/>
    <col min="7" max="7" width="9.28515625" style="2" customWidth="1"/>
    <col min="8" max="8" width="14.140625" style="2" customWidth="1"/>
    <col min="9" max="9" width="6.140625" style="2" customWidth="1"/>
    <col min="10" max="10" width="7.28515625" style="2" customWidth="1"/>
    <col min="11" max="11" width="6.85546875" style="2" customWidth="1"/>
    <col min="12" max="12" width="10.140625" style="2" customWidth="1"/>
    <col min="13" max="13" width="7.42578125" style="2" customWidth="1"/>
    <col min="14" max="14" width="10.5703125" style="2" customWidth="1"/>
    <col min="15" max="15" width="11.42578125" style="3" customWidth="1"/>
    <col min="16" max="16" width="16.7109375" style="2" customWidth="1"/>
    <col min="17" max="256" width="9.140625" style="2"/>
    <col min="257" max="257" width="7.140625" style="2" customWidth="1"/>
    <col min="258" max="258" width="8.7109375" style="2" customWidth="1"/>
    <col min="259" max="259" width="10.5703125" style="2" customWidth="1"/>
    <col min="260" max="260" width="7.7109375" style="2" customWidth="1"/>
    <col min="261" max="261" width="15.140625" style="2" customWidth="1"/>
    <col min="262" max="262" width="8.7109375" style="2" customWidth="1"/>
    <col min="263" max="263" width="9.28515625" style="2" customWidth="1"/>
    <col min="264" max="264" width="14.140625" style="2" customWidth="1"/>
    <col min="265" max="265" width="6.140625" style="2" customWidth="1"/>
    <col min="266" max="266" width="7.28515625" style="2" customWidth="1"/>
    <col min="267" max="267" width="6.85546875" style="2" customWidth="1"/>
    <col min="268" max="268" width="10.140625" style="2" customWidth="1"/>
    <col min="269" max="269" width="7.42578125" style="2" customWidth="1"/>
    <col min="270" max="270" width="10.5703125" style="2" customWidth="1"/>
    <col min="271" max="271" width="11.42578125" style="2" customWidth="1"/>
    <col min="272" max="272" width="16.7109375" style="2" customWidth="1"/>
    <col min="273" max="512" width="9.140625" style="2"/>
    <col min="513" max="513" width="7.140625" style="2" customWidth="1"/>
    <col min="514" max="514" width="8.7109375" style="2" customWidth="1"/>
    <col min="515" max="515" width="10.5703125" style="2" customWidth="1"/>
    <col min="516" max="516" width="7.7109375" style="2" customWidth="1"/>
    <col min="517" max="517" width="15.140625" style="2" customWidth="1"/>
    <col min="518" max="518" width="8.7109375" style="2" customWidth="1"/>
    <col min="519" max="519" width="9.28515625" style="2" customWidth="1"/>
    <col min="520" max="520" width="14.140625" style="2" customWidth="1"/>
    <col min="521" max="521" width="6.140625" style="2" customWidth="1"/>
    <col min="522" max="522" width="7.28515625" style="2" customWidth="1"/>
    <col min="523" max="523" width="6.85546875" style="2" customWidth="1"/>
    <col min="524" max="524" width="10.140625" style="2" customWidth="1"/>
    <col min="525" max="525" width="7.42578125" style="2" customWidth="1"/>
    <col min="526" max="526" width="10.5703125" style="2" customWidth="1"/>
    <col min="527" max="527" width="11.42578125" style="2" customWidth="1"/>
    <col min="528" max="528" width="16.7109375" style="2" customWidth="1"/>
    <col min="529" max="768" width="9.140625" style="2"/>
    <col min="769" max="769" width="7.140625" style="2" customWidth="1"/>
    <col min="770" max="770" width="8.7109375" style="2" customWidth="1"/>
    <col min="771" max="771" width="10.5703125" style="2" customWidth="1"/>
    <col min="772" max="772" width="7.7109375" style="2" customWidth="1"/>
    <col min="773" max="773" width="15.140625" style="2" customWidth="1"/>
    <col min="774" max="774" width="8.7109375" style="2" customWidth="1"/>
    <col min="775" max="775" width="9.28515625" style="2" customWidth="1"/>
    <col min="776" max="776" width="14.140625" style="2" customWidth="1"/>
    <col min="777" max="777" width="6.140625" style="2" customWidth="1"/>
    <col min="778" max="778" width="7.28515625" style="2" customWidth="1"/>
    <col min="779" max="779" width="6.85546875" style="2" customWidth="1"/>
    <col min="780" max="780" width="10.140625" style="2" customWidth="1"/>
    <col min="781" max="781" width="7.42578125" style="2" customWidth="1"/>
    <col min="782" max="782" width="10.5703125" style="2" customWidth="1"/>
    <col min="783" max="783" width="11.42578125" style="2" customWidth="1"/>
    <col min="784" max="784" width="16.7109375" style="2" customWidth="1"/>
    <col min="785" max="1024" width="9.140625" style="2"/>
    <col min="1025" max="1025" width="7.140625" style="2" customWidth="1"/>
    <col min="1026" max="1026" width="8.7109375" style="2" customWidth="1"/>
    <col min="1027" max="1027" width="10.5703125" style="2" customWidth="1"/>
    <col min="1028" max="1028" width="7.7109375" style="2" customWidth="1"/>
    <col min="1029" max="1029" width="15.140625" style="2" customWidth="1"/>
    <col min="1030" max="1030" width="8.7109375" style="2" customWidth="1"/>
    <col min="1031" max="1031" width="9.28515625" style="2" customWidth="1"/>
    <col min="1032" max="1032" width="14.140625" style="2" customWidth="1"/>
    <col min="1033" max="1033" width="6.140625" style="2" customWidth="1"/>
    <col min="1034" max="1034" width="7.28515625" style="2" customWidth="1"/>
    <col min="1035" max="1035" width="6.85546875" style="2" customWidth="1"/>
    <col min="1036" max="1036" width="10.140625" style="2" customWidth="1"/>
    <col min="1037" max="1037" width="7.42578125" style="2" customWidth="1"/>
    <col min="1038" max="1038" width="10.5703125" style="2" customWidth="1"/>
    <col min="1039" max="1039" width="11.42578125" style="2" customWidth="1"/>
    <col min="1040" max="1040" width="16.7109375" style="2" customWidth="1"/>
    <col min="1041" max="1280" width="9.140625" style="2"/>
    <col min="1281" max="1281" width="7.140625" style="2" customWidth="1"/>
    <col min="1282" max="1282" width="8.7109375" style="2" customWidth="1"/>
    <col min="1283" max="1283" width="10.5703125" style="2" customWidth="1"/>
    <col min="1284" max="1284" width="7.7109375" style="2" customWidth="1"/>
    <col min="1285" max="1285" width="15.140625" style="2" customWidth="1"/>
    <col min="1286" max="1286" width="8.7109375" style="2" customWidth="1"/>
    <col min="1287" max="1287" width="9.28515625" style="2" customWidth="1"/>
    <col min="1288" max="1288" width="14.140625" style="2" customWidth="1"/>
    <col min="1289" max="1289" width="6.140625" style="2" customWidth="1"/>
    <col min="1290" max="1290" width="7.28515625" style="2" customWidth="1"/>
    <col min="1291" max="1291" width="6.85546875" style="2" customWidth="1"/>
    <col min="1292" max="1292" width="10.140625" style="2" customWidth="1"/>
    <col min="1293" max="1293" width="7.42578125" style="2" customWidth="1"/>
    <col min="1294" max="1294" width="10.5703125" style="2" customWidth="1"/>
    <col min="1295" max="1295" width="11.42578125" style="2" customWidth="1"/>
    <col min="1296" max="1296" width="16.7109375" style="2" customWidth="1"/>
    <col min="1297" max="1536" width="9.140625" style="2"/>
    <col min="1537" max="1537" width="7.140625" style="2" customWidth="1"/>
    <col min="1538" max="1538" width="8.7109375" style="2" customWidth="1"/>
    <col min="1539" max="1539" width="10.5703125" style="2" customWidth="1"/>
    <col min="1540" max="1540" width="7.7109375" style="2" customWidth="1"/>
    <col min="1541" max="1541" width="15.140625" style="2" customWidth="1"/>
    <col min="1542" max="1542" width="8.7109375" style="2" customWidth="1"/>
    <col min="1543" max="1543" width="9.28515625" style="2" customWidth="1"/>
    <col min="1544" max="1544" width="14.140625" style="2" customWidth="1"/>
    <col min="1545" max="1545" width="6.140625" style="2" customWidth="1"/>
    <col min="1546" max="1546" width="7.28515625" style="2" customWidth="1"/>
    <col min="1547" max="1547" width="6.85546875" style="2" customWidth="1"/>
    <col min="1548" max="1548" width="10.140625" style="2" customWidth="1"/>
    <col min="1549" max="1549" width="7.42578125" style="2" customWidth="1"/>
    <col min="1550" max="1550" width="10.5703125" style="2" customWidth="1"/>
    <col min="1551" max="1551" width="11.42578125" style="2" customWidth="1"/>
    <col min="1552" max="1552" width="16.7109375" style="2" customWidth="1"/>
    <col min="1553" max="1792" width="9.140625" style="2"/>
    <col min="1793" max="1793" width="7.140625" style="2" customWidth="1"/>
    <col min="1794" max="1794" width="8.7109375" style="2" customWidth="1"/>
    <col min="1795" max="1795" width="10.5703125" style="2" customWidth="1"/>
    <col min="1796" max="1796" width="7.7109375" style="2" customWidth="1"/>
    <col min="1797" max="1797" width="15.140625" style="2" customWidth="1"/>
    <col min="1798" max="1798" width="8.7109375" style="2" customWidth="1"/>
    <col min="1799" max="1799" width="9.28515625" style="2" customWidth="1"/>
    <col min="1800" max="1800" width="14.140625" style="2" customWidth="1"/>
    <col min="1801" max="1801" width="6.140625" style="2" customWidth="1"/>
    <col min="1802" max="1802" width="7.28515625" style="2" customWidth="1"/>
    <col min="1803" max="1803" width="6.85546875" style="2" customWidth="1"/>
    <col min="1804" max="1804" width="10.140625" style="2" customWidth="1"/>
    <col min="1805" max="1805" width="7.42578125" style="2" customWidth="1"/>
    <col min="1806" max="1806" width="10.5703125" style="2" customWidth="1"/>
    <col min="1807" max="1807" width="11.42578125" style="2" customWidth="1"/>
    <col min="1808" max="1808" width="16.7109375" style="2" customWidth="1"/>
    <col min="1809" max="2048" width="9.140625" style="2"/>
    <col min="2049" max="2049" width="7.140625" style="2" customWidth="1"/>
    <col min="2050" max="2050" width="8.7109375" style="2" customWidth="1"/>
    <col min="2051" max="2051" width="10.5703125" style="2" customWidth="1"/>
    <col min="2052" max="2052" width="7.7109375" style="2" customWidth="1"/>
    <col min="2053" max="2053" width="15.140625" style="2" customWidth="1"/>
    <col min="2054" max="2054" width="8.7109375" style="2" customWidth="1"/>
    <col min="2055" max="2055" width="9.28515625" style="2" customWidth="1"/>
    <col min="2056" max="2056" width="14.140625" style="2" customWidth="1"/>
    <col min="2057" max="2057" width="6.140625" style="2" customWidth="1"/>
    <col min="2058" max="2058" width="7.28515625" style="2" customWidth="1"/>
    <col min="2059" max="2059" width="6.85546875" style="2" customWidth="1"/>
    <col min="2060" max="2060" width="10.140625" style="2" customWidth="1"/>
    <col min="2061" max="2061" width="7.42578125" style="2" customWidth="1"/>
    <col min="2062" max="2062" width="10.5703125" style="2" customWidth="1"/>
    <col min="2063" max="2063" width="11.42578125" style="2" customWidth="1"/>
    <col min="2064" max="2064" width="16.7109375" style="2" customWidth="1"/>
    <col min="2065" max="2304" width="9.140625" style="2"/>
    <col min="2305" max="2305" width="7.140625" style="2" customWidth="1"/>
    <col min="2306" max="2306" width="8.7109375" style="2" customWidth="1"/>
    <col min="2307" max="2307" width="10.5703125" style="2" customWidth="1"/>
    <col min="2308" max="2308" width="7.7109375" style="2" customWidth="1"/>
    <col min="2309" max="2309" width="15.140625" style="2" customWidth="1"/>
    <col min="2310" max="2310" width="8.7109375" style="2" customWidth="1"/>
    <col min="2311" max="2311" width="9.28515625" style="2" customWidth="1"/>
    <col min="2312" max="2312" width="14.140625" style="2" customWidth="1"/>
    <col min="2313" max="2313" width="6.140625" style="2" customWidth="1"/>
    <col min="2314" max="2314" width="7.28515625" style="2" customWidth="1"/>
    <col min="2315" max="2315" width="6.85546875" style="2" customWidth="1"/>
    <col min="2316" max="2316" width="10.140625" style="2" customWidth="1"/>
    <col min="2317" max="2317" width="7.42578125" style="2" customWidth="1"/>
    <col min="2318" max="2318" width="10.5703125" style="2" customWidth="1"/>
    <col min="2319" max="2319" width="11.42578125" style="2" customWidth="1"/>
    <col min="2320" max="2320" width="16.7109375" style="2" customWidth="1"/>
    <col min="2321" max="2560" width="9.140625" style="2"/>
    <col min="2561" max="2561" width="7.140625" style="2" customWidth="1"/>
    <col min="2562" max="2562" width="8.7109375" style="2" customWidth="1"/>
    <col min="2563" max="2563" width="10.5703125" style="2" customWidth="1"/>
    <col min="2564" max="2564" width="7.7109375" style="2" customWidth="1"/>
    <col min="2565" max="2565" width="15.140625" style="2" customWidth="1"/>
    <col min="2566" max="2566" width="8.7109375" style="2" customWidth="1"/>
    <col min="2567" max="2567" width="9.28515625" style="2" customWidth="1"/>
    <col min="2568" max="2568" width="14.140625" style="2" customWidth="1"/>
    <col min="2569" max="2569" width="6.140625" style="2" customWidth="1"/>
    <col min="2570" max="2570" width="7.28515625" style="2" customWidth="1"/>
    <col min="2571" max="2571" width="6.85546875" style="2" customWidth="1"/>
    <col min="2572" max="2572" width="10.140625" style="2" customWidth="1"/>
    <col min="2573" max="2573" width="7.42578125" style="2" customWidth="1"/>
    <col min="2574" max="2574" width="10.5703125" style="2" customWidth="1"/>
    <col min="2575" max="2575" width="11.42578125" style="2" customWidth="1"/>
    <col min="2576" max="2576" width="16.7109375" style="2" customWidth="1"/>
    <col min="2577" max="2816" width="9.140625" style="2"/>
    <col min="2817" max="2817" width="7.140625" style="2" customWidth="1"/>
    <col min="2818" max="2818" width="8.7109375" style="2" customWidth="1"/>
    <col min="2819" max="2819" width="10.5703125" style="2" customWidth="1"/>
    <col min="2820" max="2820" width="7.7109375" style="2" customWidth="1"/>
    <col min="2821" max="2821" width="15.140625" style="2" customWidth="1"/>
    <col min="2822" max="2822" width="8.7109375" style="2" customWidth="1"/>
    <col min="2823" max="2823" width="9.28515625" style="2" customWidth="1"/>
    <col min="2824" max="2824" width="14.140625" style="2" customWidth="1"/>
    <col min="2825" max="2825" width="6.140625" style="2" customWidth="1"/>
    <col min="2826" max="2826" width="7.28515625" style="2" customWidth="1"/>
    <col min="2827" max="2827" width="6.85546875" style="2" customWidth="1"/>
    <col min="2828" max="2828" width="10.140625" style="2" customWidth="1"/>
    <col min="2829" max="2829" width="7.42578125" style="2" customWidth="1"/>
    <col min="2830" max="2830" width="10.5703125" style="2" customWidth="1"/>
    <col min="2831" max="2831" width="11.42578125" style="2" customWidth="1"/>
    <col min="2832" max="2832" width="16.7109375" style="2" customWidth="1"/>
    <col min="2833" max="3072" width="9.140625" style="2"/>
    <col min="3073" max="3073" width="7.140625" style="2" customWidth="1"/>
    <col min="3074" max="3074" width="8.7109375" style="2" customWidth="1"/>
    <col min="3075" max="3075" width="10.5703125" style="2" customWidth="1"/>
    <col min="3076" max="3076" width="7.7109375" style="2" customWidth="1"/>
    <col min="3077" max="3077" width="15.140625" style="2" customWidth="1"/>
    <col min="3078" max="3078" width="8.7109375" style="2" customWidth="1"/>
    <col min="3079" max="3079" width="9.28515625" style="2" customWidth="1"/>
    <col min="3080" max="3080" width="14.140625" style="2" customWidth="1"/>
    <col min="3081" max="3081" width="6.140625" style="2" customWidth="1"/>
    <col min="3082" max="3082" width="7.28515625" style="2" customWidth="1"/>
    <col min="3083" max="3083" width="6.85546875" style="2" customWidth="1"/>
    <col min="3084" max="3084" width="10.140625" style="2" customWidth="1"/>
    <col min="3085" max="3085" width="7.42578125" style="2" customWidth="1"/>
    <col min="3086" max="3086" width="10.5703125" style="2" customWidth="1"/>
    <col min="3087" max="3087" width="11.42578125" style="2" customWidth="1"/>
    <col min="3088" max="3088" width="16.7109375" style="2" customWidth="1"/>
    <col min="3089" max="3328" width="9.140625" style="2"/>
    <col min="3329" max="3329" width="7.140625" style="2" customWidth="1"/>
    <col min="3330" max="3330" width="8.7109375" style="2" customWidth="1"/>
    <col min="3331" max="3331" width="10.5703125" style="2" customWidth="1"/>
    <col min="3332" max="3332" width="7.7109375" style="2" customWidth="1"/>
    <col min="3333" max="3333" width="15.140625" style="2" customWidth="1"/>
    <col min="3334" max="3334" width="8.7109375" style="2" customWidth="1"/>
    <col min="3335" max="3335" width="9.28515625" style="2" customWidth="1"/>
    <col min="3336" max="3336" width="14.140625" style="2" customWidth="1"/>
    <col min="3337" max="3337" width="6.140625" style="2" customWidth="1"/>
    <col min="3338" max="3338" width="7.28515625" style="2" customWidth="1"/>
    <col min="3339" max="3339" width="6.85546875" style="2" customWidth="1"/>
    <col min="3340" max="3340" width="10.140625" style="2" customWidth="1"/>
    <col min="3341" max="3341" width="7.42578125" style="2" customWidth="1"/>
    <col min="3342" max="3342" width="10.5703125" style="2" customWidth="1"/>
    <col min="3343" max="3343" width="11.42578125" style="2" customWidth="1"/>
    <col min="3344" max="3344" width="16.7109375" style="2" customWidth="1"/>
    <col min="3345" max="3584" width="9.140625" style="2"/>
    <col min="3585" max="3585" width="7.140625" style="2" customWidth="1"/>
    <col min="3586" max="3586" width="8.7109375" style="2" customWidth="1"/>
    <col min="3587" max="3587" width="10.5703125" style="2" customWidth="1"/>
    <col min="3588" max="3588" width="7.7109375" style="2" customWidth="1"/>
    <col min="3589" max="3589" width="15.140625" style="2" customWidth="1"/>
    <col min="3590" max="3590" width="8.7109375" style="2" customWidth="1"/>
    <col min="3591" max="3591" width="9.28515625" style="2" customWidth="1"/>
    <col min="3592" max="3592" width="14.140625" style="2" customWidth="1"/>
    <col min="3593" max="3593" width="6.140625" style="2" customWidth="1"/>
    <col min="3594" max="3594" width="7.28515625" style="2" customWidth="1"/>
    <col min="3595" max="3595" width="6.85546875" style="2" customWidth="1"/>
    <col min="3596" max="3596" width="10.140625" style="2" customWidth="1"/>
    <col min="3597" max="3597" width="7.42578125" style="2" customWidth="1"/>
    <col min="3598" max="3598" width="10.5703125" style="2" customWidth="1"/>
    <col min="3599" max="3599" width="11.42578125" style="2" customWidth="1"/>
    <col min="3600" max="3600" width="16.7109375" style="2" customWidth="1"/>
    <col min="3601" max="3840" width="9.140625" style="2"/>
    <col min="3841" max="3841" width="7.140625" style="2" customWidth="1"/>
    <col min="3842" max="3842" width="8.7109375" style="2" customWidth="1"/>
    <col min="3843" max="3843" width="10.5703125" style="2" customWidth="1"/>
    <col min="3844" max="3844" width="7.7109375" style="2" customWidth="1"/>
    <col min="3845" max="3845" width="15.140625" style="2" customWidth="1"/>
    <col min="3846" max="3846" width="8.7109375" style="2" customWidth="1"/>
    <col min="3847" max="3847" width="9.28515625" style="2" customWidth="1"/>
    <col min="3848" max="3848" width="14.140625" style="2" customWidth="1"/>
    <col min="3849" max="3849" width="6.140625" style="2" customWidth="1"/>
    <col min="3850" max="3850" width="7.28515625" style="2" customWidth="1"/>
    <col min="3851" max="3851" width="6.85546875" style="2" customWidth="1"/>
    <col min="3852" max="3852" width="10.140625" style="2" customWidth="1"/>
    <col min="3853" max="3853" width="7.42578125" style="2" customWidth="1"/>
    <col min="3854" max="3854" width="10.5703125" style="2" customWidth="1"/>
    <col min="3855" max="3855" width="11.42578125" style="2" customWidth="1"/>
    <col min="3856" max="3856" width="16.7109375" style="2" customWidth="1"/>
    <col min="3857" max="4096" width="9.140625" style="2"/>
    <col min="4097" max="4097" width="7.140625" style="2" customWidth="1"/>
    <col min="4098" max="4098" width="8.7109375" style="2" customWidth="1"/>
    <col min="4099" max="4099" width="10.5703125" style="2" customWidth="1"/>
    <col min="4100" max="4100" width="7.7109375" style="2" customWidth="1"/>
    <col min="4101" max="4101" width="15.140625" style="2" customWidth="1"/>
    <col min="4102" max="4102" width="8.7109375" style="2" customWidth="1"/>
    <col min="4103" max="4103" width="9.28515625" style="2" customWidth="1"/>
    <col min="4104" max="4104" width="14.140625" style="2" customWidth="1"/>
    <col min="4105" max="4105" width="6.140625" style="2" customWidth="1"/>
    <col min="4106" max="4106" width="7.28515625" style="2" customWidth="1"/>
    <col min="4107" max="4107" width="6.85546875" style="2" customWidth="1"/>
    <col min="4108" max="4108" width="10.140625" style="2" customWidth="1"/>
    <col min="4109" max="4109" width="7.42578125" style="2" customWidth="1"/>
    <col min="4110" max="4110" width="10.5703125" style="2" customWidth="1"/>
    <col min="4111" max="4111" width="11.42578125" style="2" customWidth="1"/>
    <col min="4112" max="4112" width="16.7109375" style="2" customWidth="1"/>
    <col min="4113" max="4352" width="9.140625" style="2"/>
    <col min="4353" max="4353" width="7.140625" style="2" customWidth="1"/>
    <col min="4354" max="4354" width="8.7109375" style="2" customWidth="1"/>
    <col min="4355" max="4355" width="10.5703125" style="2" customWidth="1"/>
    <col min="4356" max="4356" width="7.7109375" style="2" customWidth="1"/>
    <col min="4357" max="4357" width="15.140625" style="2" customWidth="1"/>
    <col min="4358" max="4358" width="8.7109375" style="2" customWidth="1"/>
    <col min="4359" max="4359" width="9.28515625" style="2" customWidth="1"/>
    <col min="4360" max="4360" width="14.140625" style="2" customWidth="1"/>
    <col min="4361" max="4361" width="6.140625" style="2" customWidth="1"/>
    <col min="4362" max="4362" width="7.28515625" style="2" customWidth="1"/>
    <col min="4363" max="4363" width="6.85546875" style="2" customWidth="1"/>
    <col min="4364" max="4364" width="10.140625" style="2" customWidth="1"/>
    <col min="4365" max="4365" width="7.42578125" style="2" customWidth="1"/>
    <col min="4366" max="4366" width="10.5703125" style="2" customWidth="1"/>
    <col min="4367" max="4367" width="11.42578125" style="2" customWidth="1"/>
    <col min="4368" max="4368" width="16.7109375" style="2" customWidth="1"/>
    <col min="4369" max="4608" width="9.140625" style="2"/>
    <col min="4609" max="4609" width="7.140625" style="2" customWidth="1"/>
    <col min="4610" max="4610" width="8.7109375" style="2" customWidth="1"/>
    <col min="4611" max="4611" width="10.5703125" style="2" customWidth="1"/>
    <col min="4612" max="4612" width="7.7109375" style="2" customWidth="1"/>
    <col min="4613" max="4613" width="15.140625" style="2" customWidth="1"/>
    <col min="4614" max="4614" width="8.7109375" style="2" customWidth="1"/>
    <col min="4615" max="4615" width="9.28515625" style="2" customWidth="1"/>
    <col min="4616" max="4616" width="14.140625" style="2" customWidth="1"/>
    <col min="4617" max="4617" width="6.140625" style="2" customWidth="1"/>
    <col min="4618" max="4618" width="7.28515625" style="2" customWidth="1"/>
    <col min="4619" max="4619" width="6.85546875" style="2" customWidth="1"/>
    <col min="4620" max="4620" width="10.140625" style="2" customWidth="1"/>
    <col min="4621" max="4621" width="7.42578125" style="2" customWidth="1"/>
    <col min="4622" max="4622" width="10.5703125" style="2" customWidth="1"/>
    <col min="4623" max="4623" width="11.42578125" style="2" customWidth="1"/>
    <col min="4624" max="4624" width="16.7109375" style="2" customWidth="1"/>
    <col min="4625" max="4864" width="9.140625" style="2"/>
    <col min="4865" max="4865" width="7.140625" style="2" customWidth="1"/>
    <col min="4866" max="4866" width="8.7109375" style="2" customWidth="1"/>
    <col min="4867" max="4867" width="10.5703125" style="2" customWidth="1"/>
    <col min="4868" max="4868" width="7.7109375" style="2" customWidth="1"/>
    <col min="4869" max="4869" width="15.140625" style="2" customWidth="1"/>
    <col min="4870" max="4870" width="8.7109375" style="2" customWidth="1"/>
    <col min="4871" max="4871" width="9.28515625" style="2" customWidth="1"/>
    <col min="4872" max="4872" width="14.140625" style="2" customWidth="1"/>
    <col min="4873" max="4873" width="6.140625" style="2" customWidth="1"/>
    <col min="4874" max="4874" width="7.28515625" style="2" customWidth="1"/>
    <col min="4875" max="4875" width="6.85546875" style="2" customWidth="1"/>
    <col min="4876" max="4876" width="10.140625" style="2" customWidth="1"/>
    <col min="4877" max="4877" width="7.42578125" style="2" customWidth="1"/>
    <col min="4878" max="4878" width="10.5703125" style="2" customWidth="1"/>
    <col min="4879" max="4879" width="11.42578125" style="2" customWidth="1"/>
    <col min="4880" max="4880" width="16.7109375" style="2" customWidth="1"/>
    <col min="4881" max="5120" width="9.140625" style="2"/>
    <col min="5121" max="5121" width="7.140625" style="2" customWidth="1"/>
    <col min="5122" max="5122" width="8.7109375" style="2" customWidth="1"/>
    <col min="5123" max="5123" width="10.5703125" style="2" customWidth="1"/>
    <col min="5124" max="5124" width="7.7109375" style="2" customWidth="1"/>
    <col min="5125" max="5125" width="15.140625" style="2" customWidth="1"/>
    <col min="5126" max="5126" width="8.7109375" style="2" customWidth="1"/>
    <col min="5127" max="5127" width="9.28515625" style="2" customWidth="1"/>
    <col min="5128" max="5128" width="14.140625" style="2" customWidth="1"/>
    <col min="5129" max="5129" width="6.140625" style="2" customWidth="1"/>
    <col min="5130" max="5130" width="7.28515625" style="2" customWidth="1"/>
    <col min="5131" max="5131" width="6.85546875" style="2" customWidth="1"/>
    <col min="5132" max="5132" width="10.140625" style="2" customWidth="1"/>
    <col min="5133" max="5133" width="7.42578125" style="2" customWidth="1"/>
    <col min="5134" max="5134" width="10.5703125" style="2" customWidth="1"/>
    <col min="5135" max="5135" width="11.42578125" style="2" customWidth="1"/>
    <col min="5136" max="5136" width="16.7109375" style="2" customWidth="1"/>
    <col min="5137" max="5376" width="9.140625" style="2"/>
    <col min="5377" max="5377" width="7.140625" style="2" customWidth="1"/>
    <col min="5378" max="5378" width="8.7109375" style="2" customWidth="1"/>
    <col min="5379" max="5379" width="10.5703125" style="2" customWidth="1"/>
    <col min="5380" max="5380" width="7.7109375" style="2" customWidth="1"/>
    <col min="5381" max="5381" width="15.140625" style="2" customWidth="1"/>
    <col min="5382" max="5382" width="8.7109375" style="2" customWidth="1"/>
    <col min="5383" max="5383" width="9.28515625" style="2" customWidth="1"/>
    <col min="5384" max="5384" width="14.140625" style="2" customWidth="1"/>
    <col min="5385" max="5385" width="6.140625" style="2" customWidth="1"/>
    <col min="5386" max="5386" width="7.28515625" style="2" customWidth="1"/>
    <col min="5387" max="5387" width="6.85546875" style="2" customWidth="1"/>
    <col min="5388" max="5388" width="10.140625" style="2" customWidth="1"/>
    <col min="5389" max="5389" width="7.42578125" style="2" customWidth="1"/>
    <col min="5390" max="5390" width="10.5703125" style="2" customWidth="1"/>
    <col min="5391" max="5391" width="11.42578125" style="2" customWidth="1"/>
    <col min="5392" max="5392" width="16.7109375" style="2" customWidth="1"/>
    <col min="5393" max="5632" width="9.140625" style="2"/>
    <col min="5633" max="5633" width="7.140625" style="2" customWidth="1"/>
    <col min="5634" max="5634" width="8.7109375" style="2" customWidth="1"/>
    <col min="5635" max="5635" width="10.5703125" style="2" customWidth="1"/>
    <col min="5636" max="5636" width="7.7109375" style="2" customWidth="1"/>
    <col min="5637" max="5637" width="15.140625" style="2" customWidth="1"/>
    <col min="5638" max="5638" width="8.7109375" style="2" customWidth="1"/>
    <col min="5639" max="5639" width="9.28515625" style="2" customWidth="1"/>
    <col min="5640" max="5640" width="14.140625" style="2" customWidth="1"/>
    <col min="5641" max="5641" width="6.140625" style="2" customWidth="1"/>
    <col min="5642" max="5642" width="7.28515625" style="2" customWidth="1"/>
    <col min="5643" max="5643" width="6.85546875" style="2" customWidth="1"/>
    <col min="5644" max="5644" width="10.140625" style="2" customWidth="1"/>
    <col min="5645" max="5645" width="7.42578125" style="2" customWidth="1"/>
    <col min="5646" max="5646" width="10.5703125" style="2" customWidth="1"/>
    <col min="5647" max="5647" width="11.42578125" style="2" customWidth="1"/>
    <col min="5648" max="5648" width="16.7109375" style="2" customWidth="1"/>
    <col min="5649" max="5888" width="9.140625" style="2"/>
    <col min="5889" max="5889" width="7.140625" style="2" customWidth="1"/>
    <col min="5890" max="5890" width="8.7109375" style="2" customWidth="1"/>
    <col min="5891" max="5891" width="10.5703125" style="2" customWidth="1"/>
    <col min="5892" max="5892" width="7.7109375" style="2" customWidth="1"/>
    <col min="5893" max="5893" width="15.140625" style="2" customWidth="1"/>
    <col min="5894" max="5894" width="8.7109375" style="2" customWidth="1"/>
    <col min="5895" max="5895" width="9.28515625" style="2" customWidth="1"/>
    <col min="5896" max="5896" width="14.140625" style="2" customWidth="1"/>
    <col min="5897" max="5897" width="6.140625" style="2" customWidth="1"/>
    <col min="5898" max="5898" width="7.28515625" style="2" customWidth="1"/>
    <col min="5899" max="5899" width="6.85546875" style="2" customWidth="1"/>
    <col min="5900" max="5900" width="10.140625" style="2" customWidth="1"/>
    <col min="5901" max="5901" width="7.42578125" style="2" customWidth="1"/>
    <col min="5902" max="5902" width="10.5703125" style="2" customWidth="1"/>
    <col min="5903" max="5903" width="11.42578125" style="2" customWidth="1"/>
    <col min="5904" max="5904" width="16.7109375" style="2" customWidth="1"/>
    <col min="5905" max="6144" width="9.140625" style="2"/>
    <col min="6145" max="6145" width="7.140625" style="2" customWidth="1"/>
    <col min="6146" max="6146" width="8.7109375" style="2" customWidth="1"/>
    <col min="6147" max="6147" width="10.5703125" style="2" customWidth="1"/>
    <col min="6148" max="6148" width="7.7109375" style="2" customWidth="1"/>
    <col min="6149" max="6149" width="15.140625" style="2" customWidth="1"/>
    <col min="6150" max="6150" width="8.7109375" style="2" customWidth="1"/>
    <col min="6151" max="6151" width="9.28515625" style="2" customWidth="1"/>
    <col min="6152" max="6152" width="14.140625" style="2" customWidth="1"/>
    <col min="6153" max="6153" width="6.140625" style="2" customWidth="1"/>
    <col min="6154" max="6154" width="7.28515625" style="2" customWidth="1"/>
    <col min="6155" max="6155" width="6.85546875" style="2" customWidth="1"/>
    <col min="6156" max="6156" width="10.140625" style="2" customWidth="1"/>
    <col min="6157" max="6157" width="7.42578125" style="2" customWidth="1"/>
    <col min="6158" max="6158" width="10.5703125" style="2" customWidth="1"/>
    <col min="6159" max="6159" width="11.42578125" style="2" customWidth="1"/>
    <col min="6160" max="6160" width="16.7109375" style="2" customWidth="1"/>
    <col min="6161" max="6400" width="9.140625" style="2"/>
    <col min="6401" max="6401" width="7.140625" style="2" customWidth="1"/>
    <col min="6402" max="6402" width="8.7109375" style="2" customWidth="1"/>
    <col min="6403" max="6403" width="10.5703125" style="2" customWidth="1"/>
    <col min="6404" max="6404" width="7.7109375" style="2" customWidth="1"/>
    <col min="6405" max="6405" width="15.140625" style="2" customWidth="1"/>
    <col min="6406" max="6406" width="8.7109375" style="2" customWidth="1"/>
    <col min="6407" max="6407" width="9.28515625" style="2" customWidth="1"/>
    <col min="6408" max="6408" width="14.140625" style="2" customWidth="1"/>
    <col min="6409" max="6409" width="6.140625" style="2" customWidth="1"/>
    <col min="6410" max="6410" width="7.28515625" style="2" customWidth="1"/>
    <col min="6411" max="6411" width="6.85546875" style="2" customWidth="1"/>
    <col min="6412" max="6412" width="10.140625" style="2" customWidth="1"/>
    <col min="6413" max="6413" width="7.42578125" style="2" customWidth="1"/>
    <col min="6414" max="6414" width="10.5703125" style="2" customWidth="1"/>
    <col min="6415" max="6415" width="11.42578125" style="2" customWidth="1"/>
    <col min="6416" max="6416" width="16.7109375" style="2" customWidth="1"/>
    <col min="6417" max="6656" width="9.140625" style="2"/>
    <col min="6657" max="6657" width="7.140625" style="2" customWidth="1"/>
    <col min="6658" max="6658" width="8.7109375" style="2" customWidth="1"/>
    <col min="6659" max="6659" width="10.5703125" style="2" customWidth="1"/>
    <col min="6660" max="6660" width="7.7109375" style="2" customWidth="1"/>
    <col min="6661" max="6661" width="15.140625" style="2" customWidth="1"/>
    <col min="6662" max="6662" width="8.7109375" style="2" customWidth="1"/>
    <col min="6663" max="6663" width="9.28515625" style="2" customWidth="1"/>
    <col min="6664" max="6664" width="14.140625" style="2" customWidth="1"/>
    <col min="6665" max="6665" width="6.140625" style="2" customWidth="1"/>
    <col min="6666" max="6666" width="7.28515625" style="2" customWidth="1"/>
    <col min="6667" max="6667" width="6.85546875" style="2" customWidth="1"/>
    <col min="6668" max="6668" width="10.140625" style="2" customWidth="1"/>
    <col min="6669" max="6669" width="7.42578125" style="2" customWidth="1"/>
    <col min="6670" max="6670" width="10.5703125" style="2" customWidth="1"/>
    <col min="6671" max="6671" width="11.42578125" style="2" customWidth="1"/>
    <col min="6672" max="6672" width="16.7109375" style="2" customWidth="1"/>
    <col min="6673" max="6912" width="9.140625" style="2"/>
    <col min="6913" max="6913" width="7.140625" style="2" customWidth="1"/>
    <col min="6914" max="6914" width="8.7109375" style="2" customWidth="1"/>
    <col min="6915" max="6915" width="10.5703125" style="2" customWidth="1"/>
    <col min="6916" max="6916" width="7.7109375" style="2" customWidth="1"/>
    <col min="6917" max="6917" width="15.140625" style="2" customWidth="1"/>
    <col min="6918" max="6918" width="8.7109375" style="2" customWidth="1"/>
    <col min="6919" max="6919" width="9.28515625" style="2" customWidth="1"/>
    <col min="6920" max="6920" width="14.140625" style="2" customWidth="1"/>
    <col min="6921" max="6921" width="6.140625" style="2" customWidth="1"/>
    <col min="6922" max="6922" width="7.28515625" style="2" customWidth="1"/>
    <col min="6923" max="6923" width="6.85546875" style="2" customWidth="1"/>
    <col min="6924" max="6924" width="10.140625" style="2" customWidth="1"/>
    <col min="6925" max="6925" width="7.42578125" style="2" customWidth="1"/>
    <col min="6926" max="6926" width="10.5703125" style="2" customWidth="1"/>
    <col min="6927" max="6927" width="11.42578125" style="2" customWidth="1"/>
    <col min="6928" max="6928" width="16.7109375" style="2" customWidth="1"/>
    <col min="6929" max="7168" width="9.140625" style="2"/>
    <col min="7169" max="7169" width="7.140625" style="2" customWidth="1"/>
    <col min="7170" max="7170" width="8.7109375" style="2" customWidth="1"/>
    <col min="7171" max="7171" width="10.5703125" style="2" customWidth="1"/>
    <col min="7172" max="7172" width="7.7109375" style="2" customWidth="1"/>
    <col min="7173" max="7173" width="15.140625" style="2" customWidth="1"/>
    <col min="7174" max="7174" width="8.7109375" style="2" customWidth="1"/>
    <col min="7175" max="7175" width="9.28515625" style="2" customWidth="1"/>
    <col min="7176" max="7176" width="14.140625" style="2" customWidth="1"/>
    <col min="7177" max="7177" width="6.140625" style="2" customWidth="1"/>
    <col min="7178" max="7178" width="7.28515625" style="2" customWidth="1"/>
    <col min="7179" max="7179" width="6.85546875" style="2" customWidth="1"/>
    <col min="7180" max="7180" width="10.140625" style="2" customWidth="1"/>
    <col min="7181" max="7181" width="7.42578125" style="2" customWidth="1"/>
    <col min="7182" max="7182" width="10.5703125" style="2" customWidth="1"/>
    <col min="7183" max="7183" width="11.42578125" style="2" customWidth="1"/>
    <col min="7184" max="7184" width="16.7109375" style="2" customWidth="1"/>
    <col min="7185" max="7424" width="9.140625" style="2"/>
    <col min="7425" max="7425" width="7.140625" style="2" customWidth="1"/>
    <col min="7426" max="7426" width="8.7109375" style="2" customWidth="1"/>
    <col min="7427" max="7427" width="10.5703125" style="2" customWidth="1"/>
    <col min="7428" max="7428" width="7.7109375" style="2" customWidth="1"/>
    <col min="7429" max="7429" width="15.140625" style="2" customWidth="1"/>
    <col min="7430" max="7430" width="8.7109375" style="2" customWidth="1"/>
    <col min="7431" max="7431" width="9.28515625" style="2" customWidth="1"/>
    <col min="7432" max="7432" width="14.140625" style="2" customWidth="1"/>
    <col min="7433" max="7433" width="6.140625" style="2" customWidth="1"/>
    <col min="7434" max="7434" width="7.28515625" style="2" customWidth="1"/>
    <col min="7435" max="7435" width="6.85546875" style="2" customWidth="1"/>
    <col min="7436" max="7436" width="10.140625" style="2" customWidth="1"/>
    <col min="7437" max="7437" width="7.42578125" style="2" customWidth="1"/>
    <col min="7438" max="7438" width="10.5703125" style="2" customWidth="1"/>
    <col min="7439" max="7439" width="11.42578125" style="2" customWidth="1"/>
    <col min="7440" max="7440" width="16.7109375" style="2" customWidth="1"/>
    <col min="7441" max="7680" width="9.140625" style="2"/>
    <col min="7681" max="7681" width="7.140625" style="2" customWidth="1"/>
    <col min="7682" max="7682" width="8.7109375" style="2" customWidth="1"/>
    <col min="7683" max="7683" width="10.5703125" style="2" customWidth="1"/>
    <col min="7684" max="7684" width="7.7109375" style="2" customWidth="1"/>
    <col min="7685" max="7685" width="15.140625" style="2" customWidth="1"/>
    <col min="7686" max="7686" width="8.7109375" style="2" customWidth="1"/>
    <col min="7687" max="7687" width="9.28515625" style="2" customWidth="1"/>
    <col min="7688" max="7688" width="14.140625" style="2" customWidth="1"/>
    <col min="7689" max="7689" width="6.140625" style="2" customWidth="1"/>
    <col min="7690" max="7690" width="7.28515625" style="2" customWidth="1"/>
    <col min="7691" max="7691" width="6.85546875" style="2" customWidth="1"/>
    <col min="7692" max="7692" width="10.140625" style="2" customWidth="1"/>
    <col min="7693" max="7693" width="7.42578125" style="2" customWidth="1"/>
    <col min="7694" max="7694" width="10.5703125" style="2" customWidth="1"/>
    <col min="7695" max="7695" width="11.42578125" style="2" customWidth="1"/>
    <col min="7696" max="7696" width="16.7109375" style="2" customWidth="1"/>
    <col min="7697" max="7936" width="9.140625" style="2"/>
    <col min="7937" max="7937" width="7.140625" style="2" customWidth="1"/>
    <col min="7938" max="7938" width="8.7109375" style="2" customWidth="1"/>
    <col min="7939" max="7939" width="10.5703125" style="2" customWidth="1"/>
    <col min="7940" max="7940" width="7.7109375" style="2" customWidth="1"/>
    <col min="7941" max="7941" width="15.140625" style="2" customWidth="1"/>
    <col min="7942" max="7942" width="8.7109375" style="2" customWidth="1"/>
    <col min="7943" max="7943" width="9.28515625" style="2" customWidth="1"/>
    <col min="7944" max="7944" width="14.140625" style="2" customWidth="1"/>
    <col min="7945" max="7945" width="6.140625" style="2" customWidth="1"/>
    <col min="7946" max="7946" width="7.28515625" style="2" customWidth="1"/>
    <col min="7947" max="7947" width="6.85546875" style="2" customWidth="1"/>
    <col min="7948" max="7948" width="10.140625" style="2" customWidth="1"/>
    <col min="7949" max="7949" width="7.42578125" style="2" customWidth="1"/>
    <col min="7950" max="7950" width="10.5703125" style="2" customWidth="1"/>
    <col min="7951" max="7951" width="11.42578125" style="2" customWidth="1"/>
    <col min="7952" max="7952" width="16.7109375" style="2" customWidth="1"/>
    <col min="7953" max="8192" width="9.140625" style="2"/>
    <col min="8193" max="8193" width="7.140625" style="2" customWidth="1"/>
    <col min="8194" max="8194" width="8.7109375" style="2" customWidth="1"/>
    <col min="8195" max="8195" width="10.5703125" style="2" customWidth="1"/>
    <col min="8196" max="8196" width="7.7109375" style="2" customWidth="1"/>
    <col min="8197" max="8197" width="15.140625" style="2" customWidth="1"/>
    <col min="8198" max="8198" width="8.7109375" style="2" customWidth="1"/>
    <col min="8199" max="8199" width="9.28515625" style="2" customWidth="1"/>
    <col min="8200" max="8200" width="14.140625" style="2" customWidth="1"/>
    <col min="8201" max="8201" width="6.140625" style="2" customWidth="1"/>
    <col min="8202" max="8202" width="7.28515625" style="2" customWidth="1"/>
    <col min="8203" max="8203" width="6.85546875" style="2" customWidth="1"/>
    <col min="8204" max="8204" width="10.140625" style="2" customWidth="1"/>
    <col min="8205" max="8205" width="7.42578125" style="2" customWidth="1"/>
    <col min="8206" max="8206" width="10.5703125" style="2" customWidth="1"/>
    <col min="8207" max="8207" width="11.42578125" style="2" customWidth="1"/>
    <col min="8208" max="8208" width="16.7109375" style="2" customWidth="1"/>
    <col min="8209" max="8448" width="9.140625" style="2"/>
    <col min="8449" max="8449" width="7.140625" style="2" customWidth="1"/>
    <col min="8450" max="8450" width="8.7109375" style="2" customWidth="1"/>
    <col min="8451" max="8451" width="10.5703125" style="2" customWidth="1"/>
    <col min="8452" max="8452" width="7.7109375" style="2" customWidth="1"/>
    <col min="8453" max="8453" width="15.140625" style="2" customWidth="1"/>
    <col min="8454" max="8454" width="8.7109375" style="2" customWidth="1"/>
    <col min="8455" max="8455" width="9.28515625" style="2" customWidth="1"/>
    <col min="8456" max="8456" width="14.140625" style="2" customWidth="1"/>
    <col min="8457" max="8457" width="6.140625" style="2" customWidth="1"/>
    <col min="8458" max="8458" width="7.28515625" style="2" customWidth="1"/>
    <col min="8459" max="8459" width="6.85546875" style="2" customWidth="1"/>
    <col min="8460" max="8460" width="10.140625" style="2" customWidth="1"/>
    <col min="8461" max="8461" width="7.42578125" style="2" customWidth="1"/>
    <col min="8462" max="8462" width="10.5703125" style="2" customWidth="1"/>
    <col min="8463" max="8463" width="11.42578125" style="2" customWidth="1"/>
    <col min="8464" max="8464" width="16.7109375" style="2" customWidth="1"/>
    <col min="8465" max="8704" width="9.140625" style="2"/>
    <col min="8705" max="8705" width="7.140625" style="2" customWidth="1"/>
    <col min="8706" max="8706" width="8.7109375" style="2" customWidth="1"/>
    <col min="8707" max="8707" width="10.5703125" style="2" customWidth="1"/>
    <col min="8708" max="8708" width="7.7109375" style="2" customWidth="1"/>
    <col min="8709" max="8709" width="15.140625" style="2" customWidth="1"/>
    <col min="8710" max="8710" width="8.7109375" style="2" customWidth="1"/>
    <col min="8711" max="8711" width="9.28515625" style="2" customWidth="1"/>
    <col min="8712" max="8712" width="14.140625" style="2" customWidth="1"/>
    <col min="8713" max="8713" width="6.140625" style="2" customWidth="1"/>
    <col min="8714" max="8714" width="7.28515625" style="2" customWidth="1"/>
    <col min="8715" max="8715" width="6.85546875" style="2" customWidth="1"/>
    <col min="8716" max="8716" width="10.140625" style="2" customWidth="1"/>
    <col min="8717" max="8717" width="7.42578125" style="2" customWidth="1"/>
    <col min="8718" max="8718" width="10.5703125" style="2" customWidth="1"/>
    <col min="8719" max="8719" width="11.42578125" style="2" customWidth="1"/>
    <col min="8720" max="8720" width="16.7109375" style="2" customWidth="1"/>
    <col min="8721" max="8960" width="9.140625" style="2"/>
    <col min="8961" max="8961" width="7.140625" style="2" customWidth="1"/>
    <col min="8962" max="8962" width="8.7109375" style="2" customWidth="1"/>
    <col min="8963" max="8963" width="10.5703125" style="2" customWidth="1"/>
    <col min="8964" max="8964" width="7.7109375" style="2" customWidth="1"/>
    <col min="8965" max="8965" width="15.140625" style="2" customWidth="1"/>
    <col min="8966" max="8966" width="8.7109375" style="2" customWidth="1"/>
    <col min="8967" max="8967" width="9.28515625" style="2" customWidth="1"/>
    <col min="8968" max="8968" width="14.140625" style="2" customWidth="1"/>
    <col min="8969" max="8969" width="6.140625" style="2" customWidth="1"/>
    <col min="8970" max="8970" width="7.28515625" style="2" customWidth="1"/>
    <col min="8971" max="8971" width="6.85546875" style="2" customWidth="1"/>
    <col min="8972" max="8972" width="10.140625" style="2" customWidth="1"/>
    <col min="8973" max="8973" width="7.42578125" style="2" customWidth="1"/>
    <col min="8974" max="8974" width="10.5703125" style="2" customWidth="1"/>
    <col min="8975" max="8975" width="11.42578125" style="2" customWidth="1"/>
    <col min="8976" max="8976" width="16.7109375" style="2" customWidth="1"/>
    <col min="8977" max="9216" width="9.140625" style="2"/>
    <col min="9217" max="9217" width="7.140625" style="2" customWidth="1"/>
    <col min="9218" max="9218" width="8.7109375" style="2" customWidth="1"/>
    <col min="9219" max="9219" width="10.5703125" style="2" customWidth="1"/>
    <col min="9220" max="9220" width="7.7109375" style="2" customWidth="1"/>
    <col min="9221" max="9221" width="15.140625" style="2" customWidth="1"/>
    <col min="9222" max="9222" width="8.7109375" style="2" customWidth="1"/>
    <col min="9223" max="9223" width="9.28515625" style="2" customWidth="1"/>
    <col min="9224" max="9224" width="14.140625" style="2" customWidth="1"/>
    <col min="9225" max="9225" width="6.140625" style="2" customWidth="1"/>
    <col min="9226" max="9226" width="7.28515625" style="2" customWidth="1"/>
    <col min="9227" max="9227" width="6.85546875" style="2" customWidth="1"/>
    <col min="9228" max="9228" width="10.140625" style="2" customWidth="1"/>
    <col min="9229" max="9229" width="7.42578125" style="2" customWidth="1"/>
    <col min="9230" max="9230" width="10.5703125" style="2" customWidth="1"/>
    <col min="9231" max="9231" width="11.42578125" style="2" customWidth="1"/>
    <col min="9232" max="9232" width="16.7109375" style="2" customWidth="1"/>
    <col min="9233" max="9472" width="9.140625" style="2"/>
    <col min="9473" max="9473" width="7.140625" style="2" customWidth="1"/>
    <col min="9474" max="9474" width="8.7109375" style="2" customWidth="1"/>
    <col min="9475" max="9475" width="10.5703125" style="2" customWidth="1"/>
    <col min="9476" max="9476" width="7.7109375" style="2" customWidth="1"/>
    <col min="9477" max="9477" width="15.140625" style="2" customWidth="1"/>
    <col min="9478" max="9478" width="8.7109375" style="2" customWidth="1"/>
    <col min="9479" max="9479" width="9.28515625" style="2" customWidth="1"/>
    <col min="9480" max="9480" width="14.140625" style="2" customWidth="1"/>
    <col min="9481" max="9481" width="6.140625" style="2" customWidth="1"/>
    <col min="9482" max="9482" width="7.28515625" style="2" customWidth="1"/>
    <col min="9483" max="9483" width="6.85546875" style="2" customWidth="1"/>
    <col min="9484" max="9484" width="10.140625" style="2" customWidth="1"/>
    <col min="9485" max="9485" width="7.42578125" style="2" customWidth="1"/>
    <col min="9486" max="9486" width="10.5703125" style="2" customWidth="1"/>
    <col min="9487" max="9487" width="11.42578125" style="2" customWidth="1"/>
    <col min="9488" max="9488" width="16.7109375" style="2" customWidth="1"/>
    <col min="9489" max="9728" width="9.140625" style="2"/>
    <col min="9729" max="9729" width="7.140625" style="2" customWidth="1"/>
    <col min="9730" max="9730" width="8.7109375" style="2" customWidth="1"/>
    <col min="9731" max="9731" width="10.5703125" style="2" customWidth="1"/>
    <col min="9732" max="9732" width="7.7109375" style="2" customWidth="1"/>
    <col min="9733" max="9733" width="15.140625" style="2" customWidth="1"/>
    <col min="9734" max="9734" width="8.7109375" style="2" customWidth="1"/>
    <col min="9735" max="9735" width="9.28515625" style="2" customWidth="1"/>
    <col min="9736" max="9736" width="14.140625" style="2" customWidth="1"/>
    <col min="9737" max="9737" width="6.140625" style="2" customWidth="1"/>
    <col min="9738" max="9738" width="7.28515625" style="2" customWidth="1"/>
    <col min="9739" max="9739" width="6.85546875" style="2" customWidth="1"/>
    <col min="9740" max="9740" width="10.140625" style="2" customWidth="1"/>
    <col min="9741" max="9741" width="7.42578125" style="2" customWidth="1"/>
    <col min="9742" max="9742" width="10.5703125" style="2" customWidth="1"/>
    <col min="9743" max="9743" width="11.42578125" style="2" customWidth="1"/>
    <col min="9744" max="9744" width="16.7109375" style="2" customWidth="1"/>
    <col min="9745" max="9984" width="9.140625" style="2"/>
    <col min="9985" max="9985" width="7.140625" style="2" customWidth="1"/>
    <col min="9986" max="9986" width="8.7109375" style="2" customWidth="1"/>
    <col min="9987" max="9987" width="10.5703125" style="2" customWidth="1"/>
    <col min="9988" max="9988" width="7.7109375" style="2" customWidth="1"/>
    <col min="9989" max="9989" width="15.140625" style="2" customWidth="1"/>
    <col min="9990" max="9990" width="8.7109375" style="2" customWidth="1"/>
    <col min="9991" max="9991" width="9.28515625" style="2" customWidth="1"/>
    <col min="9992" max="9992" width="14.140625" style="2" customWidth="1"/>
    <col min="9993" max="9993" width="6.140625" style="2" customWidth="1"/>
    <col min="9994" max="9994" width="7.28515625" style="2" customWidth="1"/>
    <col min="9995" max="9995" width="6.85546875" style="2" customWidth="1"/>
    <col min="9996" max="9996" width="10.140625" style="2" customWidth="1"/>
    <col min="9997" max="9997" width="7.42578125" style="2" customWidth="1"/>
    <col min="9998" max="9998" width="10.5703125" style="2" customWidth="1"/>
    <col min="9999" max="9999" width="11.42578125" style="2" customWidth="1"/>
    <col min="10000" max="10000" width="16.7109375" style="2" customWidth="1"/>
    <col min="10001" max="10240" width="9.140625" style="2"/>
    <col min="10241" max="10241" width="7.140625" style="2" customWidth="1"/>
    <col min="10242" max="10242" width="8.7109375" style="2" customWidth="1"/>
    <col min="10243" max="10243" width="10.5703125" style="2" customWidth="1"/>
    <col min="10244" max="10244" width="7.7109375" style="2" customWidth="1"/>
    <col min="10245" max="10245" width="15.140625" style="2" customWidth="1"/>
    <col min="10246" max="10246" width="8.7109375" style="2" customWidth="1"/>
    <col min="10247" max="10247" width="9.28515625" style="2" customWidth="1"/>
    <col min="10248" max="10248" width="14.140625" style="2" customWidth="1"/>
    <col min="10249" max="10249" width="6.140625" style="2" customWidth="1"/>
    <col min="10250" max="10250" width="7.28515625" style="2" customWidth="1"/>
    <col min="10251" max="10251" width="6.85546875" style="2" customWidth="1"/>
    <col min="10252" max="10252" width="10.140625" style="2" customWidth="1"/>
    <col min="10253" max="10253" width="7.42578125" style="2" customWidth="1"/>
    <col min="10254" max="10254" width="10.5703125" style="2" customWidth="1"/>
    <col min="10255" max="10255" width="11.42578125" style="2" customWidth="1"/>
    <col min="10256" max="10256" width="16.7109375" style="2" customWidth="1"/>
    <col min="10257" max="10496" width="9.140625" style="2"/>
    <col min="10497" max="10497" width="7.140625" style="2" customWidth="1"/>
    <col min="10498" max="10498" width="8.7109375" style="2" customWidth="1"/>
    <col min="10499" max="10499" width="10.5703125" style="2" customWidth="1"/>
    <col min="10500" max="10500" width="7.7109375" style="2" customWidth="1"/>
    <col min="10501" max="10501" width="15.140625" style="2" customWidth="1"/>
    <col min="10502" max="10502" width="8.7109375" style="2" customWidth="1"/>
    <col min="10503" max="10503" width="9.28515625" style="2" customWidth="1"/>
    <col min="10504" max="10504" width="14.140625" style="2" customWidth="1"/>
    <col min="10505" max="10505" width="6.140625" style="2" customWidth="1"/>
    <col min="10506" max="10506" width="7.28515625" style="2" customWidth="1"/>
    <col min="10507" max="10507" width="6.85546875" style="2" customWidth="1"/>
    <col min="10508" max="10508" width="10.140625" style="2" customWidth="1"/>
    <col min="10509" max="10509" width="7.42578125" style="2" customWidth="1"/>
    <col min="10510" max="10510" width="10.5703125" style="2" customWidth="1"/>
    <col min="10511" max="10511" width="11.42578125" style="2" customWidth="1"/>
    <col min="10512" max="10512" width="16.7109375" style="2" customWidth="1"/>
    <col min="10513" max="10752" width="9.140625" style="2"/>
    <col min="10753" max="10753" width="7.140625" style="2" customWidth="1"/>
    <col min="10754" max="10754" width="8.7109375" style="2" customWidth="1"/>
    <col min="10755" max="10755" width="10.5703125" style="2" customWidth="1"/>
    <col min="10756" max="10756" width="7.7109375" style="2" customWidth="1"/>
    <col min="10757" max="10757" width="15.140625" style="2" customWidth="1"/>
    <col min="10758" max="10758" width="8.7109375" style="2" customWidth="1"/>
    <col min="10759" max="10759" width="9.28515625" style="2" customWidth="1"/>
    <col min="10760" max="10760" width="14.140625" style="2" customWidth="1"/>
    <col min="10761" max="10761" width="6.140625" style="2" customWidth="1"/>
    <col min="10762" max="10762" width="7.28515625" style="2" customWidth="1"/>
    <col min="10763" max="10763" width="6.85546875" style="2" customWidth="1"/>
    <col min="10764" max="10764" width="10.140625" style="2" customWidth="1"/>
    <col min="10765" max="10765" width="7.42578125" style="2" customWidth="1"/>
    <col min="10766" max="10766" width="10.5703125" style="2" customWidth="1"/>
    <col min="10767" max="10767" width="11.42578125" style="2" customWidth="1"/>
    <col min="10768" max="10768" width="16.7109375" style="2" customWidth="1"/>
    <col min="10769" max="11008" width="9.140625" style="2"/>
    <col min="11009" max="11009" width="7.140625" style="2" customWidth="1"/>
    <col min="11010" max="11010" width="8.7109375" style="2" customWidth="1"/>
    <col min="11011" max="11011" width="10.5703125" style="2" customWidth="1"/>
    <col min="11012" max="11012" width="7.7109375" style="2" customWidth="1"/>
    <col min="11013" max="11013" width="15.140625" style="2" customWidth="1"/>
    <col min="11014" max="11014" width="8.7109375" style="2" customWidth="1"/>
    <col min="11015" max="11015" width="9.28515625" style="2" customWidth="1"/>
    <col min="11016" max="11016" width="14.140625" style="2" customWidth="1"/>
    <col min="11017" max="11017" width="6.140625" style="2" customWidth="1"/>
    <col min="11018" max="11018" width="7.28515625" style="2" customWidth="1"/>
    <col min="11019" max="11019" width="6.85546875" style="2" customWidth="1"/>
    <col min="11020" max="11020" width="10.140625" style="2" customWidth="1"/>
    <col min="11021" max="11021" width="7.42578125" style="2" customWidth="1"/>
    <col min="11022" max="11022" width="10.5703125" style="2" customWidth="1"/>
    <col min="11023" max="11023" width="11.42578125" style="2" customWidth="1"/>
    <col min="11024" max="11024" width="16.7109375" style="2" customWidth="1"/>
    <col min="11025" max="11264" width="9.140625" style="2"/>
    <col min="11265" max="11265" width="7.140625" style="2" customWidth="1"/>
    <col min="11266" max="11266" width="8.7109375" style="2" customWidth="1"/>
    <col min="11267" max="11267" width="10.5703125" style="2" customWidth="1"/>
    <col min="11268" max="11268" width="7.7109375" style="2" customWidth="1"/>
    <col min="11269" max="11269" width="15.140625" style="2" customWidth="1"/>
    <col min="11270" max="11270" width="8.7109375" style="2" customWidth="1"/>
    <col min="11271" max="11271" width="9.28515625" style="2" customWidth="1"/>
    <col min="11272" max="11272" width="14.140625" style="2" customWidth="1"/>
    <col min="11273" max="11273" width="6.140625" style="2" customWidth="1"/>
    <col min="11274" max="11274" width="7.28515625" style="2" customWidth="1"/>
    <col min="11275" max="11275" width="6.85546875" style="2" customWidth="1"/>
    <col min="11276" max="11276" width="10.140625" style="2" customWidth="1"/>
    <col min="11277" max="11277" width="7.42578125" style="2" customWidth="1"/>
    <col min="11278" max="11278" width="10.5703125" style="2" customWidth="1"/>
    <col min="11279" max="11279" width="11.42578125" style="2" customWidth="1"/>
    <col min="11280" max="11280" width="16.7109375" style="2" customWidth="1"/>
    <col min="11281" max="11520" width="9.140625" style="2"/>
    <col min="11521" max="11521" width="7.140625" style="2" customWidth="1"/>
    <col min="11522" max="11522" width="8.7109375" style="2" customWidth="1"/>
    <col min="11523" max="11523" width="10.5703125" style="2" customWidth="1"/>
    <col min="11524" max="11524" width="7.7109375" style="2" customWidth="1"/>
    <col min="11525" max="11525" width="15.140625" style="2" customWidth="1"/>
    <col min="11526" max="11526" width="8.7109375" style="2" customWidth="1"/>
    <col min="11527" max="11527" width="9.28515625" style="2" customWidth="1"/>
    <col min="11528" max="11528" width="14.140625" style="2" customWidth="1"/>
    <col min="11529" max="11529" width="6.140625" style="2" customWidth="1"/>
    <col min="11530" max="11530" width="7.28515625" style="2" customWidth="1"/>
    <col min="11531" max="11531" width="6.85546875" style="2" customWidth="1"/>
    <col min="11532" max="11532" width="10.140625" style="2" customWidth="1"/>
    <col min="11533" max="11533" width="7.42578125" style="2" customWidth="1"/>
    <col min="11534" max="11534" width="10.5703125" style="2" customWidth="1"/>
    <col min="11535" max="11535" width="11.42578125" style="2" customWidth="1"/>
    <col min="11536" max="11536" width="16.7109375" style="2" customWidth="1"/>
    <col min="11537" max="11776" width="9.140625" style="2"/>
    <col min="11777" max="11777" width="7.140625" style="2" customWidth="1"/>
    <col min="11778" max="11778" width="8.7109375" style="2" customWidth="1"/>
    <col min="11779" max="11779" width="10.5703125" style="2" customWidth="1"/>
    <col min="11780" max="11780" width="7.7109375" style="2" customWidth="1"/>
    <col min="11781" max="11781" width="15.140625" style="2" customWidth="1"/>
    <col min="11782" max="11782" width="8.7109375" style="2" customWidth="1"/>
    <col min="11783" max="11783" width="9.28515625" style="2" customWidth="1"/>
    <col min="11784" max="11784" width="14.140625" style="2" customWidth="1"/>
    <col min="11785" max="11785" width="6.140625" style="2" customWidth="1"/>
    <col min="11786" max="11786" width="7.28515625" style="2" customWidth="1"/>
    <col min="11787" max="11787" width="6.85546875" style="2" customWidth="1"/>
    <col min="11788" max="11788" width="10.140625" style="2" customWidth="1"/>
    <col min="11789" max="11789" width="7.42578125" style="2" customWidth="1"/>
    <col min="11790" max="11790" width="10.5703125" style="2" customWidth="1"/>
    <col min="11791" max="11791" width="11.42578125" style="2" customWidth="1"/>
    <col min="11792" max="11792" width="16.7109375" style="2" customWidth="1"/>
    <col min="11793" max="12032" width="9.140625" style="2"/>
    <col min="12033" max="12033" width="7.140625" style="2" customWidth="1"/>
    <col min="12034" max="12034" width="8.7109375" style="2" customWidth="1"/>
    <col min="12035" max="12035" width="10.5703125" style="2" customWidth="1"/>
    <col min="12036" max="12036" width="7.7109375" style="2" customWidth="1"/>
    <col min="12037" max="12037" width="15.140625" style="2" customWidth="1"/>
    <col min="12038" max="12038" width="8.7109375" style="2" customWidth="1"/>
    <col min="12039" max="12039" width="9.28515625" style="2" customWidth="1"/>
    <col min="12040" max="12040" width="14.140625" style="2" customWidth="1"/>
    <col min="12041" max="12041" width="6.140625" style="2" customWidth="1"/>
    <col min="12042" max="12042" width="7.28515625" style="2" customWidth="1"/>
    <col min="12043" max="12043" width="6.85546875" style="2" customWidth="1"/>
    <col min="12044" max="12044" width="10.140625" style="2" customWidth="1"/>
    <col min="12045" max="12045" width="7.42578125" style="2" customWidth="1"/>
    <col min="12046" max="12046" width="10.5703125" style="2" customWidth="1"/>
    <col min="12047" max="12047" width="11.42578125" style="2" customWidth="1"/>
    <col min="12048" max="12048" width="16.7109375" style="2" customWidth="1"/>
    <col min="12049" max="12288" width="9.140625" style="2"/>
    <col min="12289" max="12289" width="7.140625" style="2" customWidth="1"/>
    <col min="12290" max="12290" width="8.7109375" style="2" customWidth="1"/>
    <col min="12291" max="12291" width="10.5703125" style="2" customWidth="1"/>
    <col min="12292" max="12292" width="7.7109375" style="2" customWidth="1"/>
    <col min="12293" max="12293" width="15.140625" style="2" customWidth="1"/>
    <col min="12294" max="12294" width="8.7109375" style="2" customWidth="1"/>
    <col min="12295" max="12295" width="9.28515625" style="2" customWidth="1"/>
    <col min="12296" max="12296" width="14.140625" style="2" customWidth="1"/>
    <col min="12297" max="12297" width="6.140625" style="2" customWidth="1"/>
    <col min="12298" max="12298" width="7.28515625" style="2" customWidth="1"/>
    <col min="12299" max="12299" width="6.85546875" style="2" customWidth="1"/>
    <col min="12300" max="12300" width="10.140625" style="2" customWidth="1"/>
    <col min="12301" max="12301" width="7.42578125" style="2" customWidth="1"/>
    <col min="12302" max="12302" width="10.5703125" style="2" customWidth="1"/>
    <col min="12303" max="12303" width="11.42578125" style="2" customWidth="1"/>
    <col min="12304" max="12304" width="16.7109375" style="2" customWidth="1"/>
    <col min="12305" max="12544" width="9.140625" style="2"/>
    <col min="12545" max="12545" width="7.140625" style="2" customWidth="1"/>
    <col min="12546" max="12546" width="8.7109375" style="2" customWidth="1"/>
    <col min="12547" max="12547" width="10.5703125" style="2" customWidth="1"/>
    <col min="12548" max="12548" width="7.7109375" style="2" customWidth="1"/>
    <col min="12549" max="12549" width="15.140625" style="2" customWidth="1"/>
    <col min="12550" max="12550" width="8.7109375" style="2" customWidth="1"/>
    <col min="12551" max="12551" width="9.28515625" style="2" customWidth="1"/>
    <col min="12552" max="12552" width="14.140625" style="2" customWidth="1"/>
    <col min="12553" max="12553" width="6.140625" style="2" customWidth="1"/>
    <col min="12554" max="12554" width="7.28515625" style="2" customWidth="1"/>
    <col min="12555" max="12555" width="6.85546875" style="2" customWidth="1"/>
    <col min="12556" max="12556" width="10.140625" style="2" customWidth="1"/>
    <col min="12557" max="12557" width="7.42578125" style="2" customWidth="1"/>
    <col min="12558" max="12558" width="10.5703125" style="2" customWidth="1"/>
    <col min="12559" max="12559" width="11.42578125" style="2" customWidth="1"/>
    <col min="12560" max="12560" width="16.7109375" style="2" customWidth="1"/>
    <col min="12561" max="12800" width="9.140625" style="2"/>
    <col min="12801" max="12801" width="7.140625" style="2" customWidth="1"/>
    <col min="12802" max="12802" width="8.7109375" style="2" customWidth="1"/>
    <col min="12803" max="12803" width="10.5703125" style="2" customWidth="1"/>
    <col min="12804" max="12804" width="7.7109375" style="2" customWidth="1"/>
    <col min="12805" max="12805" width="15.140625" style="2" customWidth="1"/>
    <col min="12806" max="12806" width="8.7109375" style="2" customWidth="1"/>
    <col min="12807" max="12807" width="9.28515625" style="2" customWidth="1"/>
    <col min="12808" max="12808" width="14.140625" style="2" customWidth="1"/>
    <col min="12809" max="12809" width="6.140625" style="2" customWidth="1"/>
    <col min="12810" max="12810" width="7.28515625" style="2" customWidth="1"/>
    <col min="12811" max="12811" width="6.85546875" style="2" customWidth="1"/>
    <col min="12812" max="12812" width="10.140625" style="2" customWidth="1"/>
    <col min="12813" max="12813" width="7.42578125" style="2" customWidth="1"/>
    <col min="12814" max="12814" width="10.5703125" style="2" customWidth="1"/>
    <col min="12815" max="12815" width="11.42578125" style="2" customWidth="1"/>
    <col min="12816" max="12816" width="16.7109375" style="2" customWidth="1"/>
    <col min="12817" max="13056" width="9.140625" style="2"/>
    <col min="13057" max="13057" width="7.140625" style="2" customWidth="1"/>
    <col min="13058" max="13058" width="8.7109375" style="2" customWidth="1"/>
    <col min="13059" max="13059" width="10.5703125" style="2" customWidth="1"/>
    <col min="13060" max="13060" width="7.7109375" style="2" customWidth="1"/>
    <col min="13061" max="13061" width="15.140625" style="2" customWidth="1"/>
    <col min="13062" max="13062" width="8.7109375" style="2" customWidth="1"/>
    <col min="13063" max="13063" width="9.28515625" style="2" customWidth="1"/>
    <col min="13064" max="13064" width="14.140625" style="2" customWidth="1"/>
    <col min="13065" max="13065" width="6.140625" style="2" customWidth="1"/>
    <col min="13066" max="13066" width="7.28515625" style="2" customWidth="1"/>
    <col min="13067" max="13067" width="6.85546875" style="2" customWidth="1"/>
    <col min="13068" max="13068" width="10.140625" style="2" customWidth="1"/>
    <col min="13069" max="13069" width="7.42578125" style="2" customWidth="1"/>
    <col min="13070" max="13070" width="10.5703125" style="2" customWidth="1"/>
    <col min="13071" max="13071" width="11.42578125" style="2" customWidth="1"/>
    <col min="13072" max="13072" width="16.7109375" style="2" customWidth="1"/>
    <col min="13073" max="13312" width="9.140625" style="2"/>
    <col min="13313" max="13313" width="7.140625" style="2" customWidth="1"/>
    <col min="13314" max="13314" width="8.7109375" style="2" customWidth="1"/>
    <col min="13315" max="13315" width="10.5703125" style="2" customWidth="1"/>
    <col min="13316" max="13316" width="7.7109375" style="2" customWidth="1"/>
    <col min="13317" max="13317" width="15.140625" style="2" customWidth="1"/>
    <col min="13318" max="13318" width="8.7109375" style="2" customWidth="1"/>
    <col min="13319" max="13319" width="9.28515625" style="2" customWidth="1"/>
    <col min="13320" max="13320" width="14.140625" style="2" customWidth="1"/>
    <col min="13321" max="13321" width="6.140625" style="2" customWidth="1"/>
    <col min="13322" max="13322" width="7.28515625" style="2" customWidth="1"/>
    <col min="13323" max="13323" width="6.85546875" style="2" customWidth="1"/>
    <col min="13324" max="13324" width="10.140625" style="2" customWidth="1"/>
    <col min="13325" max="13325" width="7.42578125" style="2" customWidth="1"/>
    <col min="13326" max="13326" width="10.5703125" style="2" customWidth="1"/>
    <col min="13327" max="13327" width="11.42578125" style="2" customWidth="1"/>
    <col min="13328" max="13328" width="16.7109375" style="2" customWidth="1"/>
    <col min="13329" max="13568" width="9.140625" style="2"/>
    <col min="13569" max="13569" width="7.140625" style="2" customWidth="1"/>
    <col min="13570" max="13570" width="8.7109375" style="2" customWidth="1"/>
    <col min="13571" max="13571" width="10.5703125" style="2" customWidth="1"/>
    <col min="13572" max="13572" width="7.7109375" style="2" customWidth="1"/>
    <col min="13573" max="13573" width="15.140625" style="2" customWidth="1"/>
    <col min="13574" max="13574" width="8.7109375" style="2" customWidth="1"/>
    <col min="13575" max="13575" width="9.28515625" style="2" customWidth="1"/>
    <col min="13576" max="13576" width="14.140625" style="2" customWidth="1"/>
    <col min="13577" max="13577" width="6.140625" style="2" customWidth="1"/>
    <col min="13578" max="13578" width="7.28515625" style="2" customWidth="1"/>
    <col min="13579" max="13579" width="6.85546875" style="2" customWidth="1"/>
    <col min="13580" max="13580" width="10.140625" style="2" customWidth="1"/>
    <col min="13581" max="13581" width="7.42578125" style="2" customWidth="1"/>
    <col min="13582" max="13582" width="10.5703125" style="2" customWidth="1"/>
    <col min="13583" max="13583" width="11.42578125" style="2" customWidth="1"/>
    <col min="13584" max="13584" width="16.7109375" style="2" customWidth="1"/>
    <col min="13585" max="13824" width="9.140625" style="2"/>
    <col min="13825" max="13825" width="7.140625" style="2" customWidth="1"/>
    <col min="13826" max="13826" width="8.7109375" style="2" customWidth="1"/>
    <col min="13827" max="13827" width="10.5703125" style="2" customWidth="1"/>
    <col min="13828" max="13828" width="7.7109375" style="2" customWidth="1"/>
    <col min="13829" max="13829" width="15.140625" style="2" customWidth="1"/>
    <col min="13830" max="13830" width="8.7109375" style="2" customWidth="1"/>
    <col min="13831" max="13831" width="9.28515625" style="2" customWidth="1"/>
    <col min="13832" max="13832" width="14.140625" style="2" customWidth="1"/>
    <col min="13833" max="13833" width="6.140625" style="2" customWidth="1"/>
    <col min="13834" max="13834" width="7.28515625" style="2" customWidth="1"/>
    <col min="13835" max="13835" width="6.85546875" style="2" customWidth="1"/>
    <col min="13836" max="13836" width="10.140625" style="2" customWidth="1"/>
    <col min="13837" max="13837" width="7.42578125" style="2" customWidth="1"/>
    <col min="13838" max="13838" width="10.5703125" style="2" customWidth="1"/>
    <col min="13839" max="13839" width="11.42578125" style="2" customWidth="1"/>
    <col min="13840" max="13840" width="16.7109375" style="2" customWidth="1"/>
    <col min="13841" max="14080" width="9.140625" style="2"/>
    <col min="14081" max="14081" width="7.140625" style="2" customWidth="1"/>
    <col min="14082" max="14082" width="8.7109375" style="2" customWidth="1"/>
    <col min="14083" max="14083" width="10.5703125" style="2" customWidth="1"/>
    <col min="14084" max="14084" width="7.7109375" style="2" customWidth="1"/>
    <col min="14085" max="14085" width="15.140625" style="2" customWidth="1"/>
    <col min="14086" max="14086" width="8.7109375" style="2" customWidth="1"/>
    <col min="14087" max="14087" width="9.28515625" style="2" customWidth="1"/>
    <col min="14088" max="14088" width="14.140625" style="2" customWidth="1"/>
    <col min="14089" max="14089" width="6.140625" style="2" customWidth="1"/>
    <col min="14090" max="14090" width="7.28515625" style="2" customWidth="1"/>
    <col min="14091" max="14091" width="6.85546875" style="2" customWidth="1"/>
    <col min="14092" max="14092" width="10.140625" style="2" customWidth="1"/>
    <col min="14093" max="14093" width="7.42578125" style="2" customWidth="1"/>
    <col min="14094" max="14094" width="10.5703125" style="2" customWidth="1"/>
    <col min="14095" max="14095" width="11.42578125" style="2" customWidth="1"/>
    <col min="14096" max="14096" width="16.7109375" style="2" customWidth="1"/>
    <col min="14097" max="14336" width="9.140625" style="2"/>
    <col min="14337" max="14337" width="7.140625" style="2" customWidth="1"/>
    <col min="14338" max="14338" width="8.7109375" style="2" customWidth="1"/>
    <col min="14339" max="14339" width="10.5703125" style="2" customWidth="1"/>
    <col min="14340" max="14340" width="7.7109375" style="2" customWidth="1"/>
    <col min="14341" max="14341" width="15.140625" style="2" customWidth="1"/>
    <col min="14342" max="14342" width="8.7109375" style="2" customWidth="1"/>
    <col min="14343" max="14343" width="9.28515625" style="2" customWidth="1"/>
    <col min="14344" max="14344" width="14.140625" style="2" customWidth="1"/>
    <col min="14345" max="14345" width="6.140625" style="2" customWidth="1"/>
    <col min="14346" max="14346" width="7.28515625" style="2" customWidth="1"/>
    <col min="14347" max="14347" width="6.85546875" style="2" customWidth="1"/>
    <col min="14348" max="14348" width="10.140625" style="2" customWidth="1"/>
    <col min="14349" max="14349" width="7.42578125" style="2" customWidth="1"/>
    <col min="14350" max="14350" width="10.5703125" style="2" customWidth="1"/>
    <col min="14351" max="14351" width="11.42578125" style="2" customWidth="1"/>
    <col min="14352" max="14352" width="16.7109375" style="2" customWidth="1"/>
    <col min="14353" max="14592" width="9.140625" style="2"/>
    <col min="14593" max="14593" width="7.140625" style="2" customWidth="1"/>
    <col min="14594" max="14594" width="8.7109375" style="2" customWidth="1"/>
    <col min="14595" max="14595" width="10.5703125" style="2" customWidth="1"/>
    <col min="14596" max="14596" width="7.7109375" style="2" customWidth="1"/>
    <col min="14597" max="14597" width="15.140625" style="2" customWidth="1"/>
    <col min="14598" max="14598" width="8.7109375" style="2" customWidth="1"/>
    <col min="14599" max="14599" width="9.28515625" style="2" customWidth="1"/>
    <col min="14600" max="14600" width="14.140625" style="2" customWidth="1"/>
    <col min="14601" max="14601" width="6.140625" style="2" customWidth="1"/>
    <col min="14602" max="14602" width="7.28515625" style="2" customWidth="1"/>
    <col min="14603" max="14603" width="6.85546875" style="2" customWidth="1"/>
    <col min="14604" max="14604" width="10.140625" style="2" customWidth="1"/>
    <col min="14605" max="14605" width="7.42578125" style="2" customWidth="1"/>
    <col min="14606" max="14606" width="10.5703125" style="2" customWidth="1"/>
    <col min="14607" max="14607" width="11.42578125" style="2" customWidth="1"/>
    <col min="14608" max="14608" width="16.7109375" style="2" customWidth="1"/>
    <col min="14609" max="14848" width="9.140625" style="2"/>
    <col min="14849" max="14849" width="7.140625" style="2" customWidth="1"/>
    <col min="14850" max="14850" width="8.7109375" style="2" customWidth="1"/>
    <col min="14851" max="14851" width="10.5703125" style="2" customWidth="1"/>
    <col min="14852" max="14852" width="7.7109375" style="2" customWidth="1"/>
    <col min="14853" max="14853" width="15.140625" style="2" customWidth="1"/>
    <col min="14854" max="14854" width="8.7109375" style="2" customWidth="1"/>
    <col min="14855" max="14855" width="9.28515625" style="2" customWidth="1"/>
    <col min="14856" max="14856" width="14.140625" style="2" customWidth="1"/>
    <col min="14857" max="14857" width="6.140625" style="2" customWidth="1"/>
    <col min="14858" max="14858" width="7.28515625" style="2" customWidth="1"/>
    <col min="14859" max="14859" width="6.85546875" style="2" customWidth="1"/>
    <col min="14860" max="14860" width="10.140625" style="2" customWidth="1"/>
    <col min="14861" max="14861" width="7.42578125" style="2" customWidth="1"/>
    <col min="14862" max="14862" width="10.5703125" style="2" customWidth="1"/>
    <col min="14863" max="14863" width="11.42578125" style="2" customWidth="1"/>
    <col min="14864" max="14864" width="16.7109375" style="2" customWidth="1"/>
    <col min="14865" max="15104" width="9.140625" style="2"/>
    <col min="15105" max="15105" width="7.140625" style="2" customWidth="1"/>
    <col min="15106" max="15106" width="8.7109375" style="2" customWidth="1"/>
    <col min="15107" max="15107" width="10.5703125" style="2" customWidth="1"/>
    <col min="15108" max="15108" width="7.7109375" style="2" customWidth="1"/>
    <col min="15109" max="15109" width="15.140625" style="2" customWidth="1"/>
    <col min="15110" max="15110" width="8.7109375" style="2" customWidth="1"/>
    <col min="15111" max="15111" width="9.28515625" style="2" customWidth="1"/>
    <col min="15112" max="15112" width="14.140625" style="2" customWidth="1"/>
    <col min="15113" max="15113" width="6.140625" style="2" customWidth="1"/>
    <col min="15114" max="15114" width="7.28515625" style="2" customWidth="1"/>
    <col min="15115" max="15115" width="6.85546875" style="2" customWidth="1"/>
    <col min="15116" max="15116" width="10.140625" style="2" customWidth="1"/>
    <col min="15117" max="15117" width="7.42578125" style="2" customWidth="1"/>
    <col min="15118" max="15118" width="10.5703125" style="2" customWidth="1"/>
    <col min="15119" max="15119" width="11.42578125" style="2" customWidth="1"/>
    <col min="15120" max="15120" width="16.7109375" style="2" customWidth="1"/>
    <col min="15121" max="15360" width="9.140625" style="2"/>
    <col min="15361" max="15361" width="7.140625" style="2" customWidth="1"/>
    <col min="15362" max="15362" width="8.7109375" style="2" customWidth="1"/>
    <col min="15363" max="15363" width="10.5703125" style="2" customWidth="1"/>
    <col min="15364" max="15364" width="7.7109375" style="2" customWidth="1"/>
    <col min="15365" max="15365" width="15.140625" style="2" customWidth="1"/>
    <col min="15366" max="15366" width="8.7109375" style="2" customWidth="1"/>
    <col min="15367" max="15367" width="9.28515625" style="2" customWidth="1"/>
    <col min="15368" max="15368" width="14.140625" style="2" customWidth="1"/>
    <col min="15369" max="15369" width="6.140625" style="2" customWidth="1"/>
    <col min="15370" max="15370" width="7.28515625" style="2" customWidth="1"/>
    <col min="15371" max="15371" width="6.85546875" style="2" customWidth="1"/>
    <col min="15372" max="15372" width="10.140625" style="2" customWidth="1"/>
    <col min="15373" max="15373" width="7.42578125" style="2" customWidth="1"/>
    <col min="15374" max="15374" width="10.5703125" style="2" customWidth="1"/>
    <col min="15375" max="15375" width="11.42578125" style="2" customWidth="1"/>
    <col min="15376" max="15376" width="16.7109375" style="2" customWidth="1"/>
    <col min="15377" max="15616" width="9.140625" style="2"/>
    <col min="15617" max="15617" width="7.140625" style="2" customWidth="1"/>
    <col min="15618" max="15618" width="8.7109375" style="2" customWidth="1"/>
    <col min="15619" max="15619" width="10.5703125" style="2" customWidth="1"/>
    <col min="15620" max="15620" width="7.7109375" style="2" customWidth="1"/>
    <col min="15621" max="15621" width="15.140625" style="2" customWidth="1"/>
    <col min="15622" max="15622" width="8.7109375" style="2" customWidth="1"/>
    <col min="15623" max="15623" width="9.28515625" style="2" customWidth="1"/>
    <col min="15624" max="15624" width="14.140625" style="2" customWidth="1"/>
    <col min="15625" max="15625" width="6.140625" style="2" customWidth="1"/>
    <col min="15626" max="15626" width="7.28515625" style="2" customWidth="1"/>
    <col min="15627" max="15627" width="6.85546875" style="2" customWidth="1"/>
    <col min="15628" max="15628" width="10.140625" style="2" customWidth="1"/>
    <col min="15629" max="15629" width="7.42578125" style="2" customWidth="1"/>
    <col min="15630" max="15630" width="10.5703125" style="2" customWidth="1"/>
    <col min="15631" max="15631" width="11.42578125" style="2" customWidth="1"/>
    <col min="15632" max="15632" width="16.7109375" style="2" customWidth="1"/>
    <col min="15633" max="15872" width="9.140625" style="2"/>
    <col min="15873" max="15873" width="7.140625" style="2" customWidth="1"/>
    <col min="15874" max="15874" width="8.7109375" style="2" customWidth="1"/>
    <col min="15875" max="15875" width="10.5703125" style="2" customWidth="1"/>
    <col min="15876" max="15876" width="7.7109375" style="2" customWidth="1"/>
    <col min="15877" max="15877" width="15.140625" style="2" customWidth="1"/>
    <col min="15878" max="15878" width="8.7109375" style="2" customWidth="1"/>
    <col min="15879" max="15879" width="9.28515625" style="2" customWidth="1"/>
    <col min="15880" max="15880" width="14.140625" style="2" customWidth="1"/>
    <col min="15881" max="15881" width="6.140625" style="2" customWidth="1"/>
    <col min="15882" max="15882" width="7.28515625" style="2" customWidth="1"/>
    <col min="15883" max="15883" width="6.85546875" style="2" customWidth="1"/>
    <col min="15884" max="15884" width="10.140625" style="2" customWidth="1"/>
    <col min="15885" max="15885" width="7.42578125" style="2" customWidth="1"/>
    <col min="15886" max="15886" width="10.5703125" style="2" customWidth="1"/>
    <col min="15887" max="15887" width="11.42578125" style="2" customWidth="1"/>
    <col min="15888" max="15888" width="16.7109375" style="2" customWidth="1"/>
    <col min="15889" max="16128" width="9.140625" style="2"/>
    <col min="16129" max="16129" width="7.140625" style="2" customWidth="1"/>
    <col min="16130" max="16130" width="8.7109375" style="2" customWidth="1"/>
    <col min="16131" max="16131" width="10.5703125" style="2" customWidth="1"/>
    <col min="16132" max="16132" width="7.7109375" style="2" customWidth="1"/>
    <col min="16133" max="16133" width="15.140625" style="2" customWidth="1"/>
    <col min="16134" max="16134" width="8.7109375" style="2" customWidth="1"/>
    <col min="16135" max="16135" width="9.28515625" style="2" customWidth="1"/>
    <col min="16136" max="16136" width="14.140625" style="2" customWidth="1"/>
    <col min="16137" max="16137" width="6.140625" style="2" customWidth="1"/>
    <col min="16138" max="16138" width="7.28515625" style="2" customWidth="1"/>
    <col min="16139" max="16139" width="6.85546875" style="2" customWidth="1"/>
    <col min="16140" max="16140" width="10.140625" style="2" customWidth="1"/>
    <col min="16141" max="16141" width="7.42578125" style="2" customWidth="1"/>
    <col min="16142" max="16142" width="10.5703125" style="2" customWidth="1"/>
    <col min="16143" max="16143" width="11.42578125" style="2" customWidth="1"/>
    <col min="16144" max="16144" width="16.7109375" style="2" customWidth="1"/>
    <col min="16145" max="16384" width="9.140625" style="2"/>
  </cols>
  <sheetData>
    <row r="1" spans="1:19" s="7" customFormat="1" x14ac:dyDescent="0.2">
      <c r="A1" s="6" t="s">
        <v>115</v>
      </c>
      <c r="O1" s="25"/>
      <c r="S1" s="7">
        <v>0</v>
      </c>
    </row>
    <row r="3" spans="1:19" x14ac:dyDescent="0.2">
      <c r="B3" s="11" t="s">
        <v>46</v>
      </c>
      <c r="C3" s="11" t="s">
        <v>47</v>
      </c>
      <c r="D3" s="11" t="s">
        <v>48</v>
      </c>
      <c r="E3" s="11" t="s">
        <v>47</v>
      </c>
      <c r="F3" s="11" t="s">
        <v>48</v>
      </c>
      <c r="G3" s="40" t="s">
        <v>49</v>
      </c>
      <c r="H3" s="41"/>
      <c r="I3" s="42" t="s">
        <v>50</v>
      </c>
      <c r="J3" s="43"/>
      <c r="K3" s="43"/>
      <c r="L3" s="11" t="s">
        <v>51</v>
      </c>
      <c r="N3" s="11" t="s">
        <v>51</v>
      </c>
      <c r="O3" s="26" t="s">
        <v>52</v>
      </c>
    </row>
    <row r="4" spans="1:19" x14ac:dyDescent="0.2">
      <c r="B4" s="11" t="s">
        <v>53</v>
      </c>
      <c r="C4" s="11" t="s">
        <v>54</v>
      </c>
      <c r="D4" s="11" t="s">
        <v>55</v>
      </c>
      <c r="E4" s="11" t="s">
        <v>56</v>
      </c>
      <c r="F4" s="11" t="s">
        <v>55</v>
      </c>
      <c r="H4" s="11" t="s">
        <v>57</v>
      </c>
      <c r="I4" s="42" t="s">
        <v>58</v>
      </c>
      <c r="J4" s="43"/>
      <c r="K4" s="43"/>
      <c r="L4" s="11" t="s">
        <v>59</v>
      </c>
      <c r="M4" s="11" t="s">
        <v>60</v>
      </c>
      <c r="N4" s="11" t="s">
        <v>61</v>
      </c>
      <c r="O4" s="26" t="s">
        <v>62</v>
      </c>
    </row>
    <row r="5" spans="1:19" x14ac:dyDescent="0.2">
      <c r="A5" s="11" t="s">
        <v>63</v>
      </c>
      <c r="B5" s="11" t="s">
        <v>64</v>
      </c>
      <c r="C5" s="11" t="s">
        <v>65</v>
      </c>
      <c r="D5" s="11" t="s">
        <v>66</v>
      </c>
      <c r="E5" s="11" t="s">
        <v>67</v>
      </c>
      <c r="F5" s="11" t="s">
        <v>68</v>
      </c>
      <c r="G5" s="11" t="s">
        <v>69</v>
      </c>
      <c r="H5" s="11" t="s">
        <v>70</v>
      </c>
      <c r="I5" s="42" t="s">
        <v>71</v>
      </c>
      <c r="J5" s="44"/>
      <c r="K5" s="44"/>
      <c r="L5" s="11" t="s">
        <v>72</v>
      </c>
      <c r="M5" s="11" t="s">
        <v>53</v>
      </c>
      <c r="N5" s="11" t="s">
        <v>73</v>
      </c>
      <c r="O5" s="26" t="s">
        <v>61</v>
      </c>
    </row>
    <row r="6" spans="1:19" s="7" customFormat="1" x14ac:dyDescent="0.2">
      <c r="B6" s="27" t="s">
        <v>74</v>
      </c>
      <c r="C6" s="27" t="s">
        <v>53</v>
      </c>
      <c r="D6" s="27" t="s">
        <v>75</v>
      </c>
      <c r="E6" s="27" t="s">
        <v>75</v>
      </c>
      <c r="F6" s="27" t="s">
        <v>75</v>
      </c>
      <c r="G6" s="27" t="s">
        <v>76</v>
      </c>
      <c r="H6" s="27" t="s">
        <v>77</v>
      </c>
      <c r="I6" s="45" t="s">
        <v>78</v>
      </c>
      <c r="J6" s="46"/>
      <c r="K6" s="46"/>
      <c r="L6" s="27" t="s">
        <v>79</v>
      </c>
      <c r="N6" s="27"/>
      <c r="O6" s="28" t="s">
        <v>80</v>
      </c>
    </row>
    <row r="7" spans="1:19" x14ac:dyDescent="0.2">
      <c r="B7" s="11"/>
      <c r="C7" s="11"/>
      <c r="D7" s="11"/>
      <c r="E7" s="11"/>
      <c r="F7" s="11"/>
      <c r="G7" s="11"/>
      <c r="H7" s="11"/>
      <c r="L7" s="11"/>
      <c r="N7" s="10"/>
      <c r="O7" s="26"/>
    </row>
    <row r="8" spans="1:19" x14ac:dyDescent="0.2">
      <c r="B8" s="11" t="s">
        <v>81</v>
      </c>
      <c r="C8" s="11" t="s">
        <v>82</v>
      </c>
      <c r="D8" s="11" t="s">
        <v>81</v>
      </c>
      <c r="E8" s="11" t="s">
        <v>82</v>
      </c>
      <c r="F8" s="11" t="s">
        <v>83</v>
      </c>
      <c r="G8" s="11" t="s">
        <v>82</v>
      </c>
      <c r="H8" s="11" t="s">
        <v>82</v>
      </c>
      <c r="I8" s="11" t="s">
        <v>81</v>
      </c>
      <c r="J8" s="11" t="s">
        <v>84</v>
      </c>
      <c r="K8" s="11" t="s">
        <v>85</v>
      </c>
      <c r="L8" s="11" t="s">
        <v>86</v>
      </c>
      <c r="M8" s="11" t="s">
        <v>87</v>
      </c>
      <c r="N8" s="11" t="s">
        <v>86</v>
      </c>
      <c r="O8" s="26" t="s">
        <v>88</v>
      </c>
    </row>
    <row r="9" spans="1:19" x14ac:dyDescent="0.2">
      <c r="A9" s="32">
        <v>1970</v>
      </c>
      <c r="B9" s="23">
        <f>[2]Table50!C12</f>
        <v>101.75672785804412</v>
      </c>
      <c r="C9" s="23">
        <v>0</v>
      </c>
      <c r="D9" s="23">
        <f>+B9-B9*(C9/100)</f>
        <v>101.75672785804412</v>
      </c>
      <c r="E9" s="23">
        <v>11</v>
      </c>
      <c r="F9" s="23">
        <f>+(D9-D9*(E9)/100)</f>
        <v>90.563487793659263</v>
      </c>
      <c r="G9" s="23">
        <v>0</v>
      </c>
      <c r="H9" s="23">
        <v>34</v>
      </c>
      <c r="I9" s="23">
        <f>+F9-F9*(G9+H9)/100</f>
        <v>59.771901943815109</v>
      </c>
      <c r="J9" s="23">
        <f>+(I9/365)*16</f>
        <v>2.6201381674001145</v>
      </c>
      <c r="K9" s="23">
        <f>+J9*28.3495</f>
        <v>74.279606976709545</v>
      </c>
      <c r="L9" s="23">
        <v>16</v>
      </c>
      <c r="M9" s="23">
        <v>4.2</v>
      </c>
      <c r="N9" s="29">
        <f>+O9*L9</f>
        <v>282.96993133984586</v>
      </c>
      <c r="O9" s="23">
        <f t="shared" ref="O9:O58" si="0">+K9/M9</f>
        <v>17.685620708740366</v>
      </c>
      <c r="P9" s="3"/>
    </row>
    <row r="10" spans="1:19" x14ac:dyDescent="0.2">
      <c r="A10" s="32">
        <v>1971</v>
      </c>
      <c r="B10" s="23">
        <f>[2]Table50!C13</f>
        <v>102.11646614740135</v>
      </c>
      <c r="C10" s="23">
        <v>0</v>
      </c>
      <c r="D10" s="23">
        <f t="shared" ref="D10:D59" si="1">+B10-B10*(C10/100)</f>
        <v>102.11646614740135</v>
      </c>
      <c r="E10" s="23">
        <v>11</v>
      </c>
      <c r="F10" s="23">
        <f t="shared" ref="F10:F59" si="2">+(D10-D10*(E10)/100)</f>
        <v>90.883654871187204</v>
      </c>
      <c r="G10" s="23">
        <v>0</v>
      </c>
      <c r="H10" s="23">
        <v>34</v>
      </c>
      <c r="I10" s="23">
        <f t="shared" ref="I10:I59" si="3">+F10-F10*(G10+H10)/100</f>
        <v>59.983212214983553</v>
      </c>
      <c r="J10" s="23">
        <f t="shared" ref="J10:J58" si="4">+(I10/365)*16</f>
        <v>2.6294010833965391</v>
      </c>
      <c r="K10" s="23">
        <f t="shared" ref="K10:K58" si="5">+J10*28.3495</f>
        <v>74.542206013750189</v>
      </c>
      <c r="L10" s="23">
        <v>16</v>
      </c>
      <c r="M10" s="23">
        <v>4.2</v>
      </c>
      <c r="N10" s="29">
        <f t="shared" ref="N10:N58" si="6">+O10*L10</f>
        <v>283.97030862381024</v>
      </c>
      <c r="O10" s="23">
        <f t="shared" si="0"/>
        <v>17.74814428898814</v>
      </c>
      <c r="P10" s="3"/>
    </row>
    <row r="11" spans="1:19" x14ac:dyDescent="0.2">
      <c r="A11" s="32">
        <v>1972</v>
      </c>
      <c r="B11" s="23">
        <f>[2]Table50!C14</f>
        <v>102.2936503667682</v>
      </c>
      <c r="C11" s="23">
        <v>0</v>
      </c>
      <c r="D11" s="23">
        <f t="shared" si="1"/>
        <v>102.2936503667682</v>
      </c>
      <c r="E11" s="23">
        <v>11</v>
      </c>
      <c r="F11" s="23">
        <f t="shared" si="2"/>
        <v>91.0413488264237</v>
      </c>
      <c r="G11" s="23">
        <v>0</v>
      </c>
      <c r="H11" s="23">
        <v>34</v>
      </c>
      <c r="I11" s="23">
        <f t="shared" si="3"/>
        <v>60.087290225439645</v>
      </c>
      <c r="J11" s="23">
        <f t="shared" si="4"/>
        <v>2.6339634071425597</v>
      </c>
      <c r="K11" s="23">
        <f t="shared" si="5"/>
        <v>74.671545610787987</v>
      </c>
      <c r="L11" s="23">
        <v>16</v>
      </c>
      <c r="M11" s="23">
        <v>4.2</v>
      </c>
      <c r="N11" s="29">
        <f t="shared" si="6"/>
        <v>284.46303089823994</v>
      </c>
      <c r="O11" s="23">
        <f t="shared" si="0"/>
        <v>17.778939431139996</v>
      </c>
      <c r="P11" s="3"/>
    </row>
    <row r="12" spans="1:19" x14ac:dyDescent="0.2">
      <c r="A12" s="32">
        <v>1973</v>
      </c>
      <c r="B12" s="23">
        <f>[2]Table50!C15</f>
        <v>100.81033284301235</v>
      </c>
      <c r="C12" s="23">
        <v>0</v>
      </c>
      <c r="D12" s="23">
        <f t="shared" si="1"/>
        <v>100.81033284301235</v>
      </c>
      <c r="E12" s="23">
        <v>11</v>
      </c>
      <c r="F12" s="23">
        <f t="shared" si="2"/>
        <v>89.721196230280981</v>
      </c>
      <c r="G12" s="23">
        <v>0</v>
      </c>
      <c r="H12" s="23">
        <v>34</v>
      </c>
      <c r="I12" s="23">
        <f t="shared" si="3"/>
        <v>59.215989511985441</v>
      </c>
      <c r="J12" s="23">
        <f t="shared" si="4"/>
        <v>2.5957694032651153</v>
      </c>
      <c r="K12" s="23">
        <f t="shared" si="5"/>
        <v>73.588764697864377</v>
      </c>
      <c r="L12" s="23">
        <v>16</v>
      </c>
      <c r="M12" s="23">
        <v>4.2</v>
      </c>
      <c r="N12" s="29">
        <f t="shared" si="6"/>
        <v>280.33815122995952</v>
      </c>
      <c r="O12" s="23">
        <f t="shared" si="0"/>
        <v>17.52113445187247</v>
      </c>
      <c r="P12" s="3"/>
    </row>
    <row r="13" spans="1:19" x14ac:dyDescent="0.2">
      <c r="A13" s="32">
        <v>1974</v>
      </c>
      <c r="B13" s="23">
        <f>[2]Table50!C16</f>
        <v>95.663134312351616</v>
      </c>
      <c r="C13" s="23">
        <v>0</v>
      </c>
      <c r="D13" s="23">
        <f t="shared" si="1"/>
        <v>95.663134312351616</v>
      </c>
      <c r="E13" s="23">
        <v>11</v>
      </c>
      <c r="F13" s="23">
        <f t="shared" si="2"/>
        <v>85.140189537992939</v>
      </c>
      <c r="G13" s="23">
        <v>0</v>
      </c>
      <c r="H13" s="23">
        <v>34</v>
      </c>
      <c r="I13" s="23">
        <f t="shared" si="3"/>
        <v>56.192525095075339</v>
      </c>
      <c r="J13" s="23">
        <f t="shared" si="4"/>
        <v>2.4632339767704257</v>
      </c>
      <c r="K13" s="23">
        <f t="shared" si="5"/>
        <v>69.83145162445318</v>
      </c>
      <c r="L13" s="23">
        <v>16</v>
      </c>
      <c r="M13" s="23">
        <v>4.2</v>
      </c>
      <c r="N13" s="29">
        <f t="shared" si="6"/>
        <v>266.02457761696451</v>
      </c>
      <c r="O13" s="23">
        <f t="shared" si="0"/>
        <v>16.626536101060282</v>
      </c>
      <c r="P13" s="3"/>
    </row>
    <row r="14" spans="1:19" x14ac:dyDescent="0.2">
      <c r="A14" s="32">
        <v>1975</v>
      </c>
      <c r="B14" s="23">
        <f>[2]Table50!C17</f>
        <v>89.159639243586639</v>
      </c>
      <c r="C14" s="23">
        <v>0</v>
      </c>
      <c r="D14" s="23">
        <f t="shared" si="1"/>
        <v>89.159639243586639</v>
      </c>
      <c r="E14" s="23">
        <v>11</v>
      </c>
      <c r="F14" s="23">
        <f t="shared" si="2"/>
        <v>79.352078926792103</v>
      </c>
      <c r="G14" s="23">
        <v>0</v>
      </c>
      <c r="H14" s="23">
        <v>34</v>
      </c>
      <c r="I14" s="23">
        <f t="shared" si="3"/>
        <v>52.372372091682792</v>
      </c>
      <c r="J14" s="23">
        <f t="shared" si="4"/>
        <v>2.2957752149778758</v>
      </c>
      <c r="K14" s="23">
        <f t="shared" si="5"/>
        <v>65.084079457015292</v>
      </c>
      <c r="L14" s="23">
        <v>16</v>
      </c>
      <c r="M14" s="23">
        <v>4.2</v>
      </c>
      <c r="N14" s="29">
        <f t="shared" si="6"/>
        <v>247.93935031243919</v>
      </c>
      <c r="O14" s="23">
        <f t="shared" si="0"/>
        <v>15.496209394527449</v>
      </c>
      <c r="P14" s="3"/>
    </row>
    <row r="15" spans="1:19" x14ac:dyDescent="0.2">
      <c r="A15" s="32">
        <v>1976</v>
      </c>
      <c r="B15" s="23">
        <f>[2]Table50!C18</f>
        <v>93.382932389531035</v>
      </c>
      <c r="C15" s="23">
        <v>0</v>
      </c>
      <c r="D15" s="23">
        <f t="shared" si="1"/>
        <v>93.382932389531035</v>
      </c>
      <c r="E15" s="23">
        <v>11</v>
      </c>
      <c r="F15" s="23">
        <f t="shared" si="2"/>
        <v>83.110809826682626</v>
      </c>
      <c r="G15" s="23">
        <v>0</v>
      </c>
      <c r="H15" s="23">
        <v>34</v>
      </c>
      <c r="I15" s="23">
        <f t="shared" si="3"/>
        <v>54.853134485610532</v>
      </c>
      <c r="J15" s="23">
        <f t="shared" si="4"/>
        <v>2.4045209637527902</v>
      </c>
      <c r="K15" s="23">
        <f t="shared" si="5"/>
        <v>68.16696706190973</v>
      </c>
      <c r="L15" s="23">
        <v>16</v>
      </c>
      <c r="M15" s="23">
        <v>4.2</v>
      </c>
      <c r="N15" s="29">
        <f t="shared" si="6"/>
        <v>259.6836840453704</v>
      </c>
      <c r="O15" s="23">
        <f t="shared" si="0"/>
        <v>16.23023025283565</v>
      </c>
      <c r="P15" s="3"/>
    </row>
    <row r="16" spans="1:19" x14ac:dyDescent="0.2">
      <c r="A16" s="32">
        <v>1977</v>
      </c>
      <c r="B16" s="23">
        <f>[2]Table50!C19</f>
        <v>94.196733514606251</v>
      </c>
      <c r="C16" s="23">
        <v>0</v>
      </c>
      <c r="D16" s="23">
        <f t="shared" si="1"/>
        <v>94.196733514606251</v>
      </c>
      <c r="E16" s="23">
        <v>11</v>
      </c>
      <c r="F16" s="23">
        <f t="shared" si="2"/>
        <v>83.83509282799956</v>
      </c>
      <c r="G16" s="23">
        <v>0</v>
      </c>
      <c r="H16" s="23">
        <v>34</v>
      </c>
      <c r="I16" s="23">
        <f t="shared" si="3"/>
        <v>55.331161266479711</v>
      </c>
      <c r="J16" s="23">
        <f t="shared" si="4"/>
        <v>2.4254755623662341</v>
      </c>
      <c r="K16" s="23">
        <f t="shared" si="5"/>
        <v>68.76101945530155</v>
      </c>
      <c r="L16" s="23">
        <v>16</v>
      </c>
      <c r="M16" s="23">
        <v>4.2</v>
      </c>
      <c r="N16" s="29">
        <f t="shared" si="6"/>
        <v>261.94674078210113</v>
      </c>
      <c r="O16" s="23">
        <f t="shared" si="0"/>
        <v>16.371671298881321</v>
      </c>
      <c r="P16" s="3"/>
    </row>
    <row r="17" spans="1:16" x14ac:dyDescent="0.2">
      <c r="A17" s="32">
        <v>1978</v>
      </c>
      <c r="B17" s="23">
        <f>[2]Table50!C20</f>
        <v>91.440443102802888</v>
      </c>
      <c r="C17" s="23">
        <v>0</v>
      </c>
      <c r="D17" s="23">
        <f t="shared" si="1"/>
        <v>91.440443102802888</v>
      </c>
      <c r="E17" s="23">
        <v>11</v>
      </c>
      <c r="F17" s="23">
        <f t="shared" si="2"/>
        <v>81.381994361494577</v>
      </c>
      <c r="G17" s="23">
        <v>0</v>
      </c>
      <c r="H17" s="23">
        <v>34</v>
      </c>
      <c r="I17" s="23">
        <f t="shared" si="3"/>
        <v>53.712116278586421</v>
      </c>
      <c r="J17" s="23">
        <f t="shared" si="4"/>
        <v>2.3545037272805005</v>
      </c>
      <c r="K17" s="23">
        <f t="shared" si="5"/>
        <v>66.749003416538542</v>
      </c>
      <c r="L17" s="23">
        <v>16</v>
      </c>
      <c r="M17" s="23">
        <v>4.2</v>
      </c>
      <c r="N17" s="29">
        <f t="shared" si="6"/>
        <v>254.28191777728966</v>
      </c>
      <c r="O17" s="23">
        <f t="shared" si="0"/>
        <v>15.892619861080604</v>
      </c>
      <c r="P17" s="3"/>
    </row>
    <row r="18" spans="1:16" x14ac:dyDescent="0.2">
      <c r="A18" s="32">
        <v>1979</v>
      </c>
      <c r="B18" s="23">
        <f>[2]Table50!C21</f>
        <v>89.332264989430413</v>
      </c>
      <c r="C18" s="23">
        <v>0</v>
      </c>
      <c r="D18" s="23">
        <f t="shared" si="1"/>
        <v>89.332264989430413</v>
      </c>
      <c r="E18" s="23">
        <v>11</v>
      </c>
      <c r="F18" s="23">
        <f t="shared" si="2"/>
        <v>79.505715840593069</v>
      </c>
      <c r="G18" s="23">
        <v>0</v>
      </c>
      <c r="H18" s="23">
        <v>34</v>
      </c>
      <c r="I18" s="23">
        <f t="shared" si="3"/>
        <v>52.47377245479143</v>
      </c>
      <c r="J18" s="23">
        <f t="shared" si="4"/>
        <v>2.3002201624018159</v>
      </c>
      <c r="K18" s="23">
        <f t="shared" si="5"/>
        <v>65.210091494010285</v>
      </c>
      <c r="L18" s="23">
        <v>16</v>
      </c>
      <c r="M18" s="23">
        <v>4.2</v>
      </c>
      <c r="N18" s="29">
        <f t="shared" si="6"/>
        <v>248.41939616765822</v>
      </c>
      <c r="O18" s="23">
        <f t="shared" si="0"/>
        <v>15.526212260478639</v>
      </c>
      <c r="P18" s="3"/>
    </row>
    <row r="19" spans="1:16" x14ac:dyDescent="0.2">
      <c r="A19" s="32">
        <v>1980</v>
      </c>
      <c r="B19" s="23">
        <f>[2]Table50!C22</f>
        <v>83.630590328219498</v>
      </c>
      <c r="C19" s="23">
        <v>0</v>
      </c>
      <c r="D19" s="23">
        <f t="shared" si="1"/>
        <v>83.630590328219498</v>
      </c>
      <c r="E19" s="23">
        <v>11</v>
      </c>
      <c r="F19" s="23">
        <f t="shared" si="2"/>
        <v>74.431225392115351</v>
      </c>
      <c r="G19" s="23">
        <v>0</v>
      </c>
      <c r="H19" s="23">
        <v>34</v>
      </c>
      <c r="I19" s="23">
        <f t="shared" si="3"/>
        <v>49.124608758796128</v>
      </c>
      <c r="J19" s="23">
        <f t="shared" si="4"/>
        <v>2.1534075072348986</v>
      </c>
      <c r="K19" s="23">
        <f t="shared" si="5"/>
        <v>61.048026126355758</v>
      </c>
      <c r="L19" s="23">
        <v>16</v>
      </c>
      <c r="M19" s="23">
        <v>4.2</v>
      </c>
      <c r="N19" s="29">
        <f t="shared" si="6"/>
        <v>232.56390905278383</v>
      </c>
      <c r="O19" s="23">
        <f t="shared" si="0"/>
        <v>14.535244315798989</v>
      </c>
      <c r="P19" s="3"/>
    </row>
    <row r="20" spans="1:16" x14ac:dyDescent="0.2">
      <c r="A20" s="32">
        <v>1981</v>
      </c>
      <c r="B20" s="23">
        <f>[2]Table50!C23</f>
        <v>79.402229390919302</v>
      </c>
      <c r="C20" s="23">
        <v>0</v>
      </c>
      <c r="D20" s="23">
        <f t="shared" si="1"/>
        <v>79.402229390919302</v>
      </c>
      <c r="E20" s="23">
        <v>11</v>
      </c>
      <c r="F20" s="23">
        <f t="shared" si="2"/>
        <v>70.667984157918184</v>
      </c>
      <c r="G20" s="23">
        <v>0</v>
      </c>
      <c r="H20" s="23">
        <v>34</v>
      </c>
      <c r="I20" s="23">
        <f t="shared" si="3"/>
        <v>46.640869544226</v>
      </c>
      <c r="J20" s="23">
        <f t="shared" si="4"/>
        <v>2.0445312676920988</v>
      </c>
      <c r="K20" s="23">
        <f t="shared" si="5"/>
        <v>57.961439173437157</v>
      </c>
      <c r="L20" s="23">
        <v>16</v>
      </c>
      <c r="M20" s="23">
        <v>4.2</v>
      </c>
      <c r="N20" s="29">
        <f t="shared" si="6"/>
        <v>220.80548256547488</v>
      </c>
      <c r="O20" s="23">
        <f t="shared" si="0"/>
        <v>13.80034266034218</v>
      </c>
      <c r="P20" s="3"/>
    </row>
    <row r="21" spans="1:16" x14ac:dyDescent="0.2">
      <c r="A21" s="32">
        <v>1982</v>
      </c>
      <c r="B21" s="23">
        <f>[2]Table50!C24</f>
        <v>73.683442791846574</v>
      </c>
      <c r="C21" s="23">
        <v>0</v>
      </c>
      <c r="D21" s="23">
        <f t="shared" si="1"/>
        <v>73.683442791846574</v>
      </c>
      <c r="E21" s="23">
        <v>11</v>
      </c>
      <c r="F21" s="23">
        <f t="shared" si="2"/>
        <v>65.578264084743452</v>
      </c>
      <c r="G21" s="23">
        <v>0</v>
      </c>
      <c r="H21" s="23">
        <v>34</v>
      </c>
      <c r="I21" s="23">
        <f t="shared" si="3"/>
        <v>43.281654295930679</v>
      </c>
      <c r="J21" s="23">
        <f t="shared" si="4"/>
        <v>1.8972779965339475</v>
      </c>
      <c r="K21" s="23">
        <f t="shared" si="5"/>
        <v>53.786882562739144</v>
      </c>
      <c r="L21" s="23">
        <v>16</v>
      </c>
      <c r="M21" s="23">
        <v>4.2</v>
      </c>
      <c r="N21" s="29">
        <f t="shared" si="6"/>
        <v>204.90240976281578</v>
      </c>
      <c r="O21" s="23">
        <f t="shared" si="0"/>
        <v>12.806400610175986</v>
      </c>
      <c r="P21" s="3"/>
    </row>
    <row r="22" spans="1:16" x14ac:dyDescent="0.2">
      <c r="A22" s="32">
        <v>1983</v>
      </c>
      <c r="B22" s="23">
        <f>[2]Table50!C25</f>
        <v>70.296781732441531</v>
      </c>
      <c r="C22" s="23">
        <v>0</v>
      </c>
      <c r="D22" s="23">
        <f t="shared" si="1"/>
        <v>70.296781732441531</v>
      </c>
      <c r="E22" s="23">
        <v>11</v>
      </c>
      <c r="F22" s="23">
        <f t="shared" si="2"/>
        <v>62.56413574187296</v>
      </c>
      <c r="G22" s="23">
        <v>0</v>
      </c>
      <c r="H22" s="23">
        <v>34</v>
      </c>
      <c r="I22" s="23">
        <f t="shared" si="3"/>
        <v>41.292329589636154</v>
      </c>
      <c r="J22" s="23">
        <f t="shared" si="4"/>
        <v>1.8100747217374753</v>
      </c>
      <c r="K22" s="23">
        <f t="shared" si="5"/>
        <v>51.314713323896555</v>
      </c>
      <c r="L22" s="23">
        <v>16</v>
      </c>
      <c r="M22" s="23">
        <v>4.2</v>
      </c>
      <c r="N22" s="29">
        <f t="shared" si="6"/>
        <v>195.48462218627259</v>
      </c>
      <c r="O22" s="23">
        <f t="shared" si="0"/>
        <v>12.217788886642037</v>
      </c>
      <c r="P22" s="3"/>
    </row>
    <row r="23" spans="1:16" x14ac:dyDescent="0.2">
      <c r="A23" s="32">
        <v>1984</v>
      </c>
      <c r="B23" s="23">
        <f>[2]Table50!C26</f>
        <v>66.652863692679361</v>
      </c>
      <c r="C23" s="23">
        <v>0</v>
      </c>
      <c r="D23" s="23">
        <f t="shared" si="1"/>
        <v>66.652863692679361</v>
      </c>
      <c r="E23" s="23">
        <v>11</v>
      </c>
      <c r="F23" s="23">
        <f t="shared" si="2"/>
        <v>59.32104868648463</v>
      </c>
      <c r="G23" s="23">
        <v>0</v>
      </c>
      <c r="H23" s="23">
        <v>34</v>
      </c>
      <c r="I23" s="23">
        <f t="shared" si="3"/>
        <v>39.151892133079855</v>
      </c>
      <c r="J23" s="23">
        <f t="shared" si="4"/>
        <v>1.7162473263815827</v>
      </c>
      <c r="K23" s="23">
        <f t="shared" si="5"/>
        <v>48.654753579254681</v>
      </c>
      <c r="L23" s="23">
        <v>16</v>
      </c>
      <c r="M23" s="23">
        <v>4.2</v>
      </c>
      <c r="N23" s="29">
        <f t="shared" si="6"/>
        <v>185.35144220668448</v>
      </c>
      <c r="O23" s="23">
        <f t="shared" si="0"/>
        <v>11.58446513791778</v>
      </c>
      <c r="P23" s="3"/>
    </row>
    <row r="24" spans="1:16" x14ac:dyDescent="0.2">
      <c r="A24" s="32">
        <v>1985</v>
      </c>
      <c r="B24" s="23">
        <f>[2]Table50!C27</f>
        <v>62.729607175332738</v>
      </c>
      <c r="C24" s="23">
        <v>0</v>
      </c>
      <c r="D24" s="23">
        <f t="shared" si="1"/>
        <v>62.729607175332738</v>
      </c>
      <c r="E24" s="23">
        <v>11</v>
      </c>
      <c r="F24" s="23">
        <f t="shared" si="2"/>
        <v>55.829350386046137</v>
      </c>
      <c r="G24" s="23">
        <v>0</v>
      </c>
      <c r="H24" s="23">
        <v>34</v>
      </c>
      <c r="I24" s="23">
        <f t="shared" si="3"/>
        <v>36.847371254790446</v>
      </c>
      <c r="J24" s="23">
        <f t="shared" si="4"/>
        <v>1.6152272330867044</v>
      </c>
      <c r="K24" s="23">
        <f t="shared" si="5"/>
        <v>45.790884444391523</v>
      </c>
      <c r="L24" s="23">
        <v>16</v>
      </c>
      <c r="M24" s="23">
        <v>4.2</v>
      </c>
      <c r="N24" s="29">
        <f t="shared" si="6"/>
        <v>174.44146455006293</v>
      </c>
      <c r="O24" s="23">
        <f t="shared" si="0"/>
        <v>10.902591534378933</v>
      </c>
      <c r="P24" s="3"/>
    </row>
    <row r="25" spans="1:16" x14ac:dyDescent="0.2">
      <c r="A25" s="32">
        <v>1986</v>
      </c>
      <c r="B25" s="23">
        <f>[2]Table50!C28</f>
        <v>60.047401796458871</v>
      </c>
      <c r="C25" s="23">
        <v>0</v>
      </c>
      <c r="D25" s="23">
        <f t="shared" si="1"/>
        <v>60.047401796458871</v>
      </c>
      <c r="E25" s="23">
        <v>11</v>
      </c>
      <c r="F25" s="23">
        <f t="shared" si="2"/>
        <v>53.442187598848392</v>
      </c>
      <c r="G25" s="23">
        <v>0</v>
      </c>
      <c r="H25" s="23">
        <v>34</v>
      </c>
      <c r="I25" s="23">
        <f t="shared" si="3"/>
        <v>35.27184381523994</v>
      </c>
      <c r="J25" s="23">
        <f t="shared" si="4"/>
        <v>1.5461630165584632</v>
      </c>
      <c r="K25" s="23">
        <f t="shared" si="5"/>
        <v>43.832948437924152</v>
      </c>
      <c r="L25" s="23">
        <v>16</v>
      </c>
      <c r="M25" s="23">
        <v>4.2</v>
      </c>
      <c r="N25" s="29">
        <f t="shared" si="6"/>
        <v>166.98266071590152</v>
      </c>
      <c r="O25" s="23">
        <f t="shared" si="0"/>
        <v>10.436416294743845</v>
      </c>
      <c r="P25" s="3"/>
    </row>
    <row r="26" spans="1:16" x14ac:dyDescent="0.2">
      <c r="A26" s="32">
        <v>1987</v>
      </c>
      <c r="B26" s="23">
        <f>[2]Table50!C29</f>
        <v>62.378685658075497</v>
      </c>
      <c r="C26" s="23">
        <v>0</v>
      </c>
      <c r="D26" s="23">
        <f t="shared" si="1"/>
        <v>62.378685658075497</v>
      </c>
      <c r="E26" s="23">
        <v>11</v>
      </c>
      <c r="F26" s="23">
        <f t="shared" si="2"/>
        <v>55.517030235687194</v>
      </c>
      <c r="G26" s="23">
        <v>0</v>
      </c>
      <c r="H26" s="23">
        <v>34</v>
      </c>
      <c r="I26" s="23">
        <f t="shared" si="3"/>
        <v>36.641239955553544</v>
      </c>
      <c r="J26" s="23">
        <f t="shared" si="4"/>
        <v>1.6061913405174157</v>
      </c>
      <c r="K26" s="23">
        <f t="shared" si="5"/>
        <v>45.534721407998475</v>
      </c>
      <c r="L26" s="23">
        <v>16</v>
      </c>
      <c r="M26" s="23">
        <v>4.2</v>
      </c>
      <c r="N26" s="29">
        <f t="shared" si="6"/>
        <v>173.46560536380372</v>
      </c>
      <c r="O26" s="23">
        <f t="shared" si="0"/>
        <v>10.841600335237732</v>
      </c>
      <c r="P26" s="3"/>
    </row>
    <row r="27" spans="1:16" x14ac:dyDescent="0.2">
      <c r="A27" s="32">
        <v>1988</v>
      </c>
      <c r="B27" s="23">
        <f>[2]Table50!C30</f>
        <v>62.06601326218577</v>
      </c>
      <c r="C27" s="23">
        <v>0</v>
      </c>
      <c r="D27" s="23">
        <f t="shared" si="1"/>
        <v>62.06601326218577</v>
      </c>
      <c r="E27" s="23">
        <v>11</v>
      </c>
      <c r="F27" s="23">
        <f t="shared" si="2"/>
        <v>55.238751803345338</v>
      </c>
      <c r="G27" s="23">
        <v>0</v>
      </c>
      <c r="H27" s="23">
        <v>34</v>
      </c>
      <c r="I27" s="23">
        <f t="shared" si="3"/>
        <v>36.457576190207917</v>
      </c>
      <c r="J27" s="23">
        <f t="shared" si="4"/>
        <v>1.5981403261461005</v>
      </c>
      <c r="K27" s="23">
        <f t="shared" si="5"/>
        <v>45.306479176078874</v>
      </c>
      <c r="L27" s="23">
        <v>16</v>
      </c>
      <c r="M27" s="23">
        <v>4.2</v>
      </c>
      <c r="N27" s="29">
        <f t="shared" si="6"/>
        <v>172.59611114696713</v>
      </c>
      <c r="O27" s="23">
        <f t="shared" si="0"/>
        <v>10.787256946685446</v>
      </c>
      <c r="P27" s="3"/>
    </row>
    <row r="28" spans="1:16" x14ac:dyDescent="0.2">
      <c r="A28" s="32">
        <v>1989</v>
      </c>
      <c r="B28" s="23">
        <f>[2]Table50!C31</f>
        <v>62.753173044217327</v>
      </c>
      <c r="C28" s="23">
        <v>0</v>
      </c>
      <c r="D28" s="23">
        <f t="shared" si="1"/>
        <v>62.753173044217327</v>
      </c>
      <c r="E28" s="23">
        <v>11</v>
      </c>
      <c r="F28" s="23">
        <f t="shared" si="2"/>
        <v>55.850324009353422</v>
      </c>
      <c r="G28" s="23">
        <v>0</v>
      </c>
      <c r="H28" s="23">
        <v>34</v>
      </c>
      <c r="I28" s="23">
        <f t="shared" si="3"/>
        <v>36.861213846173257</v>
      </c>
      <c r="J28" s="23">
        <f t="shared" si="4"/>
        <v>1.6158340316130744</v>
      </c>
      <c r="K28" s="23">
        <f t="shared" si="5"/>
        <v>45.808086879214848</v>
      </c>
      <c r="L28" s="23">
        <v>16</v>
      </c>
      <c r="M28" s="23">
        <v>4.2</v>
      </c>
      <c r="N28" s="29">
        <f t="shared" si="6"/>
        <v>174.50699763510417</v>
      </c>
      <c r="O28" s="23">
        <f t="shared" si="0"/>
        <v>10.906687352194011</v>
      </c>
      <c r="P28" s="3"/>
    </row>
    <row r="29" spans="1:16" x14ac:dyDescent="0.2">
      <c r="A29" s="32">
        <v>1990</v>
      </c>
      <c r="B29" s="23">
        <f>[2]Table50!C32</f>
        <v>64.377223779115653</v>
      </c>
      <c r="C29" s="23">
        <v>0</v>
      </c>
      <c r="D29" s="23">
        <f t="shared" si="1"/>
        <v>64.377223779115653</v>
      </c>
      <c r="E29" s="23">
        <v>11</v>
      </c>
      <c r="F29" s="23">
        <f t="shared" si="2"/>
        <v>57.295729163412929</v>
      </c>
      <c r="G29" s="23">
        <v>0</v>
      </c>
      <c r="H29" s="23">
        <v>34</v>
      </c>
      <c r="I29" s="23">
        <f t="shared" si="3"/>
        <v>37.815181247852536</v>
      </c>
      <c r="J29" s="23">
        <f t="shared" si="4"/>
        <v>1.6576517807277824</v>
      </c>
      <c r="K29" s="23">
        <f t="shared" si="5"/>
        <v>46.993599157742267</v>
      </c>
      <c r="L29" s="23">
        <v>16</v>
      </c>
      <c r="M29" s="23">
        <v>4.2</v>
      </c>
      <c r="N29" s="29">
        <f t="shared" si="6"/>
        <v>179.0232348866372</v>
      </c>
      <c r="O29" s="23">
        <f t="shared" si="0"/>
        <v>11.188952180414825</v>
      </c>
      <c r="P29" s="3"/>
    </row>
    <row r="30" spans="1:16" x14ac:dyDescent="0.2">
      <c r="A30" s="32">
        <v>1991</v>
      </c>
      <c r="B30" s="23">
        <f>[2]Table50!C33</f>
        <v>63.575277622921696</v>
      </c>
      <c r="C30" s="23">
        <v>0</v>
      </c>
      <c r="D30" s="23">
        <f t="shared" si="1"/>
        <v>63.575277622921696</v>
      </c>
      <c r="E30" s="23">
        <v>11</v>
      </c>
      <c r="F30" s="23">
        <f t="shared" si="2"/>
        <v>56.581997084400314</v>
      </c>
      <c r="G30" s="23">
        <v>0</v>
      </c>
      <c r="H30" s="23">
        <v>34</v>
      </c>
      <c r="I30" s="23">
        <f t="shared" si="3"/>
        <v>37.344118075704202</v>
      </c>
      <c r="J30" s="23">
        <f t="shared" si="4"/>
        <v>1.6370024361952527</v>
      </c>
      <c r="K30" s="23">
        <f t="shared" si="5"/>
        <v>46.408200564917315</v>
      </c>
      <c r="L30" s="23">
        <v>16</v>
      </c>
      <c r="M30" s="23">
        <v>4.2</v>
      </c>
      <c r="N30" s="29">
        <f t="shared" si="6"/>
        <v>176.79314500920881</v>
      </c>
      <c r="O30" s="23">
        <f t="shared" si="0"/>
        <v>11.049571563075551</v>
      </c>
      <c r="P30" s="3"/>
    </row>
    <row r="31" spans="1:16" x14ac:dyDescent="0.2">
      <c r="A31" s="32">
        <v>1992</v>
      </c>
      <c r="B31" s="23">
        <f>[2]Table50!C34</f>
        <v>64.312988201707839</v>
      </c>
      <c r="C31" s="23">
        <v>0</v>
      </c>
      <c r="D31" s="23">
        <f t="shared" si="1"/>
        <v>64.312988201707839</v>
      </c>
      <c r="E31" s="23">
        <v>11</v>
      </c>
      <c r="F31" s="23">
        <f t="shared" si="2"/>
        <v>57.23855949951998</v>
      </c>
      <c r="G31" s="23">
        <v>0</v>
      </c>
      <c r="H31" s="23">
        <v>34</v>
      </c>
      <c r="I31" s="23">
        <f t="shared" si="3"/>
        <v>37.777449269683189</v>
      </c>
      <c r="J31" s="23">
        <f t="shared" si="4"/>
        <v>1.6559977762052904</v>
      </c>
      <c r="K31" s="23">
        <f t="shared" si="5"/>
        <v>46.946708956531879</v>
      </c>
      <c r="L31" s="23">
        <v>16</v>
      </c>
      <c r="M31" s="23">
        <v>4.2</v>
      </c>
      <c r="N31" s="29">
        <f t="shared" si="6"/>
        <v>178.84460554869287</v>
      </c>
      <c r="O31" s="23">
        <f t="shared" si="0"/>
        <v>11.177787846793304</v>
      </c>
      <c r="P31" s="3"/>
    </row>
    <row r="32" spans="1:16" x14ac:dyDescent="0.2">
      <c r="A32" s="32">
        <v>1993</v>
      </c>
      <c r="B32" s="23">
        <f>[2]Table50!C35</f>
        <v>63.902108434016746</v>
      </c>
      <c r="C32" s="23">
        <v>0</v>
      </c>
      <c r="D32" s="23">
        <f t="shared" si="1"/>
        <v>63.902108434016746</v>
      </c>
      <c r="E32" s="23">
        <v>11</v>
      </c>
      <c r="F32" s="23">
        <f t="shared" si="2"/>
        <v>56.872876506274906</v>
      </c>
      <c r="G32" s="23">
        <v>0</v>
      </c>
      <c r="H32" s="23">
        <v>34</v>
      </c>
      <c r="I32" s="23">
        <f t="shared" si="3"/>
        <v>37.536098494141442</v>
      </c>
      <c r="J32" s="23">
        <f t="shared" si="4"/>
        <v>1.6454180161815426</v>
      </c>
      <c r="K32" s="23">
        <f t="shared" si="5"/>
        <v>46.646778049738643</v>
      </c>
      <c r="L32" s="23">
        <v>16</v>
      </c>
      <c r="M32" s="23">
        <v>4.2</v>
      </c>
      <c r="N32" s="29">
        <f t="shared" si="6"/>
        <v>177.70201161805196</v>
      </c>
      <c r="O32" s="23">
        <f t="shared" si="0"/>
        <v>11.106375726128247</v>
      </c>
      <c r="P32" s="3"/>
    </row>
    <row r="33" spans="1:16" x14ac:dyDescent="0.2">
      <c r="A33" s="32">
        <v>1994</v>
      </c>
      <c r="B33" s="23">
        <f>[2]Table50!C36</f>
        <v>64.442921886301548</v>
      </c>
      <c r="C33" s="23">
        <v>0</v>
      </c>
      <c r="D33" s="23">
        <f t="shared" si="1"/>
        <v>64.442921886301548</v>
      </c>
      <c r="E33" s="23">
        <v>11</v>
      </c>
      <c r="F33" s="23">
        <f t="shared" si="2"/>
        <v>57.35420047880838</v>
      </c>
      <c r="G33" s="23">
        <v>0</v>
      </c>
      <c r="H33" s="23">
        <v>34</v>
      </c>
      <c r="I33" s="23">
        <f t="shared" si="3"/>
        <v>37.853772316013533</v>
      </c>
      <c r="J33" s="23">
        <f t="shared" si="4"/>
        <v>1.6593434439896344</v>
      </c>
      <c r="K33" s="23">
        <f t="shared" si="5"/>
        <v>47.041556965384139</v>
      </c>
      <c r="L33" s="23">
        <v>16</v>
      </c>
      <c r="M33" s="23">
        <v>4.2</v>
      </c>
      <c r="N33" s="29">
        <f t="shared" si="6"/>
        <v>179.20593129670146</v>
      </c>
      <c r="O33" s="23">
        <f t="shared" si="0"/>
        <v>11.200370706043842</v>
      </c>
      <c r="P33" s="3"/>
    </row>
    <row r="34" spans="1:16" x14ac:dyDescent="0.2">
      <c r="A34" s="32">
        <v>1995</v>
      </c>
      <c r="B34" s="23">
        <f>[2]Table50!C37</f>
        <v>64.987972488269733</v>
      </c>
      <c r="C34" s="23">
        <v>0</v>
      </c>
      <c r="D34" s="23">
        <f t="shared" si="1"/>
        <v>64.987972488269733</v>
      </c>
      <c r="E34" s="23">
        <v>11</v>
      </c>
      <c r="F34" s="23">
        <f t="shared" si="2"/>
        <v>57.839295514560064</v>
      </c>
      <c r="G34" s="23">
        <v>0</v>
      </c>
      <c r="H34" s="23">
        <v>34</v>
      </c>
      <c r="I34" s="23">
        <f t="shared" si="3"/>
        <v>38.173935039609646</v>
      </c>
      <c r="J34" s="23">
        <f t="shared" si="4"/>
        <v>1.6733779743390529</v>
      </c>
      <c r="K34" s="23">
        <f t="shared" si="5"/>
        <v>47.439428883524975</v>
      </c>
      <c r="L34" s="23">
        <v>16</v>
      </c>
      <c r="M34" s="23">
        <v>4.2</v>
      </c>
      <c r="N34" s="29">
        <f t="shared" si="6"/>
        <v>180.7216338419999</v>
      </c>
      <c r="O34" s="23">
        <f t="shared" si="0"/>
        <v>11.295102115124994</v>
      </c>
      <c r="P34" s="3"/>
    </row>
    <row r="35" spans="1:16" x14ac:dyDescent="0.2">
      <c r="A35" s="32">
        <v>1996</v>
      </c>
      <c r="B35" s="23">
        <f>[2]Table50!C38</f>
        <v>65.088348021690834</v>
      </c>
      <c r="C35" s="23">
        <v>0</v>
      </c>
      <c r="D35" s="23">
        <f t="shared" si="1"/>
        <v>65.088348021690834</v>
      </c>
      <c r="E35" s="23">
        <v>11</v>
      </c>
      <c r="F35" s="23">
        <f t="shared" si="2"/>
        <v>57.928629739304839</v>
      </c>
      <c r="G35" s="23">
        <v>0</v>
      </c>
      <c r="H35" s="23">
        <v>34</v>
      </c>
      <c r="I35" s="23">
        <f t="shared" si="3"/>
        <v>38.23289562794119</v>
      </c>
      <c r="J35" s="23">
        <f t="shared" si="4"/>
        <v>1.6759625480741343</v>
      </c>
      <c r="K35" s="23">
        <f t="shared" si="5"/>
        <v>47.512700256627667</v>
      </c>
      <c r="L35" s="23">
        <v>16</v>
      </c>
      <c r="M35" s="23">
        <v>4.2</v>
      </c>
      <c r="N35" s="29">
        <f t="shared" si="6"/>
        <v>181.00076288239111</v>
      </c>
      <c r="O35" s="23">
        <f t="shared" si="0"/>
        <v>11.312547680149445</v>
      </c>
      <c r="P35" s="3"/>
    </row>
    <row r="36" spans="1:16" x14ac:dyDescent="0.2">
      <c r="A36" s="32">
        <v>1997</v>
      </c>
      <c r="B36" s="23">
        <f>[2]Table50!C39</f>
        <v>64.941670718121628</v>
      </c>
      <c r="C36" s="23">
        <v>0</v>
      </c>
      <c r="D36" s="23">
        <f t="shared" si="1"/>
        <v>64.941670718121628</v>
      </c>
      <c r="E36" s="23">
        <v>11</v>
      </c>
      <c r="F36" s="23">
        <f t="shared" si="2"/>
        <v>57.798086939128247</v>
      </c>
      <c r="G36" s="23">
        <v>0</v>
      </c>
      <c r="H36" s="23">
        <v>34</v>
      </c>
      <c r="I36" s="23">
        <f t="shared" si="3"/>
        <v>38.146737379824643</v>
      </c>
      <c r="J36" s="23">
        <f t="shared" si="4"/>
        <v>1.6721857481566966</v>
      </c>
      <c r="K36" s="23">
        <f t="shared" si="5"/>
        <v>47.405629867368269</v>
      </c>
      <c r="L36" s="23">
        <v>16</v>
      </c>
      <c r="M36" s="23">
        <v>4.2</v>
      </c>
      <c r="N36" s="29">
        <f t="shared" si="6"/>
        <v>180.59287568521245</v>
      </c>
      <c r="O36" s="23">
        <f t="shared" si="0"/>
        <v>11.287054730325778</v>
      </c>
      <c r="P36" s="3"/>
    </row>
    <row r="37" spans="1:16" x14ac:dyDescent="0.2">
      <c r="A37" s="32">
        <v>1998</v>
      </c>
      <c r="B37" s="23">
        <f>[2]Table50!C40</f>
        <v>64.991585283974416</v>
      </c>
      <c r="C37" s="23">
        <v>0</v>
      </c>
      <c r="D37" s="23">
        <f t="shared" si="1"/>
        <v>64.991585283974416</v>
      </c>
      <c r="E37" s="23">
        <v>11</v>
      </c>
      <c r="F37" s="23">
        <f t="shared" si="2"/>
        <v>57.842510902737232</v>
      </c>
      <c r="G37" s="23">
        <v>0</v>
      </c>
      <c r="H37" s="23">
        <v>34</v>
      </c>
      <c r="I37" s="23">
        <f t="shared" si="3"/>
        <v>38.176057195806578</v>
      </c>
      <c r="J37" s="23">
        <f t="shared" si="4"/>
        <v>1.673471000364124</v>
      </c>
      <c r="K37" s="23">
        <f t="shared" si="5"/>
        <v>47.44206612482273</v>
      </c>
      <c r="L37" s="23">
        <v>16</v>
      </c>
      <c r="M37" s="23">
        <v>4.2</v>
      </c>
      <c r="N37" s="29">
        <f t="shared" si="6"/>
        <v>180.73168047551516</v>
      </c>
      <c r="O37" s="23">
        <f t="shared" si="0"/>
        <v>11.295730029719698</v>
      </c>
      <c r="P37" s="3"/>
    </row>
    <row r="38" spans="1:16" x14ac:dyDescent="0.2">
      <c r="A38" s="32">
        <v>1999</v>
      </c>
      <c r="B38" s="23">
        <f>[2]Table50!C41</f>
        <v>66.350385837214446</v>
      </c>
      <c r="C38" s="23">
        <v>0</v>
      </c>
      <c r="D38" s="23">
        <f t="shared" si="1"/>
        <v>66.350385837214446</v>
      </c>
      <c r="E38" s="23">
        <v>11</v>
      </c>
      <c r="F38" s="23">
        <f t="shared" si="2"/>
        <v>59.051843395120855</v>
      </c>
      <c r="G38" s="23">
        <v>0</v>
      </c>
      <c r="H38" s="23">
        <v>34</v>
      </c>
      <c r="I38" s="23">
        <f t="shared" si="3"/>
        <v>38.974216640779765</v>
      </c>
      <c r="J38" s="23">
        <f t="shared" si="4"/>
        <v>1.7084588116506199</v>
      </c>
      <c r="K38" s="23">
        <f t="shared" si="5"/>
        <v>48.433953080889246</v>
      </c>
      <c r="L38" s="23">
        <v>16</v>
      </c>
      <c r="M38" s="23">
        <v>4.2</v>
      </c>
      <c r="N38" s="29">
        <f t="shared" si="6"/>
        <v>184.51029745100664</v>
      </c>
      <c r="O38" s="23">
        <f t="shared" si="0"/>
        <v>11.531893590687915</v>
      </c>
      <c r="P38" s="3"/>
    </row>
    <row r="39" spans="1:16" x14ac:dyDescent="0.2">
      <c r="A39" s="32">
        <v>2000</v>
      </c>
      <c r="B39" s="23">
        <f>[2]Table50!C42</f>
        <v>65.574986773366049</v>
      </c>
      <c r="C39" s="23">
        <v>0</v>
      </c>
      <c r="D39" s="23">
        <f t="shared" si="1"/>
        <v>65.574986773366049</v>
      </c>
      <c r="E39" s="23">
        <v>11</v>
      </c>
      <c r="F39" s="23">
        <f t="shared" si="2"/>
        <v>58.361738228295785</v>
      </c>
      <c r="G39" s="23">
        <v>0</v>
      </c>
      <c r="H39" s="23">
        <v>34</v>
      </c>
      <c r="I39" s="23">
        <f t="shared" si="3"/>
        <v>38.518747230675217</v>
      </c>
      <c r="J39" s="23">
        <f t="shared" si="4"/>
        <v>1.6884930292898725</v>
      </c>
      <c r="K39" s="23">
        <f t="shared" si="5"/>
        <v>47.867933133853242</v>
      </c>
      <c r="L39" s="23">
        <v>16</v>
      </c>
      <c r="M39" s="23">
        <v>4.2</v>
      </c>
      <c r="N39" s="29">
        <f t="shared" si="6"/>
        <v>182.35403098610757</v>
      </c>
      <c r="O39" s="23">
        <f t="shared" si="0"/>
        <v>11.397126936631723</v>
      </c>
      <c r="P39" s="3"/>
    </row>
    <row r="40" spans="1:16" x14ac:dyDescent="0.2">
      <c r="A40" s="32">
        <v>2001</v>
      </c>
      <c r="B40" s="23">
        <f>[2]Table50!C43</f>
        <v>64.508757826831413</v>
      </c>
      <c r="C40" s="23">
        <v>0</v>
      </c>
      <c r="D40" s="23">
        <f t="shared" si="1"/>
        <v>64.508757826831413</v>
      </c>
      <c r="E40" s="23">
        <v>11</v>
      </c>
      <c r="F40" s="23">
        <f t="shared" si="2"/>
        <v>57.412794465879955</v>
      </c>
      <c r="G40" s="23">
        <v>0</v>
      </c>
      <c r="H40" s="23">
        <v>34</v>
      </c>
      <c r="I40" s="23">
        <f t="shared" si="3"/>
        <v>37.892444347480769</v>
      </c>
      <c r="J40" s="23">
        <f t="shared" si="4"/>
        <v>1.661038656327924</v>
      </c>
      <c r="K40" s="23">
        <f t="shared" si="5"/>
        <v>47.089615387568479</v>
      </c>
      <c r="L40" s="23">
        <v>16</v>
      </c>
      <c r="M40" s="23">
        <v>4.2</v>
      </c>
      <c r="N40" s="29">
        <f t="shared" si="6"/>
        <v>179.38901100026087</v>
      </c>
      <c r="O40" s="23">
        <f t="shared" si="0"/>
        <v>11.211813187516304</v>
      </c>
      <c r="P40" s="3"/>
    </row>
    <row r="41" spans="1:16" x14ac:dyDescent="0.2">
      <c r="A41" s="32">
        <v>2002</v>
      </c>
      <c r="B41" s="23">
        <f>[2]Table50!C44</f>
        <v>63.270727157002945</v>
      </c>
      <c r="C41" s="23">
        <v>0</v>
      </c>
      <c r="D41" s="23">
        <f t="shared" si="1"/>
        <v>63.270727157002945</v>
      </c>
      <c r="E41" s="23">
        <v>11</v>
      </c>
      <c r="F41" s="23">
        <f t="shared" si="2"/>
        <v>56.310947169732621</v>
      </c>
      <c r="G41" s="23">
        <v>0</v>
      </c>
      <c r="H41" s="23">
        <v>34</v>
      </c>
      <c r="I41" s="23">
        <f t="shared" si="3"/>
        <v>37.165225132023529</v>
      </c>
      <c r="J41" s="23">
        <f t="shared" si="4"/>
        <v>1.6291605537325382</v>
      </c>
      <c r="K41" s="23">
        <f t="shared" si="5"/>
        <v>46.18588711804059</v>
      </c>
      <c r="L41" s="23">
        <v>16</v>
      </c>
      <c r="M41" s="23">
        <v>4.2</v>
      </c>
      <c r="N41" s="29">
        <f t="shared" si="6"/>
        <v>175.94623664015461</v>
      </c>
      <c r="O41" s="23">
        <f t="shared" si="0"/>
        <v>10.996639790009663</v>
      </c>
      <c r="P41" s="3"/>
    </row>
    <row r="42" spans="1:16" x14ac:dyDescent="0.2">
      <c r="A42" s="32">
        <v>2003</v>
      </c>
      <c r="B42" s="23">
        <f>[2]Table50!C45</f>
        <v>60.953034998326693</v>
      </c>
      <c r="C42" s="23">
        <v>0</v>
      </c>
      <c r="D42" s="23">
        <f t="shared" si="1"/>
        <v>60.953034998326693</v>
      </c>
      <c r="E42" s="23">
        <v>11</v>
      </c>
      <c r="F42" s="23">
        <f t="shared" si="2"/>
        <v>54.248201148510759</v>
      </c>
      <c r="G42" s="23">
        <v>0</v>
      </c>
      <c r="H42" s="23">
        <v>34</v>
      </c>
      <c r="I42" s="23">
        <f t="shared" si="3"/>
        <v>35.803812758017102</v>
      </c>
      <c r="J42" s="23">
        <f t="shared" si="4"/>
        <v>1.5694822030911606</v>
      </c>
      <c r="K42" s="23">
        <f t="shared" si="5"/>
        <v>44.494035716532856</v>
      </c>
      <c r="L42" s="23">
        <v>16</v>
      </c>
      <c r="M42" s="23">
        <v>4.2</v>
      </c>
      <c r="N42" s="29">
        <f t="shared" si="6"/>
        <v>169.50108844393469</v>
      </c>
      <c r="O42" s="23">
        <f t="shared" si="0"/>
        <v>10.593818027745918</v>
      </c>
    </row>
    <row r="43" spans="1:16" x14ac:dyDescent="0.2">
      <c r="A43" s="32">
        <v>2004</v>
      </c>
      <c r="B43" s="23">
        <f>[2]Table50!C46</f>
        <v>61.62041588871449</v>
      </c>
      <c r="C43" s="23">
        <v>0</v>
      </c>
      <c r="D43" s="23">
        <f t="shared" si="1"/>
        <v>61.62041588871449</v>
      </c>
      <c r="E43" s="23">
        <v>11</v>
      </c>
      <c r="F43" s="23">
        <f t="shared" si="2"/>
        <v>54.842170140955893</v>
      </c>
      <c r="G43" s="23">
        <v>0</v>
      </c>
      <c r="H43" s="23">
        <v>34</v>
      </c>
      <c r="I43" s="23">
        <f t="shared" si="3"/>
        <v>36.19583229303089</v>
      </c>
      <c r="J43" s="23">
        <f t="shared" si="4"/>
        <v>1.5866666210643678</v>
      </c>
      <c r="K43" s="23">
        <f t="shared" si="5"/>
        <v>44.981205373864292</v>
      </c>
      <c r="L43" s="23">
        <v>16</v>
      </c>
      <c r="M43" s="23">
        <v>4.2</v>
      </c>
      <c r="N43" s="29">
        <f t="shared" si="6"/>
        <v>171.35697285281634</v>
      </c>
      <c r="O43" s="23">
        <f t="shared" si="0"/>
        <v>10.709810803301021</v>
      </c>
    </row>
    <row r="44" spans="1:16" x14ac:dyDescent="0.2">
      <c r="A44" s="32">
        <v>2005</v>
      </c>
      <c r="B44" s="23">
        <v>63.05157822218473</v>
      </c>
      <c r="C44" s="23">
        <v>0</v>
      </c>
      <c r="D44" s="23">
        <f t="shared" si="1"/>
        <v>63.05157822218473</v>
      </c>
      <c r="E44" s="23">
        <v>11</v>
      </c>
      <c r="F44" s="23">
        <f t="shared" si="2"/>
        <v>56.115904617744413</v>
      </c>
      <c r="G44" s="23">
        <v>0</v>
      </c>
      <c r="H44" s="23">
        <v>34</v>
      </c>
      <c r="I44" s="23">
        <f t="shared" si="3"/>
        <v>37.036497047711315</v>
      </c>
      <c r="J44" s="23">
        <f t="shared" si="4"/>
        <v>1.6235176788037837</v>
      </c>
      <c r="K44" s="23">
        <f t="shared" si="5"/>
        <v>46.025914435247863</v>
      </c>
      <c r="L44" s="23">
        <v>16</v>
      </c>
      <c r="M44" s="23">
        <v>4.2</v>
      </c>
      <c r="N44" s="29">
        <f t="shared" si="6"/>
        <v>175.33681689618234</v>
      </c>
      <c r="O44" s="23">
        <f t="shared" si="0"/>
        <v>10.958551056011396</v>
      </c>
    </row>
    <row r="45" spans="1:16" x14ac:dyDescent="0.2">
      <c r="A45" s="32">
        <v>2006</v>
      </c>
      <c r="B45" s="23">
        <v>62.151477098359749</v>
      </c>
      <c r="C45" s="23">
        <v>0</v>
      </c>
      <c r="D45" s="23">
        <f t="shared" si="1"/>
        <v>62.151477098359749</v>
      </c>
      <c r="E45" s="23">
        <v>11</v>
      </c>
      <c r="F45" s="23">
        <f t="shared" si="2"/>
        <v>55.314814617540179</v>
      </c>
      <c r="G45" s="23">
        <v>0</v>
      </c>
      <c r="H45" s="23">
        <v>34</v>
      </c>
      <c r="I45" s="23">
        <f t="shared" si="3"/>
        <v>36.507777647576518</v>
      </c>
      <c r="J45" s="23">
        <f t="shared" si="4"/>
        <v>1.600340937975957</v>
      </c>
      <c r="K45" s="23">
        <f t="shared" si="5"/>
        <v>45.368865421149394</v>
      </c>
      <c r="L45" s="23">
        <v>16</v>
      </c>
      <c r="M45" s="23">
        <v>4.2</v>
      </c>
      <c r="N45" s="30">
        <f t="shared" si="6"/>
        <v>172.83377303295006</v>
      </c>
      <c r="O45" s="23">
        <f t="shared" si="0"/>
        <v>10.802110814559379</v>
      </c>
    </row>
    <row r="46" spans="1:16" x14ac:dyDescent="0.2">
      <c r="A46" s="32">
        <v>2007</v>
      </c>
      <c r="B46" s="23">
        <v>61.186273335128277</v>
      </c>
      <c r="C46" s="23">
        <v>0</v>
      </c>
      <c r="D46" s="23">
        <f t="shared" si="1"/>
        <v>61.186273335128277</v>
      </c>
      <c r="E46" s="23">
        <v>11</v>
      </c>
      <c r="F46" s="23">
        <f t="shared" si="2"/>
        <v>54.45578326826417</v>
      </c>
      <c r="G46" s="23">
        <v>0</v>
      </c>
      <c r="H46" s="23">
        <v>34</v>
      </c>
      <c r="I46" s="23">
        <f t="shared" si="3"/>
        <v>35.940816957054352</v>
      </c>
      <c r="J46" s="23">
        <f t="shared" si="4"/>
        <v>1.5754878666106018</v>
      </c>
      <c r="K46" s="23">
        <f t="shared" si="5"/>
        <v>44.664293274477252</v>
      </c>
      <c r="L46" s="23">
        <v>16</v>
      </c>
      <c r="M46" s="23">
        <v>4.2</v>
      </c>
      <c r="N46" s="29">
        <f t="shared" si="6"/>
        <v>170.14968866467524</v>
      </c>
      <c r="O46" s="23">
        <f t="shared" si="0"/>
        <v>10.634355541542202</v>
      </c>
    </row>
    <row r="47" spans="1:16" x14ac:dyDescent="0.2">
      <c r="A47" s="32">
        <v>2008</v>
      </c>
      <c r="B47" s="23">
        <v>65.089185040372115</v>
      </c>
      <c r="C47" s="23">
        <v>0</v>
      </c>
      <c r="D47" s="23">
        <f t="shared" si="1"/>
        <v>65.089185040372115</v>
      </c>
      <c r="E47" s="23">
        <v>11</v>
      </c>
      <c r="F47" s="23">
        <f t="shared" si="2"/>
        <v>57.92937468593118</v>
      </c>
      <c r="G47" s="23">
        <v>0</v>
      </c>
      <c r="H47" s="23">
        <v>34</v>
      </c>
      <c r="I47" s="23">
        <f t="shared" si="3"/>
        <v>38.233387292714582</v>
      </c>
      <c r="J47" s="23">
        <f t="shared" si="4"/>
        <v>1.6759841005025571</v>
      </c>
      <c r="K47" s="23">
        <f t="shared" si="5"/>
        <v>47.513311257197238</v>
      </c>
      <c r="L47" s="23">
        <v>16</v>
      </c>
      <c r="M47" s="23">
        <v>4.2</v>
      </c>
      <c r="N47" s="29">
        <f t="shared" si="6"/>
        <v>181.00309050360852</v>
      </c>
      <c r="O47" s="23">
        <f t="shared" si="0"/>
        <v>11.312693156475532</v>
      </c>
    </row>
    <row r="48" spans="1:16" x14ac:dyDescent="0.2">
      <c r="A48" s="32">
        <v>2009</v>
      </c>
      <c r="B48" s="23">
        <v>63.403934469785405</v>
      </c>
      <c r="C48" s="23">
        <v>0</v>
      </c>
      <c r="D48" s="23">
        <f t="shared" si="1"/>
        <v>63.403934469785405</v>
      </c>
      <c r="E48" s="23">
        <v>11</v>
      </c>
      <c r="F48" s="23">
        <f t="shared" si="2"/>
        <v>56.429501678109013</v>
      </c>
      <c r="G48" s="23">
        <v>0</v>
      </c>
      <c r="H48" s="23">
        <v>34</v>
      </c>
      <c r="I48" s="23">
        <f t="shared" si="3"/>
        <v>37.243471107551947</v>
      </c>
      <c r="J48" s="23">
        <f t="shared" si="4"/>
        <v>1.632590514303647</v>
      </c>
      <c r="K48" s="23">
        <f t="shared" si="5"/>
        <v>46.283124785251239</v>
      </c>
      <c r="L48" s="23">
        <v>16</v>
      </c>
      <c r="M48" s="23">
        <v>4.2</v>
      </c>
      <c r="N48" s="29">
        <f t="shared" si="6"/>
        <v>176.31666584857615</v>
      </c>
      <c r="O48" s="23">
        <f t="shared" si="0"/>
        <v>11.019791615536009</v>
      </c>
    </row>
    <row r="49" spans="1:15" x14ac:dyDescent="0.2">
      <c r="A49" s="32">
        <v>2010</v>
      </c>
      <c r="B49" s="23">
        <v>66.003293945578434</v>
      </c>
      <c r="C49" s="23">
        <v>0</v>
      </c>
      <c r="D49" s="23">
        <f t="shared" si="1"/>
        <v>66.003293945578434</v>
      </c>
      <c r="E49" s="23">
        <v>11</v>
      </c>
      <c r="F49" s="23">
        <f t="shared" si="2"/>
        <v>58.742931611564806</v>
      </c>
      <c r="G49" s="23">
        <v>0</v>
      </c>
      <c r="H49" s="23">
        <v>34</v>
      </c>
      <c r="I49" s="23">
        <f t="shared" si="3"/>
        <v>38.770334863632769</v>
      </c>
      <c r="J49" s="23">
        <f t="shared" si="4"/>
        <v>1.6995215282688336</v>
      </c>
      <c r="K49" s="23">
        <f t="shared" si="5"/>
        <v>48.180585565657296</v>
      </c>
      <c r="L49" s="23">
        <v>16</v>
      </c>
      <c r="M49" s="23">
        <v>4.2</v>
      </c>
      <c r="N49" s="29">
        <f t="shared" si="6"/>
        <v>183.54508786917063</v>
      </c>
      <c r="O49" s="23">
        <f t="shared" si="0"/>
        <v>11.471567991823164</v>
      </c>
    </row>
    <row r="50" spans="1:15" x14ac:dyDescent="0.2">
      <c r="A50" s="32">
        <v>2011</v>
      </c>
      <c r="B50" s="23">
        <v>65.961136644323275</v>
      </c>
      <c r="C50" s="23">
        <v>0</v>
      </c>
      <c r="D50" s="23">
        <f t="shared" si="1"/>
        <v>65.961136644323275</v>
      </c>
      <c r="E50" s="23">
        <v>11</v>
      </c>
      <c r="F50" s="23">
        <f t="shared" si="2"/>
        <v>58.705411613447716</v>
      </c>
      <c r="G50" s="23">
        <v>0</v>
      </c>
      <c r="H50" s="23">
        <v>34</v>
      </c>
      <c r="I50" s="23">
        <f t="shared" si="3"/>
        <v>38.745571664875492</v>
      </c>
      <c r="J50" s="23">
        <f t="shared" si="4"/>
        <v>1.6984360181863229</v>
      </c>
      <c r="K50" s="23">
        <f t="shared" si="5"/>
        <v>48.149811897573159</v>
      </c>
      <c r="L50" s="23">
        <v>16</v>
      </c>
      <c r="M50" s="23">
        <v>4.2</v>
      </c>
      <c r="N50" s="29">
        <f t="shared" si="6"/>
        <v>183.42785484789775</v>
      </c>
      <c r="O50" s="23">
        <f t="shared" si="0"/>
        <v>11.464240927993609</v>
      </c>
    </row>
    <row r="51" spans="1:15" x14ac:dyDescent="0.2">
      <c r="A51" s="32">
        <v>2012</v>
      </c>
      <c r="B51" s="23">
        <v>66.689163754386044</v>
      </c>
      <c r="C51" s="23">
        <v>0</v>
      </c>
      <c r="D51" s="23">
        <f t="shared" si="1"/>
        <v>66.689163754386044</v>
      </c>
      <c r="E51" s="23">
        <v>11</v>
      </c>
      <c r="F51" s="23">
        <f t="shared" si="2"/>
        <v>59.353355741403576</v>
      </c>
      <c r="G51" s="23">
        <v>0</v>
      </c>
      <c r="H51" s="23">
        <v>34</v>
      </c>
      <c r="I51" s="23">
        <f t="shared" si="3"/>
        <v>39.173214789326359</v>
      </c>
      <c r="J51" s="23">
        <f t="shared" si="4"/>
        <v>1.7171820181622512</v>
      </c>
      <c r="K51" s="23">
        <f t="shared" si="5"/>
        <v>48.681251623890738</v>
      </c>
      <c r="L51" s="23">
        <v>16</v>
      </c>
      <c r="M51" s="23">
        <v>4.2</v>
      </c>
      <c r="N51" s="29">
        <f t="shared" si="6"/>
        <v>185.45238713863137</v>
      </c>
      <c r="O51" s="23">
        <f t="shared" si="0"/>
        <v>11.59077419616446</v>
      </c>
    </row>
    <row r="52" spans="1:15" x14ac:dyDescent="0.2">
      <c r="A52" s="32">
        <v>2013</v>
      </c>
      <c r="B52" s="23">
        <v>68.047391794007936</v>
      </c>
      <c r="C52" s="23">
        <v>0</v>
      </c>
      <c r="D52" s="23">
        <f t="shared" si="1"/>
        <v>68.047391794007936</v>
      </c>
      <c r="E52" s="23">
        <v>11</v>
      </c>
      <c r="F52" s="23">
        <f t="shared" si="2"/>
        <v>60.562178696667061</v>
      </c>
      <c r="G52" s="23">
        <v>0</v>
      </c>
      <c r="H52" s="23">
        <v>34</v>
      </c>
      <c r="I52" s="23">
        <f t="shared" si="3"/>
        <v>39.971037939800254</v>
      </c>
      <c r="J52" s="23">
        <f t="shared" si="4"/>
        <v>1.752155087772066</v>
      </c>
      <c r="K52" s="23">
        <f t="shared" si="5"/>
        <v>49.672720660794184</v>
      </c>
      <c r="L52" s="23">
        <v>16</v>
      </c>
      <c r="M52" s="23">
        <v>4.2</v>
      </c>
      <c r="N52" s="29">
        <f t="shared" si="6"/>
        <v>189.2294120411207</v>
      </c>
      <c r="O52" s="23">
        <f t="shared" si="0"/>
        <v>11.826838252570044</v>
      </c>
    </row>
    <row r="53" spans="1:15" x14ac:dyDescent="0.2">
      <c r="A53" s="32">
        <v>2014</v>
      </c>
      <c r="B53" s="23">
        <v>68.226099778509294</v>
      </c>
      <c r="C53" s="23">
        <v>0</v>
      </c>
      <c r="D53" s="23">
        <f t="shared" si="1"/>
        <v>68.226099778509294</v>
      </c>
      <c r="E53" s="23">
        <v>11</v>
      </c>
      <c r="F53" s="23">
        <f t="shared" si="2"/>
        <v>60.72122880287327</v>
      </c>
      <c r="G53" s="23">
        <v>0</v>
      </c>
      <c r="H53" s="23">
        <v>34</v>
      </c>
      <c r="I53" s="23">
        <f t="shared" si="3"/>
        <v>40.076011009896362</v>
      </c>
      <c r="J53" s="23">
        <f t="shared" si="4"/>
        <v>1.7567566470091556</v>
      </c>
      <c r="K53" s="23">
        <f t="shared" si="5"/>
        <v>49.803172564386053</v>
      </c>
      <c r="L53" s="23">
        <v>16</v>
      </c>
      <c r="M53" s="23">
        <v>4.2</v>
      </c>
      <c r="N53" s="29">
        <f t="shared" si="6"/>
        <v>189.72637167385162</v>
      </c>
      <c r="O53" s="23">
        <f t="shared" si="0"/>
        <v>11.857898229615726</v>
      </c>
    </row>
    <row r="54" spans="1:15" x14ac:dyDescent="0.2">
      <c r="A54" s="32">
        <v>2015</v>
      </c>
      <c r="B54" s="23">
        <v>69.266956962077217</v>
      </c>
      <c r="C54" s="23">
        <v>0</v>
      </c>
      <c r="D54" s="23">
        <f t="shared" si="1"/>
        <v>69.266956962077217</v>
      </c>
      <c r="E54" s="23">
        <v>11</v>
      </c>
      <c r="F54" s="23">
        <f t="shared" si="2"/>
        <v>61.647591696248725</v>
      </c>
      <c r="G54" s="23">
        <v>0</v>
      </c>
      <c r="H54" s="23">
        <v>34</v>
      </c>
      <c r="I54" s="23">
        <f t="shared" si="3"/>
        <v>40.687410519524157</v>
      </c>
      <c r="J54" s="23">
        <f t="shared" si="4"/>
        <v>1.7835577214037988</v>
      </c>
      <c r="K54" s="23">
        <f t="shared" si="5"/>
        <v>50.56296962293699</v>
      </c>
      <c r="L54" s="23">
        <v>16</v>
      </c>
      <c r="M54" s="23">
        <v>4.2</v>
      </c>
      <c r="N54" s="29">
        <f t="shared" si="6"/>
        <v>192.62083665880758</v>
      </c>
      <c r="O54" s="23">
        <f t="shared" si="0"/>
        <v>12.038802291175474</v>
      </c>
    </row>
    <row r="55" spans="1:15" x14ac:dyDescent="0.2">
      <c r="A55" s="32">
        <v>2016</v>
      </c>
      <c r="B55" s="23">
        <v>69.818244568418919</v>
      </c>
      <c r="C55" s="23">
        <v>0</v>
      </c>
      <c r="D55" s="23">
        <f t="shared" si="1"/>
        <v>69.818244568418919</v>
      </c>
      <c r="E55" s="23">
        <v>11</v>
      </c>
      <c r="F55" s="23">
        <f t="shared" si="2"/>
        <v>62.138237665892838</v>
      </c>
      <c r="G55" s="23">
        <v>0</v>
      </c>
      <c r="H55" s="23">
        <v>34</v>
      </c>
      <c r="I55" s="23">
        <f t="shared" si="3"/>
        <v>41.011236859489273</v>
      </c>
      <c r="J55" s="23">
        <f t="shared" si="4"/>
        <v>1.7977528486351462</v>
      </c>
      <c r="K55" s="23">
        <f t="shared" si="5"/>
        <v>50.965394382382073</v>
      </c>
      <c r="L55" s="23">
        <v>16</v>
      </c>
      <c r="M55" s="23">
        <v>4.2</v>
      </c>
      <c r="N55" s="29">
        <f t="shared" si="6"/>
        <v>194.15388336145551</v>
      </c>
      <c r="O55" s="23">
        <f t="shared" si="0"/>
        <v>12.13461771009097</v>
      </c>
    </row>
    <row r="56" spans="1:15" x14ac:dyDescent="0.2">
      <c r="A56" s="32">
        <v>2017</v>
      </c>
      <c r="B56" s="23">
        <v>69.281513220612894</v>
      </c>
      <c r="C56" s="23">
        <v>0</v>
      </c>
      <c r="D56" s="23">
        <f t="shared" si="1"/>
        <v>69.281513220612894</v>
      </c>
      <c r="E56" s="23">
        <v>11</v>
      </c>
      <c r="F56" s="23">
        <f t="shared" si="2"/>
        <v>61.660546766345476</v>
      </c>
      <c r="G56" s="23">
        <v>0</v>
      </c>
      <c r="H56" s="23">
        <v>34</v>
      </c>
      <c r="I56" s="23">
        <f t="shared" si="3"/>
        <v>40.69596086578801</v>
      </c>
      <c r="J56" s="23">
        <f t="shared" si="4"/>
        <v>1.7839325311030361</v>
      </c>
      <c r="K56" s="23">
        <f t="shared" si="5"/>
        <v>50.573595290505523</v>
      </c>
      <c r="L56" s="23">
        <v>16</v>
      </c>
      <c r="M56" s="23">
        <v>4.2</v>
      </c>
      <c r="N56" s="29">
        <f t="shared" si="6"/>
        <v>192.66131539240197</v>
      </c>
      <c r="O56" s="23">
        <f t="shared" si="0"/>
        <v>12.041332212025123</v>
      </c>
    </row>
    <row r="57" spans="1:15" x14ac:dyDescent="0.2">
      <c r="A57" s="32">
        <v>2018</v>
      </c>
      <c r="B57" s="23">
        <v>68.681823438378174</v>
      </c>
      <c r="C57" s="23">
        <v>0</v>
      </c>
      <c r="D57" s="23">
        <f t="shared" si="1"/>
        <v>68.681823438378174</v>
      </c>
      <c r="E57" s="23">
        <v>11</v>
      </c>
      <c r="F57" s="23">
        <f t="shared" si="2"/>
        <v>61.12682286015658</v>
      </c>
      <c r="G57" s="23">
        <v>0</v>
      </c>
      <c r="H57" s="23">
        <v>34</v>
      </c>
      <c r="I57" s="23">
        <f t="shared" si="3"/>
        <v>40.343703087703346</v>
      </c>
      <c r="J57" s="23">
        <f t="shared" si="4"/>
        <v>1.7684910942554892</v>
      </c>
      <c r="K57" s="23">
        <f t="shared" si="5"/>
        <v>50.13583827659599</v>
      </c>
      <c r="L57" s="23">
        <v>16</v>
      </c>
      <c r="M57" s="23">
        <v>4.2</v>
      </c>
      <c r="N57" s="29">
        <f t="shared" si="6"/>
        <v>190.99366962512758</v>
      </c>
      <c r="O57" s="23">
        <f t="shared" si="0"/>
        <v>11.937104351570474</v>
      </c>
    </row>
    <row r="58" spans="1:15" x14ac:dyDescent="0.2">
      <c r="A58" s="32">
        <v>2019</v>
      </c>
      <c r="B58" s="23">
        <v>68.448745754961664</v>
      </c>
      <c r="C58" s="23">
        <v>0</v>
      </c>
      <c r="D58" s="23">
        <f t="shared" si="1"/>
        <v>68.448745754961664</v>
      </c>
      <c r="E58" s="23">
        <v>11</v>
      </c>
      <c r="F58" s="23">
        <f t="shared" si="2"/>
        <v>60.919383721915878</v>
      </c>
      <c r="G58" s="23">
        <v>0</v>
      </c>
      <c r="H58" s="23">
        <v>34</v>
      </c>
      <c r="I58" s="23">
        <f t="shared" si="3"/>
        <v>40.206793256464479</v>
      </c>
      <c r="J58" s="23">
        <f t="shared" si="4"/>
        <v>1.7624895674066621</v>
      </c>
      <c r="K58" s="23">
        <f t="shared" si="5"/>
        <v>49.965697991195164</v>
      </c>
      <c r="L58" s="23">
        <v>16</v>
      </c>
      <c r="M58" s="23">
        <v>4.2</v>
      </c>
      <c r="N58" s="29">
        <f t="shared" si="6"/>
        <v>190.34551615693394</v>
      </c>
      <c r="O58" s="23">
        <f t="shared" si="0"/>
        <v>11.896594759808371</v>
      </c>
    </row>
    <row r="59" spans="1:15" x14ac:dyDescent="0.2">
      <c r="A59" s="18">
        <v>2020</v>
      </c>
      <c r="B59" s="24">
        <v>69.034568905535281</v>
      </c>
      <c r="C59" s="24">
        <v>0</v>
      </c>
      <c r="D59" s="24">
        <f t="shared" si="1"/>
        <v>69.034568905535281</v>
      </c>
      <c r="E59" s="24">
        <v>11</v>
      </c>
      <c r="F59" s="24">
        <f t="shared" si="2"/>
        <v>61.440766325926397</v>
      </c>
      <c r="G59" s="24">
        <v>0</v>
      </c>
      <c r="H59" s="24">
        <v>34</v>
      </c>
      <c r="I59" s="24">
        <f t="shared" si="3"/>
        <v>40.550905775111424</v>
      </c>
      <c r="J59" s="24">
        <f>+(I59/365)*16</f>
        <v>1.7775739517857063</v>
      </c>
      <c r="K59" s="24">
        <f>+J59*28.3495</f>
        <v>50.393332746148879</v>
      </c>
      <c r="L59" s="24">
        <v>16</v>
      </c>
      <c r="M59" s="24">
        <v>4.2</v>
      </c>
      <c r="N59" s="31">
        <f>+O59*L59</f>
        <v>191.97460093770999</v>
      </c>
      <c r="O59" s="24">
        <f>+K59/M59</f>
        <v>11.998412558606875</v>
      </c>
    </row>
    <row r="60" spans="1:15" x14ac:dyDescent="0.2">
      <c r="A60" s="2" t="s">
        <v>117</v>
      </c>
    </row>
    <row r="61" spans="1:15" x14ac:dyDescent="0.2">
      <c r="A61" s="2" t="s">
        <v>89</v>
      </c>
    </row>
    <row r="62" spans="1:15" x14ac:dyDescent="0.2">
      <c r="A62" s="21" t="s">
        <v>90</v>
      </c>
    </row>
    <row r="63" spans="1:15" x14ac:dyDescent="0.2">
      <c r="A63" s="2" t="s">
        <v>91</v>
      </c>
    </row>
    <row r="64" spans="1:15" x14ac:dyDescent="0.2">
      <c r="A64" s="2" t="s">
        <v>92</v>
      </c>
    </row>
    <row r="65" spans="1:1" x14ac:dyDescent="0.2">
      <c r="A65" s="2" t="s">
        <v>93</v>
      </c>
    </row>
    <row r="66" spans="1:1" x14ac:dyDescent="0.2">
      <c r="A66" s="21" t="s">
        <v>29</v>
      </c>
    </row>
  </sheetData>
  <mergeCells count="5">
    <mergeCell ref="G3:H3"/>
    <mergeCell ref="I3:K3"/>
    <mergeCell ref="I4:K4"/>
    <mergeCell ref="I5:K5"/>
    <mergeCell ref="I6:K6"/>
  </mergeCells>
  <pageMargins left="0.75" right="0.75" top="0.5" bottom="0.5" header="0.5" footer="0.5"/>
  <pageSetup scale="83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16728-BC81-4156-8E67-47714C1452FC}">
  <dimension ref="A1:R67"/>
  <sheetViews>
    <sheetView zoomScaleNormal="100" workbookViewId="0">
      <pane xSplit="1" ySplit="8" topLeftCell="B9" activePane="bottomRight" state="frozen"/>
      <selection pane="topRight" activeCell="B1" sqref="B1"/>
      <selection pane="bottomLeft" activeCell="A6" sqref="A6"/>
      <selection pane="bottomRight" activeCell="G20" sqref="G20:G22"/>
    </sheetView>
  </sheetViews>
  <sheetFormatPr defaultRowHeight="11.25" x14ac:dyDescent="0.2"/>
  <cols>
    <col min="1" max="1" width="9.140625" style="2"/>
    <col min="2" max="2" width="10.85546875" style="2" customWidth="1"/>
    <col min="3" max="3" width="11.42578125" style="2" customWidth="1"/>
    <col min="4" max="4" width="10.42578125" style="2" customWidth="1"/>
    <col min="5" max="5" width="14.7109375" style="2" customWidth="1"/>
    <col min="6" max="6" width="11.28515625" style="2" customWidth="1"/>
    <col min="7" max="7" width="11.85546875" style="2" customWidth="1"/>
    <col min="8" max="8" width="13.5703125" style="2" customWidth="1"/>
    <col min="9" max="11" width="7.5703125" style="2" customWidth="1"/>
    <col min="12" max="12" width="8.85546875" style="2" customWidth="1"/>
    <col min="13" max="13" width="9.28515625" style="2" customWidth="1"/>
    <col min="14" max="14" width="11.140625" style="34" customWidth="1"/>
    <col min="15" max="15" width="12.28515625" style="3" customWidth="1"/>
    <col min="16" max="21" width="9.140625" style="2" customWidth="1"/>
    <col min="22" max="257" width="9.140625" style="2"/>
    <col min="258" max="258" width="10.85546875" style="2" customWidth="1"/>
    <col min="259" max="259" width="11.42578125" style="2" customWidth="1"/>
    <col min="260" max="260" width="10.42578125" style="2" customWidth="1"/>
    <col min="261" max="261" width="14.7109375" style="2" customWidth="1"/>
    <col min="262" max="262" width="11.28515625" style="2" customWidth="1"/>
    <col min="263" max="263" width="11.85546875" style="2" customWidth="1"/>
    <col min="264" max="264" width="13.5703125" style="2" customWidth="1"/>
    <col min="265" max="267" width="7.5703125" style="2" customWidth="1"/>
    <col min="268" max="268" width="8.85546875" style="2" customWidth="1"/>
    <col min="269" max="269" width="9.28515625" style="2" customWidth="1"/>
    <col min="270" max="270" width="11.140625" style="2" customWidth="1"/>
    <col min="271" max="271" width="12.28515625" style="2" customWidth="1"/>
    <col min="272" max="513" width="9.140625" style="2"/>
    <col min="514" max="514" width="10.85546875" style="2" customWidth="1"/>
    <col min="515" max="515" width="11.42578125" style="2" customWidth="1"/>
    <col min="516" max="516" width="10.42578125" style="2" customWidth="1"/>
    <col min="517" max="517" width="14.7109375" style="2" customWidth="1"/>
    <col min="518" max="518" width="11.28515625" style="2" customWidth="1"/>
    <col min="519" max="519" width="11.85546875" style="2" customWidth="1"/>
    <col min="520" max="520" width="13.5703125" style="2" customWidth="1"/>
    <col min="521" max="523" width="7.5703125" style="2" customWidth="1"/>
    <col min="524" max="524" width="8.85546875" style="2" customWidth="1"/>
    <col min="525" max="525" width="9.28515625" style="2" customWidth="1"/>
    <col min="526" max="526" width="11.140625" style="2" customWidth="1"/>
    <col min="527" max="527" width="12.28515625" style="2" customWidth="1"/>
    <col min="528" max="769" width="9.140625" style="2"/>
    <col min="770" max="770" width="10.85546875" style="2" customWidth="1"/>
    <col min="771" max="771" width="11.42578125" style="2" customWidth="1"/>
    <col min="772" max="772" width="10.42578125" style="2" customWidth="1"/>
    <col min="773" max="773" width="14.7109375" style="2" customWidth="1"/>
    <col min="774" max="774" width="11.28515625" style="2" customWidth="1"/>
    <col min="775" max="775" width="11.85546875" style="2" customWidth="1"/>
    <col min="776" max="776" width="13.5703125" style="2" customWidth="1"/>
    <col min="777" max="779" width="7.5703125" style="2" customWidth="1"/>
    <col min="780" max="780" width="8.85546875" style="2" customWidth="1"/>
    <col min="781" max="781" width="9.28515625" style="2" customWidth="1"/>
    <col min="782" max="782" width="11.140625" style="2" customWidth="1"/>
    <col min="783" max="783" width="12.28515625" style="2" customWidth="1"/>
    <col min="784" max="1025" width="9.140625" style="2"/>
    <col min="1026" max="1026" width="10.85546875" style="2" customWidth="1"/>
    <col min="1027" max="1027" width="11.42578125" style="2" customWidth="1"/>
    <col min="1028" max="1028" width="10.42578125" style="2" customWidth="1"/>
    <col min="1029" max="1029" width="14.7109375" style="2" customWidth="1"/>
    <col min="1030" max="1030" width="11.28515625" style="2" customWidth="1"/>
    <col min="1031" max="1031" width="11.85546875" style="2" customWidth="1"/>
    <col min="1032" max="1032" width="13.5703125" style="2" customWidth="1"/>
    <col min="1033" max="1035" width="7.5703125" style="2" customWidth="1"/>
    <col min="1036" max="1036" width="8.85546875" style="2" customWidth="1"/>
    <col min="1037" max="1037" width="9.28515625" style="2" customWidth="1"/>
    <col min="1038" max="1038" width="11.140625" style="2" customWidth="1"/>
    <col min="1039" max="1039" width="12.28515625" style="2" customWidth="1"/>
    <col min="1040" max="1281" width="9.140625" style="2"/>
    <col min="1282" max="1282" width="10.85546875" style="2" customWidth="1"/>
    <col min="1283" max="1283" width="11.42578125" style="2" customWidth="1"/>
    <col min="1284" max="1284" width="10.42578125" style="2" customWidth="1"/>
    <col min="1285" max="1285" width="14.7109375" style="2" customWidth="1"/>
    <col min="1286" max="1286" width="11.28515625" style="2" customWidth="1"/>
    <col min="1287" max="1287" width="11.85546875" style="2" customWidth="1"/>
    <col min="1288" max="1288" width="13.5703125" style="2" customWidth="1"/>
    <col min="1289" max="1291" width="7.5703125" style="2" customWidth="1"/>
    <col min="1292" max="1292" width="8.85546875" style="2" customWidth="1"/>
    <col min="1293" max="1293" width="9.28515625" style="2" customWidth="1"/>
    <col min="1294" max="1294" width="11.140625" style="2" customWidth="1"/>
    <col min="1295" max="1295" width="12.28515625" style="2" customWidth="1"/>
    <col min="1296" max="1537" width="9.140625" style="2"/>
    <col min="1538" max="1538" width="10.85546875" style="2" customWidth="1"/>
    <col min="1539" max="1539" width="11.42578125" style="2" customWidth="1"/>
    <col min="1540" max="1540" width="10.42578125" style="2" customWidth="1"/>
    <col min="1541" max="1541" width="14.7109375" style="2" customWidth="1"/>
    <col min="1542" max="1542" width="11.28515625" style="2" customWidth="1"/>
    <col min="1543" max="1543" width="11.85546875" style="2" customWidth="1"/>
    <col min="1544" max="1544" width="13.5703125" style="2" customWidth="1"/>
    <col min="1545" max="1547" width="7.5703125" style="2" customWidth="1"/>
    <col min="1548" max="1548" width="8.85546875" style="2" customWidth="1"/>
    <col min="1549" max="1549" width="9.28515625" style="2" customWidth="1"/>
    <col min="1550" max="1550" width="11.140625" style="2" customWidth="1"/>
    <col min="1551" max="1551" width="12.28515625" style="2" customWidth="1"/>
    <col min="1552" max="1793" width="9.140625" style="2"/>
    <col min="1794" max="1794" width="10.85546875" style="2" customWidth="1"/>
    <col min="1795" max="1795" width="11.42578125" style="2" customWidth="1"/>
    <col min="1796" max="1796" width="10.42578125" style="2" customWidth="1"/>
    <col min="1797" max="1797" width="14.7109375" style="2" customWidth="1"/>
    <col min="1798" max="1798" width="11.28515625" style="2" customWidth="1"/>
    <col min="1799" max="1799" width="11.85546875" style="2" customWidth="1"/>
    <col min="1800" max="1800" width="13.5703125" style="2" customWidth="1"/>
    <col min="1801" max="1803" width="7.5703125" style="2" customWidth="1"/>
    <col min="1804" max="1804" width="8.85546875" style="2" customWidth="1"/>
    <col min="1805" max="1805" width="9.28515625" style="2" customWidth="1"/>
    <col min="1806" max="1806" width="11.140625" style="2" customWidth="1"/>
    <col min="1807" max="1807" width="12.28515625" style="2" customWidth="1"/>
    <col min="1808" max="2049" width="9.140625" style="2"/>
    <col min="2050" max="2050" width="10.85546875" style="2" customWidth="1"/>
    <col min="2051" max="2051" width="11.42578125" style="2" customWidth="1"/>
    <col min="2052" max="2052" width="10.42578125" style="2" customWidth="1"/>
    <col min="2053" max="2053" width="14.7109375" style="2" customWidth="1"/>
    <col min="2054" max="2054" width="11.28515625" style="2" customWidth="1"/>
    <col min="2055" max="2055" width="11.85546875" style="2" customWidth="1"/>
    <col min="2056" max="2056" width="13.5703125" style="2" customWidth="1"/>
    <col min="2057" max="2059" width="7.5703125" style="2" customWidth="1"/>
    <col min="2060" max="2060" width="8.85546875" style="2" customWidth="1"/>
    <col min="2061" max="2061" width="9.28515625" style="2" customWidth="1"/>
    <col min="2062" max="2062" width="11.140625" style="2" customWidth="1"/>
    <col min="2063" max="2063" width="12.28515625" style="2" customWidth="1"/>
    <col min="2064" max="2305" width="9.140625" style="2"/>
    <col min="2306" max="2306" width="10.85546875" style="2" customWidth="1"/>
    <col min="2307" max="2307" width="11.42578125" style="2" customWidth="1"/>
    <col min="2308" max="2308" width="10.42578125" style="2" customWidth="1"/>
    <col min="2309" max="2309" width="14.7109375" style="2" customWidth="1"/>
    <col min="2310" max="2310" width="11.28515625" style="2" customWidth="1"/>
    <col min="2311" max="2311" width="11.85546875" style="2" customWidth="1"/>
    <col min="2312" max="2312" width="13.5703125" style="2" customWidth="1"/>
    <col min="2313" max="2315" width="7.5703125" style="2" customWidth="1"/>
    <col min="2316" max="2316" width="8.85546875" style="2" customWidth="1"/>
    <col min="2317" max="2317" width="9.28515625" style="2" customWidth="1"/>
    <col min="2318" max="2318" width="11.140625" style="2" customWidth="1"/>
    <col min="2319" max="2319" width="12.28515625" style="2" customWidth="1"/>
    <col min="2320" max="2561" width="9.140625" style="2"/>
    <col min="2562" max="2562" width="10.85546875" style="2" customWidth="1"/>
    <col min="2563" max="2563" width="11.42578125" style="2" customWidth="1"/>
    <col min="2564" max="2564" width="10.42578125" style="2" customWidth="1"/>
    <col min="2565" max="2565" width="14.7109375" style="2" customWidth="1"/>
    <col min="2566" max="2566" width="11.28515625" style="2" customWidth="1"/>
    <col min="2567" max="2567" width="11.85546875" style="2" customWidth="1"/>
    <col min="2568" max="2568" width="13.5703125" style="2" customWidth="1"/>
    <col min="2569" max="2571" width="7.5703125" style="2" customWidth="1"/>
    <col min="2572" max="2572" width="8.85546875" style="2" customWidth="1"/>
    <col min="2573" max="2573" width="9.28515625" style="2" customWidth="1"/>
    <col min="2574" max="2574" width="11.140625" style="2" customWidth="1"/>
    <col min="2575" max="2575" width="12.28515625" style="2" customWidth="1"/>
    <col min="2576" max="2817" width="9.140625" style="2"/>
    <col min="2818" max="2818" width="10.85546875" style="2" customWidth="1"/>
    <col min="2819" max="2819" width="11.42578125" style="2" customWidth="1"/>
    <col min="2820" max="2820" width="10.42578125" style="2" customWidth="1"/>
    <col min="2821" max="2821" width="14.7109375" style="2" customWidth="1"/>
    <col min="2822" max="2822" width="11.28515625" style="2" customWidth="1"/>
    <col min="2823" max="2823" width="11.85546875" style="2" customWidth="1"/>
    <col min="2824" max="2824" width="13.5703125" style="2" customWidth="1"/>
    <col min="2825" max="2827" width="7.5703125" style="2" customWidth="1"/>
    <col min="2828" max="2828" width="8.85546875" style="2" customWidth="1"/>
    <col min="2829" max="2829" width="9.28515625" style="2" customWidth="1"/>
    <col min="2830" max="2830" width="11.140625" style="2" customWidth="1"/>
    <col min="2831" max="2831" width="12.28515625" style="2" customWidth="1"/>
    <col min="2832" max="3073" width="9.140625" style="2"/>
    <col min="3074" max="3074" width="10.85546875" style="2" customWidth="1"/>
    <col min="3075" max="3075" width="11.42578125" style="2" customWidth="1"/>
    <col min="3076" max="3076" width="10.42578125" style="2" customWidth="1"/>
    <col min="3077" max="3077" width="14.7109375" style="2" customWidth="1"/>
    <col min="3078" max="3078" width="11.28515625" style="2" customWidth="1"/>
    <col min="3079" max="3079" width="11.85546875" style="2" customWidth="1"/>
    <col min="3080" max="3080" width="13.5703125" style="2" customWidth="1"/>
    <col min="3081" max="3083" width="7.5703125" style="2" customWidth="1"/>
    <col min="3084" max="3084" width="8.85546875" style="2" customWidth="1"/>
    <col min="3085" max="3085" width="9.28515625" style="2" customWidth="1"/>
    <col min="3086" max="3086" width="11.140625" style="2" customWidth="1"/>
    <col min="3087" max="3087" width="12.28515625" style="2" customWidth="1"/>
    <col min="3088" max="3329" width="9.140625" style="2"/>
    <col min="3330" max="3330" width="10.85546875" style="2" customWidth="1"/>
    <col min="3331" max="3331" width="11.42578125" style="2" customWidth="1"/>
    <col min="3332" max="3332" width="10.42578125" style="2" customWidth="1"/>
    <col min="3333" max="3333" width="14.7109375" style="2" customWidth="1"/>
    <col min="3334" max="3334" width="11.28515625" style="2" customWidth="1"/>
    <col min="3335" max="3335" width="11.85546875" style="2" customWidth="1"/>
    <col min="3336" max="3336" width="13.5703125" style="2" customWidth="1"/>
    <col min="3337" max="3339" width="7.5703125" style="2" customWidth="1"/>
    <col min="3340" max="3340" width="8.85546875" style="2" customWidth="1"/>
    <col min="3341" max="3341" width="9.28515625" style="2" customWidth="1"/>
    <col min="3342" max="3342" width="11.140625" style="2" customWidth="1"/>
    <col min="3343" max="3343" width="12.28515625" style="2" customWidth="1"/>
    <col min="3344" max="3585" width="9.140625" style="2"/>
    <col min="3586" max="3586" width="10.85546875" style="2" customWidth="1"/>
    <col min="3587" max="3587" width="11.42578125" style="2" customWidth="1"/>
    <col min="3588" max="3588" width="10.42578125" style="2" customWidth="1"/>
    <col min="3589" max="3589" width="14.7109375" style="2" customWidth="1"/>
    <col min="3590" max="3590" width="11.28515625" style="2" customWidth="1"/>
    <col min="3591" max="3591" width="11.85546875" style="2" customWidth="1"/>
    <col min="3592" max="3592" width="13.5703125" style="2" customWidth="1"/>
    <col min="3593" max="3595" width="7.5703125" style="2" customWidth="1"/>
    <col min="3596" max="3596" width="8.85546875" style="2" customWidth="1"/>
    <col min="3597" max="3597" width="9.28515625" style="2" customWidth="1"/>
    <col min="3598" max="3598" width="11.140625" style="2" customWidth="1"/>
    <col min="3599" max="3599" width="12.28515625" style="2" customWidth="1"/>
    <col min="3600" max="3841" width="9.140625" style="2"/>
    <col min="3842" max="3842" width="10.85546875" style="2" customWidth="1"/>
    <col min="3843" max="3843" width="11.42578125" style="2" customWidth="1"/>
    <col min="3844" max="3844" width="10.42578125" style="2" customWidth="1"/>
    <col min="3845" max="3845" width="14.7109375" style="2" customWidth="1"/>
    <col min="3846" max="3846" width="11.28515625" style="2" customWidth="1"/>
    <col min="3847" max="3847" width="11.85546875" style="2" customWidth="1"/>
    <col min="3848" max="3848" width="13.5703125" style="2" customWidth="1"/>
    <col min="3849" max="3851" width="7.5703125" style="2" customWidth="1"/>
    <col min="3852" max="3852" width="8.85546875" style="2" customWidth="1"/>
    <col min="3853" max="3853" width="9.28515625" style="2" customWidth="1"/>
    <col min="3854" max="3854" width="11.140625" style="2" customWidth="1"/>
    <col min="3855" max="3855" width="12.28515625" style="2" customWidth="1"/>
    <col min="3856" max="4097" width="9.140625" style="2"/>
    <col min="4098" max="4098" width="10.85546875" style="2" customWidth="1"/>
    <col min="4099" max="4099" width="11.42578125" style="2" customWidth="1"/>
    <col min="4100" max="4100" width="10.42578125" style="2" customWidth="1"/>
    <col min="4101" max="4101" width="14.7109375" style="2" customWidth="1"/>
    <col min="4102" max="4102" width="11.28515625" style="2" customWidth="1"/>
    <col min="4103" max="4103" width="11.85546875" style="2" customWidth="1"/>
    <col min="4104" max="4104" width="13.5703125" style="2" customWidth="1"/>
    <col min="4105" max="4107" width="7.5703125" style="2" customWidth="1"/>
    <col min="4108" max="4108" width="8.85546875" style="2" customWidth="1"/>
    <col min="4109" max="4109" width="9.28515625" style="2" customWidth="1"/>
    <col min="4110" max="4110" width="11.140625" style="2" customWidth="1"/>
    <col min="4111" max="4111" width="12.28515625" style="2" customWidth="1"/>
    <col min="4112" max="4353" width="9.140625" style="2"/>
    <col min="4354" max="4354" width="10.85546875" style="2" customWidth="1"/>
    <col min="4355" max="4355" width="11.42578125" style="2" customWidth="1"/>
    <col min="4356" max="4356" width="10.42578125" style="2" customWidth="1"/>
    <col min="4357" max="4357" width="14.7109375" style="2" customWidth="1"/>
    <col min="4358" max="4358" width="11.28515625" style="2" customWidth="1"/>
    <col min="4359" max="4359" width="11.85546875" style="2" customWidth="1"/>
    <col min="4360" max="4360" width="13.5703125" style="2" customWidth="1"/>
    <col min="4361" max="4363" width="7.5703125" style="2" customWidth="1"/>
    <col min="4364" max="4364" width="8.85546875" style="2" customWidth="1"/>
    <col min="4365" max="4365" width="9.28515625" style="2" customWidth="1"/>
    <col min="4366" max="4366" width="11.140625" style="2" customWidth="1"/>
    <col min="4367" max="4367" width="12.28515625" style="2" customWidth="1"/>
    <col min="4368" max="4609" width="9.140625" style="2"/>
    <col min="4610" max="4610" width="10.85546875" style="2" customWidth="1"/>
    <col min="4611" max="4611" width="11.42578125" style="2" customWidth="1"/>
    <col min="4612" max="4612" width="10.42578125" style="2" customWidth="1"/>
    <col min="4613" max="4613" width="14.7109375" style="2" customWidth="1"/>
    <col min="4614" max="4614" width="11.28515625" style="2" customWidth="1"/>
    <col min="4615" max="4615" width="11.85546875" style="2" customWidth="1"/>
    <col min="4616" max="4616" width="13.5703125" style="2" customWidth="1"/>
    <col min="4617" max="4619" width="7.5703125" style="2" customWidth="1"/>
    <col min="4620" max="4620" width="8.85546875" style="2" customWidth="1"/>
    <col min="4621" max="4621" width="9.28515625" style="2" customWidth="1"/>
    <col min="4622" max="4622" width="11.140625" style="2" customWidth="1"/>
    <col min="4623" max="4623" width="12.28515625" style="2" customWidth="1"/>
    <col min="4624" max="4865" width="9.140625" style="2"/>
    <col min="4866" max="4866" width="10.85546875" style="2" customWidth="1"/>
    <col min="4867" max="4867" width="11.42578125" style="2" customWidth="1"/>
    <col min="4868" max="4868" width="10.42578125" style="2" customWidth="1"/>
    <col min="4869" max="4869" width="14.7109375" style="2" customWidth="1"/>
    <col min="4870" max="4870" width="11.28515625" style="2" customWidth="1"/>
    <col min="4871" max="4871" width="11.85546875" style="2" customWidth="1"/>
    <col min="4872" max="4872" width="13.5703125" style="2" customWidth="1"/>
    <col min="4873" max="4875" width="7.5703125" style="2" customWidth="1"/>
    <col min="4876" max="4876" width="8.85546875" style="2" customWidth="1"/>
    <col min="4877" max="4877" width="9.28515625" style="2" customWidth="1"/>
    <col min="4878" max="4878" width="11.140625" style="2" customWidth="1"/>
    <col min="4879" max="4879" width="12.28515625" style="2" customWidth="1"/>
    <col min="4880" max="5121" width="9.140625" style="2"/>
    <col min="5122" max="5122" width="10.85546875" style="2" customWidth="1"/>
    <col min="5123" max="5123" width="11.42578125" style="2" customWidth="1"/>
    <col min="5124" max="5124" width="10.42578125" style="2" customWidth="1"/>
    <col min="5125" max="5125" width="14.7109375" style="2" customWidth="1"/>
    <col min="5126" max="5126" width="11.28515625" style="2" customWidth="1"/>
    <col min="5127" max="5127" width="11.85546875" style="2" customWidth="1"/>
    <col min="5128" max="5128" width="13.5703125" style="2" customWidth="1"/>
    <col min="5129" max="5131" width="7.5703125" style="2" customWidth="1"/>
    <col min="5132" max="5132" width="8.85546875" style="2" customWidth="1"/>
    <col min="5133" max="5133" width="9.28515625" style="2" customWidth="1"/>
    <col min="5134" max="5134" width="11.140625" style="2" customWidth="1"/>
    <col min="5135" max="5135" width="12.28515625" style="2" customWidth="1"/>
    <col min="5136" max="5377" width="9.140625" style="2"/>
    <col min="5378" max="5378" width="10.85546875" style="2" customWidth="1"/>
    <col min="5379" max="5379" width="11.42578125" style="2" customWidth="1"/>
    <col min="5380" max="5380" width="10.42578125" style="2" customWidth="1"/>
    <col min="5381" max="5381" width="14.7109375" style="2" customWidth="1"/>
    <col min="5382" max="5382" width="11.28515625" style="2" customWidth="1"/>
    <col min="5383" max="5383" width="11.85546875" style="2" customWidth="1"/>
    <col min="5384" max="5384" width="13.5703125" style="2" customWidth="1"/>
    <col min="5385" max="5387" width="7.5703125" style="2" customWidth="1"/>
    <col min="5388" max="5388" width="8.85546875" style="2" customWidth="1"/>
    <col min="5389" max="5389" width="9.28515625" style="2" customWidth="1"/>
    <col min="5390" max="5390" width="11.140625" style="2" customWidth="1"/>
    <col min="5391" max="5391" width="12.28515625" style="2" customWidth="1"/>
    <col min="5392" max="5633" width="9.140625" style="2"/>
    <col min="5634" max="5634" width="10.85546875" style="2" customWidth="1"/>
    <col min="5635" max="5635" width="11.42578125" style="2" customWidth="1"/>
    <col min="5636" max="5636" width="10.42578125" style="2" customWidth="1"/>
    <col min="5637" max="5637" width="14.7109375" style="2" customWidth="1"/>
    <col min="5638" max="5638" width="11.28515625" style="2" customWidth="1"/>
    <col min="5639" max="5639" width="11.85546875" style="2" customWidth="1"/>
    <col min="5640" max="5640" width="13.5703125" style="2" customWidth="1"/>
    <col min="5641" max="5643" width="7.5703125" style="2" customWidth="1"/>
    <col min="5644" max="5644" width="8.85546875" style="2" customWidth="1"/>
    <col min="5645" max="5645" width="9.28515625" style="2" customWidth="1"/>
    <col min="5646" max="5646" width="11.140625" style="2" customWidth="1"/>
    <col min="5647" max="5647" width="12.28515625" style="2" customWidth="1"/>
    <col min="5648" max="5889" width="9.140625" style="2"/>
    <col min="5890" max="5890" width="10.85546875" style="2" customWidth="1"/>
    <col min="5891" max="5891" width="11.42578125" style="2" customWidth="1"/>
    <col min="5892" max="5892" width="10.42578125" style="2" customWidth="1"/>
    <col min="5893" max="5893" width="14.7109375" style="2" customWidth="1"/>
    <col min="5894" max="5894" width="11.28515625" style="2" customWidth="1"/>
    <col min="5895" max="5895" width="11.85546875" style="2" customWidth="1"/>
    <col min="5896" max="5896" width="13.5703125" style="2" customWidth="1"/>
    <col min="5897" max="5899" width="7.5703125" style="2" customWidth="1"/>
    <col min="5900" max="5900" width="8.85546875" style="2" customWidth="1"/>
    <col min="5901" max="5901" width="9.28515625" style="2" customWidth="1"/>
    <col min="5902" max="5902" width="11.140625" style="2" customWidth="1"/>
    <col min="5903" max="5903" width="12.28515625" style="2" customWidth="1"/>
    <col min="5904" max="6145" width="9.140625" style="2"/>
    <col min="6146" max="6146" width="10.85546875" style="2" customWidth="1"/>
    <col min="6147" max="6147" width="11.42578125" style="2" customWidth="1"/>
    <col min="6148" max="6148" width="10.42578125" style="2" customWidth="1"/>
    <col min="6149" max="6149" width="14.7109375" style="2" customWidth="1"/>
    <col min="6150" max="6150" width="11.28515625" style="2" customWidth="1"/>
    <col min="6151" max="6151" width="11.85546875" style="2" customWidth="1"/>
    <col min="6152" max="6152" width="13.5703125" style="2" customWidth="1"/>
    <col min="6153" max="6155" width="7.5703125" style="2" customWidth="1"/>
    <col min="6156" max="6156" width="8.85546875" style="2" customWidth="1"/>
    <col min="6157" max="6157" width="9.28515625" style="2" customWidth="1"/>
    <col min="6158" max="6158" width="11.140625" style="2" customWidth="1"/>
    <col min="6159" max="6159" width="12.28515625" style="2" customWidth="1"/>
    <col min="6160" max="6401" width="9.140625" style="2"/>
    <col min="6402" max="6402" width="10.85546875" style="2" customWidth="1"/>
    <col min="6403" max="6403" width="11.42578125" style="2" customWidth="1"/>
    <col min="6404" max="6404" width="10.42578125" style="2" customWidth="1"/>
    <col min="6405" max="6405" width="14.7109375" style="2" customWidth="1"/>
    <col min="6406" max="6406" width="11.28515625" style="2" customWidth="1"/>
    <col min="6407" max="6407" width="11.85546875" style="2" customWidth="1"/>
    <col min="6408" max="6408" width="13.5703125" style="2" customWidth="1"/>
    <col min="6409" max="6411" width="7.5703125" style="2" customWidth="1"/>
    <col min="6412" max="6412" width="8.85546875" style="2" customWidth="1"/>
    <col min="6413" max="6413" width="9.28515625" style="2" customWidth="1"/>
    <col min="6414" max="6414" width="11.140625" style="2" customWidth="1"/>
    <col min="6415" max="6415" width="12.28515625" style="2" customWidth="1"/>
    <col min="6416" max="6657" width="9.140625" style="2"/>
    <col min="6658" max="6658" width="10.85546875" style="2" customWidth="1"/>
    <col min="6659" max="6659" width="11.42578125" style="2" customWidth="1"/>
    <col min="6660" max="6660" width="10.42578125" style="2" customWidth="1"/>
    <col min="6661" max="6661" width="14.7109375" style="2" customWidth="1"/>
    <col min="6662" max="6662" width="11.28515625" style="2" customWidth="1"/>
    <col min="6663" max="6663" width="11.85546875" style="2" customWidth="1"/>
    <col min="6664" max="6664" width="13.5703125" style="2" customWidth="1"/>
    <col min="6665" max="6667" width="7.5703125" style="2" customWidth="1"/>
    <col min="6668" max="6668" width="8.85546875" style="2" customWidth="1"/>
    <col min="6669" max="6669" width="9.28515625" style="2" customWidth="1"/>
    <col min="6670" max="6670" width="11.140625" style="2" customWidth="1"/>
    <col min="6671" max="6671" width="12.28515625" style="2" customWidth="1"/>
    <col min="6672" max="6913" width="9.140625" style="2"/>
    <col min="6914" max="6914" width="10.85546875" style="2" customWidth="1"/>
    <col min="6915" max="6915" width="11.42578125" style="2" customWidth="1"/>
    <col min="6916" max="6916" width="10.42578125" style="2" customWidth="1"/>
    <col min="6917" max="6917" width="14.7109375" style="2" customWidth="1"/>
    <col min="6918" max="6918" width="11.28515625" style="2" customWidth="1"/>
    <col min="6919" max="6919" width="11.85546875" style="2" customWidth="1"/>
    <col min="6920" max="6920" width="13.5703125" style="2" customWidth="1"/>
    <col min="6921" max="6923" width="7.5703125" style="2" customWidth="1"/>
    <col min="6924" max="6924" width="8.85546875" style="2" customWidth="1"/>
    <col min="6925" max="6925" width="9.28515625" style="2" customWidth="1"/>
    <col min="6926" max="6926" width="11.140625" style="2" customWidth="1"/>
    <col min="6927" max="6927" width="12.28515625" style="2" customWidth="1"/>
    <col min="6928" max="7169" width="9.140625" style="2"/>
    <col min="7170" max="7170" width="10.85546875" style="2" customWidth="1"/>
    <col min="7171" max="7171" width="11.42578125" style="2" customWidth="1"/>
    <col min="7172" max="7172" width="10.42578125" style="2" customWidth="1"/>
    <col min="7173" max="7173" width="14.7109375" style="2" customWidth="1"/>
    <col min="7174" max="7174" width="11.28515625" style="2" customWidth="1"/>
    <col min="7175" max="7175" width="11.85546875" style="2" customWidth="1"/>
    <col min="7176" max="7176" width="13.5703125" style="2" customWidth="1"/>
    <col min="7177" max="7179" width="7.5703125" style="2" customWidth="1"/>
    <col min="7180" max="7180" width="8.85546875" style="2" customWidth="1"/>
    <col min="7181" max="7181" width="9.28515625" style="2" customWidth="1"/>
    <col min="7182" max="7182" width="11.140625" style="2" customWidth="1"/>
    <col min="7183" max="7183" width="12.28515625" style="2" customWidth="1"/>
    <col min="7184" max="7425" width="9.140625" style="2"/>
    <col min="7426" max="7426" width="10.85546875" style="2" customWidth="1"/>
    <col min="7427" max="7427" width="11.42578125" style="2" customWidth="1"/>
    <col min="7428" max="7428" width="10.42578125" style="2" customWidth="1"/>
    <col min="7429" max="7429" width="14.7109375" style="2" customWidth="1"/>
    <col min="7430" max="7430" width="11.28515625" style="2" customWidth="1"/>
    <col min="7431" max="7431" width="11.85546875" style="2" customWidth="1"/>
    <col min="7432" max="7432" width="13.5703125" style="2" customWidth="1"/>
    <col min="7433" max="7435" width="7.5703125" style="2" customWidth="1"/>
    <col min="7436" max="7436" width="8.85546875" style="2" customWidth="1"/>
    <col min="7437" max="7437" width="9.28515625" style="2" customWidth="1"/>
    <col min="7438" max="7438" width="11.140625" style="2" customWidth="1"/>
    <col min="7439" max="7439" width="12.28515625" style="2" customWidth="1"/>
    <col min="7440" max="7681" width="9.140625" style="2"/>
    <col min="7682" max="7682" width="10.85546875" style="2" customWidth="1"/>
    <col min="7683" max="7683" width="11.42578125" style="2" customWidth="1"/>
    <col min="7684" max="7684" width="10.42578125" style="2" customWidth="1"/>
    <col min="7685" max="7685" width="14.7109375" style="2" customWidth="1"/>
    <col min="7686" max="7686" width="11.28515625" style="2" customWidth="1"/>
    <col min="7687" max="7687" width="11.85546875" style="2" customWidth="1"/>
    <col min="7688" max="7688" width="13.5703125" style="2" customWidth="1"/>
    <col min="7689" max="7691" width="7.5703125" style="2" customWidth="1"/>
    <col min="7692" max="7692" width="8.85546875" style="2" customWidth="1"/>
    <col min="7693" max="7693" width="9.28515625" style="2" customWidth="1"/>
    <col min="7694" max="7694" width="11.140625" style="2" customWidth="1"/>
    <col min="7695" max="7695" width="12.28515625" style="2" customWidth="1"/>
    <col min="7696" max="7937" width="9.140625" style="2"/>
    <col min="7938" max="7938" width="10.85546875" style="2" customWidth="1"/>
    <col min="7939" max="7939" width="11.42578125" style="2" customWidth="1"/>
    <col min="7940" max="7940" width="10.42578125" style="2" customWidth="1"/>
    <col min="7941" max="7941" width="14.7109375" style="2" customWidth="1"/>
    <col min="7942" max="7942" width="11.28515625" style="2" customWidth="1"/>
    <col min="7943" max="7943" width="11.85546875" style="2" customWidth="1"/>
    <col min="7944" max="7944" width="13.5703125" style="2" customWidth="1"/>
    <col min="7945" max="7947" width="7.5703125" style="2" customWidth="1"/>
    <col min="7948" max="7948" width="8.85546875" style="2" customWidth="1"/>
    <col min="7949" max="7949" width="9.28515625" style="2" customWidth="1"/>
    <col min="7950" max="7950" width="11.140625" style="2" customWidth="1"/>
    <col min="7951" max="7951" width="12.28515625" style="2" customWidth="1"/>
    <col min="7952" max="8193" width="9.140625" style="2"/>
    <col min="8194" max="8194" width="10.85546875" style="2" customWidth="1"/>
    <col min="8195" max="8195" width="11.42578125" style="2" customWidth="1"/>
    <col min="8196" max="8196" width="10.42578125" style="2" customWidth="1"/>
    <col min="8197" max="8197" width="14.7109375" style="2" customWidth="1"/>
    <col min="8198" max="8198" width="11.28515625" style="2" customWidth="1"/>
    <col min="8199" max="8199" width="11.85546875" style="2" customWidth="1"/>
    <col min="8200" max="8200" width="13.5703125" style="2" customWidth="1"/>
    <col min="8201" max="8203" width="7.5703125" style="2" customWidth="1"/>
    <col min="8204" max="8204" width="8.85546875" style="2" customWidth="1"/>
    <col min="8205" max="8205" width="9.28515625" style="2" customWidth="1"/>
    <col min="8206" max="8206" width="11.140625" style="2" customWidth="1"/>
    <col min="8207" max="8207" width="12.28515625" style="2" customWidth="1"/>
    <col min="8208" max="8449" width="9.140625" style="2"/>
    <col min="8450" max="8450" width="10.85546875" style="2" customWidth="1"/>
    <col min="8451" max="8451" width="11.42578125" style="2" customWidth="1"/>
    <col min="8452" max="8452" width="10.42578125" style="2" customWidth="1"/>
    <col min="8453" max="8453" width="14.7109375" style="2" customWidth="1"/>
    <col min="8454" max="8454" width="11.28515625" style="2" customWidth="1"/>
    <col min="8455" max="8455" width="11.85546875" style="2" customWidth="1"/>
    <col min="8456" max="8456" width="13.5703125" style="2" customWidth="1"/>
    <col min="8457" max="8459" width="7.5703125" style="2" customWidth="1"/>
    <col min="8460" max="8460" width="8.85546875" style="2" customWidth="1"/>
    <col min="8461" max="8461" width="9.28515625" style="2" customWidth="1"/>
    <col min="8462" max="8462" width="11.140625" style="2" customWidth="1"/>
    <col min="8463" max="8463" width="12.28515625" style="2" customWidth="1"/>
    <col min="8464" max="8705" width="9.140625" style="2"/>
    <col min="8706" max="8706" width="10.85546875" style="2" customWidth="1"/>
    <col min="8707" max="8707" width="11.42578125" style="2" customWidth="1"/>
    <col min="8708" max="8708" width="10.42578125" style="2" customWidth="1"/>
    <col min="8709" max="8709" width="14.7109375" style="2" customWidth="1"/>
    <col min="8710" max="8710" width="11.28515625" style="2" customWidth="1"/>
    <col min="8711" max="8711" width="11.85546875" style="2" customWidth="1"/>
    <col min="8712" max="8712" width="13.5703125" style="2" customWidth="1"/>
    <col min="8713" max="8715" width="7.5703125" style="2" customWidth="1"/>
    <col min="8716" max="8716" width="8.85546875" style="2" customWidth="1"/>
    <col min="8717" max="8717" width="9.28515625" style="2" customWidth="1"/>
    <col min="8718" max="8718" width="11.140625" style="2" customWidth="1"/>
    <col min="8719" max="8719" width="12.28515625" style="2" customWidth="1"/>
    <col min="8720" max="8961" width="9.140625" style="2"/>
    <col min="8962" max="8962" width="10.85546875" style="2" customWidth="1"/>
    <col min="8963" max="8963" width="11.42578125" style="2" customWidth="1"/>
    <col min="8964" max="8964" width="10.42578125" style="2" customWidth="1"/>
    <col min="8965" max="8965" width="14.7109375" style="2" customWidth="1"/>
    <col min="8966" max="8966" width="11.28515625" style="2" customWidth="1"/>
    <col min="8967" max="8967" width="11.85546875" style="2" customWidth="1"/>
    <col min="8968" max="8968" width="13.5703125" style="2" customWidth="1"/>
    <col min="8969" max="8971" width="7.5703125" style="2" customWidth="1"/>
    <col min="8972" max="8972" width="8.85546875" style="2" customWidth="1"/>
    <col min="8973" max="8973" width="9.28515625" style="2" customWidth="1"/>
    <col min="8974" max="8974" width="11.140625" style="2" customWidth="1"/>
    <col min="8975" max="8975" width="12.28515625" style="2" customWidth="1"/>
    <col min="8976" max="9217" width="9.140625" style="2"/>
    <col min="9218" max="9218" width="10.85546875" style="2" customWidth="1"/>
    <col min="9219" max="9219" width="11.42578125" style="2" customWidth="1"/>
    <col min="9220" max="9220" width="10.42578125" style="2" customWidth="1"/>
    <col min="9221" max="9221" width="14.7109375" style="2" customWidth="1"/>
    <col min="9222" max="9222" width="11.28515625" style="2" customWidth="1"/>
    <col min="9223" max="9223" width="11.85546875" style="2" customWidth="1"/>
    <col min="9224" max="9224" width="13.5703125" style="2" customWidth="1"/>
    <col min="9225" max="9227" width="7.5703125" style="2" customWidth="1"/>
    <col min="9228" max="9228" width="8.85546875" style="2" customWidth="1"/>
    <col min="9229" max="9229" width="9.28515625" style="2" customWidth="1"/>
    <col min="9230" max="9230" width="11.140625" style="2" customWidth="1"/>
    <col min="9231" max="9231" width="12.28515625" style="2" customWidth="1"/>
    <col min="9232" max="9473" width="9.140625" style="2"/>
    <col min="9474" max="9474" width="10.85546875" style="2" customWidth="1"/>
    <col min="9475" max="9475" width="11.42578125" style="2" customWidth="1"/>
    <col min="9476" max="9476" width="10.42578125" style="2" customWidth="1"/>
    <col min="9477" max="9477" width="14.7109375" style="2" customWidth="1"/>
    <col min="9478" max="9478" width="11.28515625" style="2" customWidth="1"/>
    <col min="9479" max="9479" width="11.85546875" style="2" customWidth="1"/>
    <col min="9480" max="9480" width="13.5703125" style="2" customWidth="1"/>
    <col min="9481" max="9483" width="7.5703125" style="2" customWidth="1"/>
    <col min="9484" max="9484" width="8.85546875" style="2" customWidth="1"/>
    <col min="9485" max="9485" width="9.28515625" style="2" customWidth="1"/>
    <col min="9486" max="9486" width="11.140625" style="2" customWidth="1"/>
    <col min="9487" max="9487" width="12.28515625" style="2" customWidth="1"/>
    <col min="9488" max="9729" width="9.140625" style="2"/>
    <col min="9730" max="9730" width="10.85546875" style="2" customWidth="1"/>
    <col min="9731" max="9731" width="11.42578125" style="2" customWidth="1"/>
    <col min="9732" max="9732" width="10.42578125" style="2" customWidth="1"/>
    <col min="9733" max="9733" width="14.7109375" style="2" customWidth="1"/>
    <col min="9734" max="9734" width="11.28515625" style="2" customWidth="1"/>
    <col min="9735" max="9735" width="11.85546875" style="2" customWidth="1"/>
    <col min="9736" max="9736" width="13.5703125" style="2" customWidth="1"/>
    <col min="9737" max="9739" width="7.5703125" style="2" customWidth="1"/>
    <col min="9740" max="9740" width="8.85546875" style="2" customWidth="1"/>
    <col min="9741" max="9741" width="9.28515625" style="2" customWidth="1"/>
    <col min="9742" max="9742" width="11.140625" style="2" customWidth="1"/>
    <col min="9743" max="9743" width="12.28515625" style="2" customWidth="1"/>
    <col min="9744" max="9985" width="9.140625" style="2"/>
    <col min="9986" max="9986" width="10.85546875" style="2" customWidth="1"/>
    <col min="9987" max="9987" width="11.42578125" style="2" customWidth="1"/>
    <col min="9988" max="9988" width="10.42578125" style="2" customWidth="1"/>
    <col min="9989" max="9989" width="14.7109375" style="2" customWidth="1"/>
    <col min="9990" max="9990" width="11.28515625" style="2" customWidth="1"/>
    <col min="9991" max="9991" width="11.85546875" style="2" customWidth="1"/>
    <col min="9992" max="9992" width="13.5703125" style="2" customWidth="1"/>
    <col min="9993" max="9995" width="7.5703125" style="2" customWidth="1"/>
    <col min="9996" max="9996" width="8.85546875" style="2" customWidth="1"/>
    <col min="9997" max="9997" width="9.28515625" style="2" customWidth="1"/>
    <col min="9998" max="9998" width="11.140625" style="2" customWidth="1"/>
    <col min="9999" max="9999" width="12.28515625" style="2" customWidth="1"/>
    <col min="10000" max="10241" width="9.140625" style="2"/>
    <col min="10242" max="10242" width="10.85546875" style="2" customWidth="1"/>
    <col min="10243" max="10243" width="11.42578125" style="2" customWidth="1"/>
    <col min="10244" max="10244" width="10.42578125" style="2" customWidth="1"/>
    <col min="10245" max="10245" width="14.7109375" style="2" customWidth="1"/>
    <col min="10246" max="10246" width="11.28515625" style="2" customWidth="1"/>
    <col min="10247" max="10247" width="11.85546875" style="2" customWidth="1"/>
    <col min="10248" max="10248" width="13.5703125" style="2" customWidth="1"/>
    <col min="10249" max="10251" width="7.5703125" style="2" customWidth="1"/>
    <col min="10252" max="10252" width="8.85546875" style="2" customWidth="1"/>
    <col min="10253" max="10253" width="9.28515625" style="2" customWidth="1"/>
    <col min="10254" max="10254" width="11.140625" style="2" customWidth="1"/>
    <col min="10255" max="10255" width="12.28515625" style="2" customWidth="1"/>
    <col min="10256" max="10497" width="9.140625" style="2"/>
    <col min="10498" max="10498" width="10.85546875" style="2" customWidth="1"/>
    <col min="10499" max="10499" width="11.42578125" style="2" customWidth="1"/>
    <col min="10500" max="10500" width="10.42578125" style="2" customWidth="1"/>
    <col min="10501" max="10501" width="14.7109375" style="2" customWidth="1"/>
    <col min="10502" max="10502" width="11.28515625" style="2" customWidth="1"/>
    <col min="10503" max="10503" width="11.85546875" style="2" customWidth="1"/>
    <col min="10504" max="10504" width="13.5703125" style="2" customWidth="1"/>
    <col min="10505" max="10507" width="7.5703125" style="2" customWidth="1"/>
    <col min="10508" max="10508" width="8.85546875" style="2" customWidth="1"/>
    <col min="10509" max="10509" width="9.28515625" style="2" customWidth="1"/>
    <col min="10510" max="10510" width="11.140625" style="2" customWidth="1"/>
    <col min="10511" max="10511" width="12.28515625" style="2" customWidth="1"/>
    <col min="10512" max="10753" width="9.140625" style="2"/>
    <col min="10754" max="10754" width="10.85546875" style="2" customWidth="1"/>
    <col min="10755" max="10755" width="11.42578125" style="2" customWidth="1"/>
    <col min="10756" max="10756" width="10.42578125" style="2" customWidth="1"/>
    <col min="10757" max="10757" width="14.7109375" style="2" customWidth="1"/>
    <col min="10758" max="10758" width="11.28515625" style="2" customWidth="1"/>
    <col min="10759" max="10759" width="11.85546875" style="2" customWidth="1"/>
    <col min="10760" max="10760" width="13.5703125" style="2" customWidth="1"/>
    <col min="10761" max="10763" width="7.5703125" style="2" customWidth="1"/>
    <col min="10764" max="10764" width="8.85546875" style="2" customWidth="1"/>
    <col min="10765" max="10765" width="9.28515625" style="2" customWidth="1"/>
    <col min="10766" max="10766" width="11.140625" style="2" customWidth="1"/>
    <col min="10767" max="10767" width="12.28515625" style="2" customWidth="1"/>
    <col min="10768" max="11009" width="9.140625" style="2"/>
    <col min="11010" max="11010" width="10.85546875" style="2" customWidth="1"/>
    <col min="11011" max="11011" width="11.42578125" style="2" customWidth="1"/>
    <col min="11012" max="11012" width="10.42578125" style="2" customWidth="1"/>
    <col min="11013" max="11013" width="14.7109375" style="2" customWidth="1"/>
    <col min="11014" max="11014" width="11.28515625" style="2" customWidth="1"/>
    <col min="11015" max="11015" width="11.85546875" style="2" customWidth="1"/>
    <col min="11016" max="11016" width="13.5703125" style="2" customWidth="1"/>
    <col min="11017" max="11019" width="7.5703125" style="2" customWidth="1"/>
    <col min="11020" max="11020" width="8.85546875" style="2" customWidth="1"/>
    <col min="11021" max="11021" width="9.28515625" style="2" customWidth="1"/>
    <col min="11022" max="11022" width="11.140625" style="2" customWidth="1"/>
    <col min="11023" max="11023" width="12.28515625" style="2" customWidth="1"/>
    <col min="11024" max="11265" width="9.140625" style="2"/>
    <col min="11266" max="11266" width="10.85546875" style="2" customWidth="1"/>
    <col min="11267" max="11267" width="11.42578125" style="2" customWidth="1"/>
    <col min="11268" max="11268" width="10.42578125" style="2" customWidth="1"/>
    <col min="11269" max="11269" width="14.7109375" style="2" customWidth="1"/>
    <col min="11270" max="11270" width="11.28515625" style="2" customWidth="1"/>
    <col min="11271" max="11271" width="11.85546875" style="2" customWidth="1"/>
    <col min="11272" max="11272" width="13.5703125" style="2" customWidth="1"/>
    <col min="11273" max="11275" width="7.5703125" style="2" customWidth="1"/>
    <col min="11276" max="11276" width="8.85546875" style="2" customWidth="1"/>
    <col min="11277" max="11277" width="9.28515625" style="2" customWidth="1"/>
    <col min="11278" max="11278" width="11.140625" style="2" customWidth="1"/>
    <col min="11279" max="11279" width="12.28515625" style="2" customWidth="1"/>
    <col min="11280" max="11521" width="9.140625" style="2"/>
    <col min="11522" max="11522" width="10.85546875" style="2" customWidth="1"/>
    <col min="11523" max="11523" width="11.42578125" style="2" customWidth="1"/>
    <col min="11524" max="11524" width="10.42578125" style="2" customWidth="1"/>
    <col min="11525" max="11525" width="14.7109375" style="2" customWidth="1"/>
    <col min="11526" max="11526" width="11.28515625" style="2" customWidth="1"/>
    <col min="11527" max="11527" width="11.85546875" style="2" customWidth="1"/>
    <col min="11528" max="11528" width="13.5703125" style="2" customWidth="1"/>
    <col min="11529" max="11531" width="7.5703125" style="2" customWidth="1"/>
    <col min="11532" max="11532" width="8.85546875" style="2" customWidth="1"/>
    <col min="11533" max="11533" width="9.28515625" style="2" customWidth="1"/>
    <col min="11534" max="11534" width="11.140625" style="2" customWidth="1"/>
    <col min="11535" max="11535" width="12.28515625" style="2" customWidth="1"/>
    <col min="11536" max="11777" width="9.140625" style="2"/>
    <col min="11778" max="11778" width="10.85546875" style="2" customWidth="1"/>
    <col min="11779" max="11779" width="11.42578125" style="2" customWidth="1"/>
    <col min="11780" max="11780" width="10.42578125" style="2" customWidth="1"/>
    <col min="11781" max="11781" width="14.7109375" style="2" customWidth="1"/>
    <col min="11782" max="11782" width="11.28515625" style="2" customWidth="1"/>
    <col min="11783" max="11783" width="11.85546875" style="2" customWidth="1"/>
    <col min="11784" max="11784" width="13.5703125" style="2" customWidth="1"/>
    <col min="11785" max="11787" width="7.5703125" style="2" customWidth="1"/>
    <col min="11788" max="11788" width="8.85546875" style="2" customWidth="1"/>
    <col min="11789" max="11789" width="9.28515625" style="2" customWidth="1"/>
    <col min="11790" max="11790" width="11.140625" style="2" customWidth="1"/>
    <col min="11791" max="11791" width="12.28515625" style="2" customWidth="1"/>
    <col min="11792" max="12033" width="9.140625" style="2"/>
    <col min="12034" max="12034" width="10.85546875" style="2" customWidth="1"/>
    <col min="12035" max="12035" width="11.42578125" style="2" customWidth="1"/>
    <col min="12036" max="12036" width="10.42578125" style="2" customWidth="1"/>
    <col min="12037" max="12037" width="14.7109375" style="2" customWidth="1"/>
    <col min="12038" max="12038" width="11.28515625" style="2" customWidth="1"/>
    <col min="12039" max="12039" width="11.85546875" style="2" customWidth="1"/>
    <col min="12040" max="12040" width="13.5703125" style="2" customWidth="1"/>
    <col min="12041" max="12043" width="7.5703125" style="2" customWidth="1"/>
    <col min="12044" max="12044" width="8.85546875" style="2" customWidth="1"/>
    <col min="12045" max="12045" width="9.28515625" style="2" customWidth="1"/>
    <col min="12046" max="12046" width="11.140625" style="2" customWidth="1"/>
    <col min="12047" max="12047" width="12.28515625" style="2" customWidth="1"/>
    <col min="12048" max="12289" width="9.140625" style="2"/>
    <col min="12290" max="12290" width="10.85546875" style="2" customWidth="1"/>
    <col min="12291" max="12291" width="11.42578125" style="2" customWidth="1"/>
    <col min="12292" max="12292" width="10.42578125" style="2" customWidth="1"/>
    <col min="12293" max="12293" width="14.7109375" style="2" customWidth="1"/>
    <col min="12294" max="12294" width="11.28515625" style="2" customWidth="1"/>
    <col min="12295" max="12295" width="11.85546875" style="2" customWidth="1"/>
    <col min="12296" max="12296" width="13.5703125" style="2" customWidth="1"/>
    <col min="12297" max="12299" width="7.5703125" style="2" customWidth="1"/>
    <col min="12300" max="12300" width="8.85546875" style="2" customWidth="1"/>
    <col min="12301" max="12301" width="9.28515625" style="2" customWidth="1"/>
    <col min="12302" max="12302" width="11.140625" style="2" customWidth="1"/>
    <col min="12303" max="12303" width="12.28515625" style="2" customWidth="1"/>
    <col min="12304" max="12545" width="9.140625" style="2"/>
    <col min="12546" max="12546" width="10.85546875" style="2" customWidth="1"/>
    <col min="12547" max="12547" width="11.42578125" style="2" customWidth="1"/>
    <col min="12548" max="12548" width="10.42578125" style="2" customWidth="1"/>
    <col min="12549" max="12549" width="14.7109375" style="2" customWidth="1"/>
    <col min="12550" max="12550" width="11.28515625" style="2" customWidth="1"/>
    <col min="12551" max="12551" width="11.85546875" style="2" customWidth="1"/>
    <col min="12552" max="12552" width="13.5703125" style="2" customWidth="1"/>
    <col min="12553" max="12555" width="7.5703125" style="2" customWidth="1"/>
    <col min="12556" max="12556" width="8.85546875" style="2" customWidth="1"/>
    <col min="12557" max="12557" width="9.28515625" style="2" customWidth="1"/>
    <col min="12558" max="12558" width="11.140625" style="2" customWidth="1"/>
    <col min="12559" max="12559" width="12.28515625" style="2" customWidth="1"/>
    <col min="12560" max="12801" width="9.140625" style="2"/>
    <col min="12802" max="12802" width="10.85546875" style="2" customWidth="1"/>
    <col min="12803" max="12803" width="11.42578125" style="2" customWidth="1"/>
    <col min="12804" max="12804" width="10.42578125" style="2" customWidth="1"/>
    <col min="12805" max="12805" width="14.7109375" style="2" customWidth="1"/>
    <col min="12806" max="12806" width="11.28515625" style="2" customWidth="1"/>
    <col min="12807" max="12807" width="11.85546875" style="2" customWidth="1"/>
    <col min="12808" max="12808" width="13.5703125" style="2" customWidth="1"/>
    <col min="12809" max="12811" width="7.5703125" style="2" customWidth="1"/>
    <col min="12812" max="12812" width="8.85546875" style="2" customWidth="1"/>
    <col min="12813" max="12813" width="9.28515625" style="2" customWidth="1"/>
    <col min="12814" max="12814" width="11.140625" style="2" customWidth="1"/>
    <col min="12815" max="12815" width="12.28515625" style="2" customWidth="1"/>
    <col min="12816" max="13057" width="9.140625" style="2"/>
    <col min="13058" max="13058" width="10.85546875" style="2" customWidth="1"/>
    <col min="13059" max="13059" width="11.42578125" style="2" customWidth="1"/>
    <col min="13060" max="13060" width="10.42578125" style="2" customWidth="1"/>
    <col min="13061" max="13061" width="14.7109375" style="2" customWidth="1"/>
    <col min="13062" max="13062" width="11.28515625" style="2" customWidth="1"/>
    <col min="13063" max="13063" width="11.85546875" style="2" customWidth="1"/>
    <col min="13064" max="13064" width="13.5703125" style="2" customWidth="1"/>
    <col min="13065" max="13067" width="7.5703125" style="2" customWidth="1"/>
    <col min="13068" max="13068" width="8.85546875" style="2" customWidth="1"/>
    <col min="13069" max="13069" width="9.28515625" style="2" customWidth="1"/>
    <col min="13070" max="13070" width="11.140625" style="2" customWidth="1"/>
    <col min="13071" max="13071" width="12.28515625" style="2" customWidth="1"/>
    <col min="13072" max="13313" width="9.140625" style="2"/>
    <col min="13314" max="13314" width="10.85546875" style="2" customWidth="1"/>
    <col min="13315" max="13315" width="11.42578125" style="2" customWidth="1"/>
    <col min="13316" max="13316" width="10.42578125" style="2" customWidth="1"/>
    <col min="13317" max="13317" width="14.7109375" style="2" customWidth="1"/>
    <col min="13318" max="13318" width="11.28515625" style="2" customWidth="1"/>
    <col min="13319" max="13319" width="11.85546875" style="2" customWidth="1"/>
    <col min="13320" max="13320" width="13.5703125" style="2" customWidth="1"/>
    <col min="13321" max="13323" width="7.5703125" style="2" customWidth="1"/>
    <col min="13324" max="13324" width="8.85546875" style="2" customWidth="1"/>
    <col min="13325" max="13325" width="9.28515625" style="2" customWidth="1"/>
    <col min="13326" max="13326" width="11.140625" style="2" customWidth="1"/>
    <col min="13327" max="13327" width="12.28515625" style="2" customWidth="1"/>
    <col min="13328" max="13569" width="9.140625" style="2"/>
    <col min="13570" max="13570" width="10.85546875" style="2" customWidth="1"/>
    <col min="13571" max="13571" width="11.42578125" style="2" customWidth="1"/>
    <col min="13572" max="13572" width="10.42578125" style="2" customWidth="1"/>
    <col min="13573" max="13573" width="14.7109375" style="2" customWidth="1"/>
    <col min="13574" max="13574" width="11.28515625" style="2" customWidth="1"/>
    <col min="13575" max="13575" width="11.85546875" style="2" customWidth="1"/>
    <col min="13576" max="13576" width="13.5703125" style="2" customWidth="1"/>
    <col min="13577" max="13579" width="7.5703125" style="2" customWidth="1"/>
    <col min="13580" max="13580" width="8.85546875" style="2" customWidth="1"/>
    <col min="13581" max="13581" width="9.28515625" style="2" customWidth="1"/>
    <col min="13582" max="13582" width="11.140625" style="2" customWidth="1"/>
    <col min="13583" max="13583" width="12.28515625" style="2" customWidth="1"/>
    <col min="13584" max="13825" width="9.140625" style="2"/>
    <col min="13826" max="13826" width="10.85546875" style="2" customWidth="1"/>
    <col min="13827" max="13827" width="11.42578125" style="2" customWidth="1"/>
    <col min="13828" max="13828" width="10.42578125" style="2" customWidth="1"/>
    <col min="13829" max="13829" width="14.7109375" style="2" customWidth="1"/>
    <col min="13830" max="13830" width="11.28515625" style="2" customWidth="1"/>
    <col min="13831" max="13831" width="11.85546875" style="2" customWidth="1"/>
    <col min="13832" max="13832" width="13.5703125" style="2" customWidth="1"/>
    <col min="13833" max="13835" width="7.5703125" style="2" customWidth="1"/>
    <col min="13836" max="13836" width="8.85546875" style="2" customWidth="1"/>
    <col min="13837" max="13837" width="9.28515625" style="2" customWidth="1"/>
    <col min="13838" max="13838" width="11.140625" style="2" customWidth="1"/>
    <col min="13839" max="13839" width="12.28515625" style="2" customWidth="1"/>
    <col min="13840" max="14081" width="9.140625" style="2"/>
    <col min="14082" max="14082" width="10.85546875" style="2" customWidth="1"/>
    <col min="14083" max="14083" width="11.42578125" style="2" customWidth="1"/>
    <col min="14084" max="14084" width="10.42578125" style="2" customWidth="1"/>
    <col min="14085" max="14085" width="14.7109375" style="2" customWidth="1"/>
    <col min="14086" max="14086" width="11.28515625" style="2" customWidth="1"/>
    <col min="14087" max="14087" width="11.85546875" style="2" customWidth="1"/>
    <col min="14088" max="14088" width="13.5703125" style="2" customWidth="1"/>
    <col min="14089" max="14091" width="7.5703125" style="2" customWidth="1"/>
    <col min="14092" max="14092" width="8.85546875" style="2" customWidth="1"/>
    <col min="14093" max="14093" width="9.28515625" style="2" customWidth="1"/>
    <col min="14094" max="14094" width="11.140625" style="2" customWidth="1"/>
    <col min="14095" max="14095" width="12.28515625" style="2" customWidth="1"/>
    <col min="14096" max="14337" width="9.140625" style="2"/>
    <col min="14338" max="14338" width="10.85546875" style="2" customWidth="1"/>
    <col min="14339" max="14339" width="11.42578125" style="2" customWidth="1"/>
    <col min="14340" max="14340" width="10.42578125" style="2" customWidth="1"/>
    <col min="14341" max="14341" width="14.7109375" style="2" customWidth="1"/>
    <col min="14342" max="14342" width="11.28515625" style="2" customWidth="1"/>
    <col min="14343" max="14343" width="11.85546875" style="2" customWidth="1"/>
    <col min="14344" max="14344" width="13.5703125" style="2" customWidth="1"/>
    <col min="14345" max="14347" width="7.5703125" style="2" customWidth="1"/>
    <col min="14348" max="14348" width="8.85546875" style="2" customWidth="1"/>
    <col min="14349" max="14349" width="9.28515625" style="2" customWidth="1"/>
    <col min="14350" max="14350" width="11.140625" style="2" customWidth="1"/>
    <col min="14351" max="14351" width="12.28515625" style="2" customWidth="1"/>
    <col min="14352" max="14593" width="9.140625" style="2"/>
    <col min="14594" max="14594" width="10.85546875" style="2" customWidth="1"/>
    <col min="14595" max="14595" width="11.42578125" style="2" customWidth="1"/>
    <col min="14596" max="14596" width="10.42578125" style="2" customWidth="1"/>
    <col min="14597" max="14597" width="14.7109375" style="2" customWidth="1"/>
    <col min="14598" max="14598" width="11.28515625" style="2" customWidth="1"/>
    <col min="14599" max="14599" width="11.85546875" style="2" customWidth="1"/>
    <col min="14600" max="14600" width="13.5703125" style="2" customWidth="1"/>
    <col min="14601" max="14603" width="7.5703125" style="2" customWidth="1"/>
    <col min="14604" max="14604" width="8.85546875" style="2" customWidth="1"/>
    <col min="14605" max="14605" width="9.28515625" style="2" customWidth="1"/>
    <col min="14606" max="14606" width="11.140625" style="2" customWidth="1"/>
    <col min="14607" max="14607" width="12.28515625" style="2" customWidth="1"/>
    <col min="14608" max="14849" width="9.140625" style="2"/>
    <col min="14850" max="14850" width="10.85546875" style="2" customWidth="1"/>
    <col min="14851" max="14851" width="11.42578125" style="2" customWidth="1"/>
    <col min="14852" max="14852" width="10.42578125" style="2" customWidth="1"/>
    <col min="14853" max="14853" width="14.7109375" style="2" customWidth="1"/>
    <col min="14854" max="14854" width="11.28515625" style="2" customWidth="1"/>
    <col min="14855" max="14855" width="11.85546875" style="2" customWidth="1"/>
    <col min="14856" max="14856" width="13.5703125" style="2" customWidth="1"/>
    <col min="14857" max="14859" width="7.5703125" style="2" customWidth="1"/>
    <col min="14860" max="14860" width="8.85546875" style="2" customWidth="1"/>
    <col min="14861" max="14861" width="9.28515625" style="2" customWidth="1"/>
    <col min="14862" max="14862" width="11.140625" style="2" customWidth="1"/>
    <col min="14863" max="14863" width="12.28515625" style="2" customWidth="1"/>
    <col min="14864" max="15105" width="9.140625" style="2"/>
    <col min="15106" max="15106" width="10.85546875" style="2" customWidth="1"/>
    <col min="15107" max="15107" width="11.42578125" style="2" customWidth="1"/>
    <col min="15108" max="15108" width="10.42578125" style="2" customWidth="1"/>
    <col min="15109" max="15109" width="14.7109375" style="2" customWidth="1"/>
    <col min="15110" max="15110" width="11.28515625" style="2" customWidth="1"/>
    <col min="15111" max="15111" width="11.85546875" style="2" customWidth="1"/>
    <col min="15112" max="15112" width="13.5703125" style="2" customWidth="1"/>
    <col min="15113" max="15115" width="7.5703125" style="2" customWidth="1"/>
    <col min="15116" max="15116" width="8.85546875" style="2" customWidth="1"/>
    <col min="15117" max="15117" width="9.28515625" style="2" customWidth="1"/>
    <col min="15118" max="15118" width="11.140625" style="2" customWidth="1"/>
    <col min="15119" max="15119" width="12.28515625" style="2" customWidth="1"/>
    <col min="15120" max="15361" width="9.140625" style="2"/>
    <col min="15362" max="15362" width="10.85546875" style="2" customWidth="1"/>
    <col min="15363" max="15363" width="11.42578125" style="2" customWidth="1"/>
    <col min="15364" max="15364" width="10.42578125" style="2" customWidth="1"/>
    <col min="15365" max="15365" width="14.7109375" style="2" customWidth="1"/>
    <col min="15366" max="15366" width="11.28515625" style="2" customWidth="1"/>
    <col min="15367" max="15367" width="11.85546875" style="2" customWidth="1"/>
    <col min="15368" max="15368" width="13.5703125" style="2" customWidth="1"/>
    <col min="15369" max="15371" width="7.5703125" style="2" customWidth="1"/>
    <col min="15372" max="15372" width="8.85546875" style="2" customWidth="1"/>
    <col min="15373" max="15373" width="9.28515625" style="2" customWidth="1"/>
    <col min="15374" max="15374" width="11.140625" style="2" customWidth="1"/>
    <col min="15375" max="15375" width="12.28515625" style="2" customWidth="1"/>
    <col min="15376" max="15617" width="9.140625" style="2"/>
    <col min="15618" max="15618" width="10.85546875" style="2" customWidth="1"/>
    <col min="15619" max="15619" width="11.42578125" style="2" customWidth="1"/>
    <col min="15620" max="15620" width="10.42578125" style="2" customWidth="1"/>
    <col min="15621" max="15621" width="14.7109375" style="2" customWidth="1"/>
    <col min="15622" max="15622" width="11.28515625" style="2" customWidth="1"/>
    <col min="15623" max="15623" width="11.85546875" style="2" customWidth="1"/>
    <col min="15624" max="15624" width="13.5703125" style="2" customWidth="1"/>
    <col min="15625" max="15627" width="7.5703125" style="2" customWidth="1"/>
    <col min="15628" max="15628" width="8.85546875" style="2" customWidth="1"/>
    <col min="15629" max="15629" width="9.28515625" style="2" customWidth="1"/>
    <col min="15630" max="15630" width="11.140625" style="2" customWidth="1"/>
    <col min="15631" max="15631" width="12.28515625" style="2" customWidth="1"/>
    <col min="15632" max="15873" width="9.140625" style="2"/>
    <col min="15874" max="15874" width="10.85546875" style="2" customWidth="1"/>
    <col min="15875" max="15875" width="11.42578125" style="2" customWidth="1"/>
    <col min="15876" max="15876" width="10.42578125" style="2" customWidth="1"/>
    <col min="15877" max="15877" width="14.7109375" style="2" customWidth="1"/>
    <col min="15878" max="15878" width="11.28515625" style="2" customWidth="1"/>
    <col min="15879" max="15879" width="11.85546875" style="2" customWidth="1"/>
    <col min="15880" max="15880" width="13.5703125" style="2" customWidth="1"/>
    <col min="15881" max="15883" width="7.5703125" style="2" customWidth="1"/>
    <col min="15884" max="15884" width="8.85546875" style="2" customWidth="1"/>
    <col min="15885" max="15885" width="9.28515625" style="2" customWidth="1"/>
    <col min="15886" max="15886" width="11.140625" style="2" customWidth="1"/>
    <col min="15887" max="15887" width="12.28515625" style="2" customWidth="1"/>
    <col min="15888" max="16129" width="9.140625" style="2"/>
    <col min="16130" max="16130" width="10.85546875" style="2" customWidth="1"/>
    <col min="16131" max="16131" width="11.42578125" style="2" customWidth="1"/>
    <col min="16132" max="16132" width="10.42578125" style="2" customWidth="1"/>
    <col min="16133" max="16133" width="14.7109375" style="2" customWidth="1"/>
    <col min="16134" max="16134" width="11.28515625" style="2" customWidth="1"/>
    <col min="16135" max="16135" width="11.85546875" style="2" customWidth="1"/>
    <col min="16136" max="16136" width="13.5703125" style="2" customWidth="1"/>
    <col min="16137" max="16139" width="7.5703125" style="2" customWidth="1"/>
    <col min="16140" max="16140" width="8.85546875" style="2" customWidth="1"/>
    <col min="16141" max="16141" width="9.28515625" style="2" customWidth="1"/>
    <col min="16142" max="16142" width="11.140625" style="2" customWidth="1"/>
    <col min="16143" max="16143" width="12.28515625" style="2" customWidth="1"/>
    <col min="16144" max="16384" width="9.140625" style="2"/>
  </cols>
  <sheetData>
    <row r="1" spans="1:18" s="7" customFormat="1" x14ac:dyDescent="0.2">
      <c r="A1" s="6" t="s">
        <v>119</v>
      </c>
      <c r="N1" s="33"/>
      <c r="O1" s="25"/>
    </row>
    <row r="2" spans="1:18" x14ac:dyDescent="0.2">
      <c r="B2" s="21"/>
    </row>
    <row r="3" spans="1:18" x14ac:dyDescent="0.2">
      <c r="B3" s="10" t="s">
        <v>46</v>
      </c>
      <c r="C3" s="10" t="s">
        <v>47</v>
      </c>
      <c r="D3" s="11" t="s">
        <v>48</v>
      </c>
      <c r="E3" s="11" t="s">
        <v>47</v>
      </c>
      <c r="F3" s="10" t="s">
        <v>48</v>
      </c>
      <c r="G3" s="21" t="s">
        <v>94</v>
      </c>
      <c r="I3" s="21" t="s">
        <v>95</v>
      </c>
      <c r="L3" s="11" t="s">
        <v>51</v>
      </c>
      <c r="M3" s="11" t="s">
        <v>96</v>
      </c>
      <c r="N3" s="29" t="s">
        <v>51</v>
      </c>
      <c r="O3" s="23" t="s">
        <v>97</v>
      </c>
    </row>
    <row r="4" spans="1:18" x14ac:dyDescent="0.2">
      <c r="A4" s="2" t="s">
        <v>63</v>
      </c>
      <c r="B4" s="10" t="s">
        <v>53</v>
      </c>
      <c r="C4" s="10" t="s">
        <v>54</v>
      </c>
      <c r="D4" s="11" t="s">
        <v>98</v>
      </c>
      <c r="E4" s="11" t="s">
        <v>99</v>
      </c>
      <c r="F4" s="10" t="s">
        <v>55</v>
      </c>
      <c r="G4" s="11"/>
      <c r="H4" s="10" t="s">
        <v>57</v>
      </c>
      <c r="I4" s="21" t="s">
        <v>100</v>
      </c>
      <c r="L4" s="11" t="s">
        <v>101</v>
      </c>
      <c r="M4" s="11" t="s">
        <v>53</v>
      </c>
      <c r="N4" s="35" t="s">
        <v>61</v>
      </c>
      <c r="O4" s="23" t="s">
        <v>62</v>
      </c>
    </row>
    <row r="5" spans="1:18" x14ac:dyDescent="0.2">
      <c r="B5" s="11" t="s">
        <v>64</v>
      </c>
      <c r="C5" s="10" t="s">
        <v>66</v>
      </c>
      <c r="D5" s="11" t="s">
        <v>66</v>
      </c>
      <c r="E5" s="10" t="s">
        <v>67</v>
      </c>
      <c r="F5" s="10" t="s">
        <v>68</v>
      </c>
      <c r="G5" s="10" t="s">
        <v>102</v>
      </c>
      <c r="H5" s="10" t="s">
        <v>70</v>
      </c>
      <c r="L5" s="11" t="s">
        <v>72</v>
      </c>
      <c r="M5" s="10"/>
      <c r="N5" s="35" t="s">
        <v>73</v>
      </c>
      <c r="O5" s="23" t="s">
        <v>61</v>
      </c>
    </row>
    <row r="6" spans="1:18" s="7" customFormat="1" x14ac:dyDescent="0.2">
      <c r="B6" s="12" t="s">
        <v>103</v>
      </c>
      <c r="C6" s="12" t="s">
        <v>53</v>
      </c>
      <c r="D6" s="27" t="s">
        <v>75</v>
      </c>
      <c r="E6" s="12" t="s">
        <v>75</v>
      </c>
      <c r="F6" s="12" t="s">
        <v>75</v>
      </c>
      <c r="G6" s="12" t="s">
        <v>76</v>
      </c>
      <c r="H6" s="12" t="s">
        <v>77</v>
      </c>
      <c r="M6" s="12"/>
      <c r="N6" s="31"/>
      <c r="O6" s="28" t="s">
        <v>80</v>
      </c>
    </row>
    <row r="7" spans="1:18" x14ac:dyDescent="0.2">
      <c r="B7" s="10"/>
      <c r="C7" s="10"/>
      <c r="D7" s="8"/>
      <c r="E7" s="11"/>
      <c r="F7" s="11"/>
      <c r="G7" s="11"/>
      <c r="H7" s="11"/>
      <c r="M7" s="10"/>
      <c r="N7" s="29"/>
      <c r="O7" s="23"/>
    </row>
    <row r="8" spans="1:18" x14ac:dyDescent="0.2">
      <c r="B8" s="11" t="s">
        <v>81</v>
      </c>
      <c r="C8" s="11" t="s">
        <v>82</v>
      </c>
      <c r="D8" s="11" t="s">
        <v>81</v>
      </c>
      <c r="E8" s="11" t="s">
        <v>82</v>
      </c>
      <c r="F8" s="11" t="s">
        <v>81</v>
      </c>
      <c r="G8" s="11" t="s">
        <v>82</v>
      </c>
      <c r="H8" s="11" t="s">
        <v>82</v>
      </c>
      <c r="I8" s="11" t="s">
        <v>81</v>
      </c>
      <c r="J8" s="11" t="s">
        <v>104</v>
      </c>
      <c r="K8" s="11" t="s">
        <v>105</v>
      </c>
      <c r="L8" s="11" t="s">
        <v>86</v>
      </c>
      <c r="M8" s="11" t="s">
        <v>87</v>
      </c>
      <c r="N8" s="35" t="s">
        <v>86</v>
      </c>
      <c r="O8" s="23" t="s">
        <v>88</v>
      </c>
    </row>
    <row r="9" spans="1:18" x14ac:dyDescent="0.2">
      <c r="A9" s="17">
        <v>1970</v>
      </c>
      <c r="B9" s="23">
        <f>[2]Table50!D12</f>
        <v>0.54798478638863568</v>
      </c>
      <c r="C9" s="23">
        <v>0</v>
      </c>
      <c r="D9" s="23">
        <f>+B9-B9*(C9/100)</f>
        <v>0.54798478638863568</v>
      </c>
      <c r="E9" s="23">
        <v>11</v>
      </c>
      <c r="F9" s="23">
        <f>+(D9-D9*(E9)/100)</f>
        <v>0.48770645988588579</v>
      </c>
      <c r="G9" s="23">
        <v>0</v>
      </c>
      <c r="H9" s="23">
        <v>34</v>
      </c>
      <c r="I9" s="23">
        <f>+F9-F9*(G9+H9)/100</f>
        <v>0.32188626352468463</v>
      </c>
      <c r="J9" s="23">
        <f>+(I9/365)*16</f>
        <v>1.4110082784643711E-2</v>
      </c>
      <c r="K9" s="23">
        <f>+J9*28.3495</f>
        <v>0.40001379190325687</v>
      </c>
      <c r="L9" s="23">
        <v>16</v>
      </c>
      <c r="M9" s="23">
        <v>4.2</v>
      </c>
      <c r="N9" s="29">
        <f>+O9*L9</f>
        <v>1.5238620643933594</v>
      </c>
      <c r="O9" s="23">
        <f t="shared" ref="O9:O59" si="0">+K9/M9</f>
        <v>9.524137902458496E-2</v>
      </c>
      <c r="Q9" s="3"/>
      <c r="R9" s="3"/>
    </row>
    <row r="10" spans="1:18" x14ac:dyDescent="0.2">
      <c r="A10" s="17">
        <v>1971</v>
      </c>
      <c r="B10" s="23">
        <f>[2]Table50!D13</f>
        <v>0.82471183504346379</v>
      </c>
      <c r="C10" s="23">
        <v>0</v>
      </c>
      <c r="D10" s="23">
        <f t="shared" ref="D10:D59" si="1">+B10-B10*(C10/100)</f>
        <v>0.82471183504346379</v>
      </c>
      <c r="E10" s="23">
        <v>11</v>
      </c>
      <c r="F10" s="23">
        <f t="shared" ref="F10:F59" si="2">+(D10-D10*(E10)/100)</f>
        <v>0.73399353318868277</v>
      </c>
      <c r="G10" s="23">
        <v>0</v>
      </c>
      <c r="H10" s="23">
        <v>34</v>
      </c>
      <c r="I10" s="23">
        <f t="shared" ref="I10:I59" si="3">+F10-F10*(G10+H10)/100</f>
        <v>0.4844357319045306</v>
      </c>
      <c r="J10" s="23">
        <f t="shared" ref="J10:J58" si="4">+(I10/365)*16</f>
        <v>2.1235538932801341E-2</v>
      </c>
      <c r="K10" s="23">
        <f t="shared" ref="K10:K58" si="5">+J10*28.3495</f>
        <v>0.60201691097545162</v>
      </c>
      <c r="L10" s="23">
        <v>16</v>
      </c>
      <c r="M10" s="23">
        <v>4.2</v>
      </c>
      <c r="N10" s="29">
        <f t="shared" ref="N10:N59" si="6">+O10*L10</f>
        <v>2.2933977560969585</v>
      </c>
      <c r="O10" s="23">
        <f t="shared" si="0"/>
        <v>0.14333735975605991</v>
      </c>
      <c r="Q10" s="3"/>
      <c r="R10" s="3"/>
    </row>
    <row r="11" spans="1:18" x14ac:dyDescent="0.2">
      <c r="A11" s="17">
        <v>1972</v>
      </c>
      <c r="B11" s="23">
        <f>[2]Table50!D14</f>
        <v>1.1544768425616276</v>
      </c>
      <c r="C11" s="23">
        <v>0</v>
      </c>
      <c r="D11" s="23">
        <f t="shared" si="1"/>
        <v>1.1544768425616276</v>
      </c>
      <c r="E11" s="23">
        <v>11</v>
      </c>
      <c r="F11" s="23">
        <f t="shared" si="2"/>
        <v>1.0274843898798487</v>
      </c>
      <c r="G11" s="23">
        <v>0</v>
      </c>
      <c r="H11" s="23">
        <v>34</v>
      </c>
      <c r="I11" s="23">
        <f t="shared" si="3"/>
        <v>0.67813969732070012</v>
      </c>
      <c r="J11" s="23">
        <f t="shared" si="4"/>
        <v>2.9726671663373155E-2</v>
      </c>
      <c r="K11" s="23">
        <f t="shared" si="5"/>
        <v>0.84273627832079723</v>
      </c>
      <c r="L11" s="23">
        <v>16</v>
      </c>
      <c r="M11" s="23">
        <v>4.2</v>
      </c>
      <c r="N11" s="29">
        <f t="shared" si="6"/>
        <v>3.2104239174125606</v>
      </c>
      <c r="O11" s="23">
        <f t="shared" si="0"/>
        <v>0.20065149483828504</v>
      </c>
      <c r="Q11" s="3"/>
      <c r="R11" s="3"/>
    </row>
    <row r="12" spans="1:18" x14ac:dyDescent="0.2">
      <c r="A12" s="17">
        <v>1973</v>
      </c>
      <c r="B12" s="23">
        <f>[2]Table50!D15</f>
        <v>2.0621413541133378</v>
      </c>
      <c r="C12" s="23">
        <v>0</v>
      </c>
      <c r="D12" s="23">
        <f t="shared" si="1"/>
        <v>2.0621413541133378</v>
      </c>
      <c r="E12" s="23">
        <v>11</v>
      </c>
      <c r="F12" s="23">
        <f t="shared" si="2"/>
        <v>1.8353058051608706</v>
      </c>
      <c r="G12" s="23">
        <v>0</v>
      </c>
      <c r="H12" s="23">
        <v>34</v>
      </c>
      <c r="I12" s="23">
        <f t="shared" si="3"/>
        <v>1.2113018314061745</v>
      </c>
      <c r="J12" s="23">
        <f t="shared" si="4"/>
        <v>5.3098162472599429E-2</v>
      </c>
      <c r="K12" s="23">
        <f t="shared" si="5"/>
        <v>1.5053063570169574</v>
      </c>
      <c r="L12" s="23">
        <v>16</v>
      </c>
      <c r="M12" s="23">
        <v>4.2</v>
      </c>
      <c r="N12" s="29">
        <f t="shared" si="6"/>
        <v>5.7345004076836466</v>
      </c>
      <c r="O12" s="23">
        <f t="shared" si="0"/>
        <v>0.35840627548022791</v>
      </c>
      <c r="Q12" s="3"/>
      <c r="R12" s="3"/>
    </row>
    <row r="13" spans="1:18" x14ac:dyDescent="0.2">
      <c r="A13" s="17">
        <v>1974</v>
      </c>
      <c r="B13" s="23">
        <f>[2]Table50!D16</f>
        <v>2.7625577673778752</v>
      </c>
      <c r="C13" s="23">
        <v>0</v>
      </c>
      <c r="D13" s="23">
        <f t="shared" si="1"/>
        <v>2.7625577673778752</v>
      </c>
      <c r="E13" s="23">
        <v>11</v>
      </c>
      <c r="F13" s="23">
        <f t="shared" si="2"/>
        <v>2.4586764129663088</v>
      </c>
      <c r="G13" s="23">
        <v>0</v>
      </c>
      <c r="H13" s="23">
        <v>34</v>
      </c>
      <c r="I13" s="23">
        <f t="shared" si="3"/>
        <v>1.6227264325577637</v>
      </c>
      <c r="J13" s="23">
        <f t="shared" si="4"/>
        <v>7.1133213481984162E-2</v>
      </c>
      <c r="K13" s="23">
        <f t="shared" si="5"/>
        <v>2.0165910356075099</v>
      </c>
      <c r="L13" s="23">
        <v>16</v>
      </c>
      <c r="M13" s="23">
        <v>4.2</v>
      </c>
      <c r="N13" s="29">
        <f t="shared" si="6"/>
        <v>7.6822515642190847</v>
      </c>
      <c r="O13" s="23">
        <f t="shared" si="0"/>
        <v>0.4801407227636928</v>
      </c>
      <c r="Q13" s="3"/>
      <c r="R13" s="3"/>
    </row>
    <row r="14" spans="1:18" x14ac:dyDescent="0.2">
      <c r="A14" s="17">
        <v>1975</v>
      </c>
      <c r="B14" s="23">
        <f>[2]Table50!D17</f>
        <v>4.8791747116537714</v>
      </c>
      <c r="C14" s="23">
        <v>0</v>
      </c>
      <c r="D14" s="23">
        <f t="shared" si="1"/>
        <v>4.8791747116537714</v>
      </c>
      <c r="E14" s="23">
        <v>11</v>
      </c>
      <c r="F14" s="23">
        <f t="shared" si="2"/>
        <v>4.3424654933718561</v>
      </c>
      <c r="G14" s="23">
        <v>0</v>
      </c>
      <c r="H14" s="23">
        <v>34</v>
      </c>
      <c r="I14" s="23">
        <f t="shared" si="3"/>
        <v>2.8660272256254249</v>
      </c>
      <c r="J14" s="23">
        <f t="shared" si="4"/>
        <v>0.1256340701644022</v>
      </c>
      <c r="K14" s="23">
        <f t="shared" si="5"/>
        <v>3.5616630721257199</v>
      </c>
      <c r="L14" s="23">
        <v>16</v>
      </c>
      <c r="M14" s="23">
        <v>4.2</v>
      </c>
      <c r="N14" s="29">
        <f t="shared" si="6"/>
        <v>13.568240274764646</v>
      </c>
      <c r="O14" s="23">
        <f t="shared" si="0"/>
        <v>0.84801501717279038</v>
      </c>
      <c r="Q14" s="3"/>
      <c r="R14" s="3"/>
    </row>
    <row r="15" spans="1:18" x14ac:dyDescent="0.2">
      <c r="A15" s="17">
        <v>1976</v>
      </c>
      <c r="B15" s="23">
        <f>[2]Table50!D18</f>
        <v>7.1750649260422925</v>
      </c>
      <c r="C15" s="23">
        <v>0</v>
      </c>
      <c r="D15" s="23">
        <f t="shared" si="1"/>
        <v>7.1750649260422925</v>
      </c>
      <c r="E15" s="23">
        <v>11</v>
      </c>
      <c r="F15" s="23">
        <f t="shared" si="2"/>
        <v>6.3858077841776399</v>
      </c>
      <c r="G15" s="23">
        <v>0</v>
      </c>
      <c r="H15" s="23">
        <v>34</v>
      </c>
      <c r="I15" s="23">
        <f t="shared" si="3"/>
        <v>4.2146331375572421</v>
      </c>
      <c r="J15" s="23">
        <f t="shared" si="4"/>
        <v>0.18475104164634487</v>
      </c>
      <c r="K15" s="23">
        <f t="shared" si="5"/>
        <v>5.2375996551530539</v>
      </c>
      <c r="L15" s="23">
        <v>16</v>
      </c>
      <c r="M15" s="23">
        <v>4.2</v>
      </c>
      <c r="N15" s="29">
        <f t="shared" si="6"/>
        <v>19.952760591059253</v>
      </c>
      <c r="O15" s="23">
        <f t="shared" si="0"/>
        <v>1.2470475369412033</v>
      </c>
      <c r="Q15" s="3"/>
      <c r="R15" s="3"/>
    </row>
    <row r="16" spans="1:18" x14ac:dyDescent="0.2">
      <c r="A16" s="17">
        <v>1977</v>
      </c>
      <c r="B16" s="23">
        <f>[2]Table50!D19</f>
        <v>9.5977314373945042</v>
      </c>
      <c r="C16" s="23">
        <v>0</v>
      </c>
      <c r="D16" s="23">
        <f t="shared" si="1"/>
        <v>9.5977314373945042</v>
      </c>
      <c r="E16" s="23">
        <v>11</v>
      </c>
      <c r="F16" s="23">
        <f t="shared" si="2"/>
        <v>8.5419809792811083</v>
      </c>
      <c r="G16" s="23">
        <v>0</v>
      </c>
      <c r="H16" s="23">
        <v>34</v>
      </c>
      <c r="I16" s="23">
        <f t="shared" si="3"/>
        <v>5.6377074463255319</v>
      </c>
      <c r="J16" s="23">
        <f t="shared" si="4"/>
        <v>0.24713238120879044</v>
      </c>
      <c r="K16" s="23">
        <f t="shared" si="5"/>
        <v>7.0060794410786045</v>
      </c>
      <c r="L16" s="23">
        <v>16</v>
      </c>
      <c r="M16" s="23">
        <v>4.2</v>
      </c>
      <c r="N16" s="29">
        <f t="shared" si="6"/>
        <v>26.689826442204208</v>
      </c>
      <c r="O16" s="23">
        <f t="shared" si="0"/>
        <v>1.668114152637763</v>
      </c>
      <c r="Q16" s="3"/>
      <c r="R16" s="3"/>
    </row>
    <row r="17" spans="1:18" x14ac:dyDescent="0.2">
      <c r="A17" s="17">
        <v>1978</v>
      </c>
      <c r="B17" s="23">
        <f>[2]Table50!D20</f>
        <v>10.76743508037149</v>
      </c>
      <c r="C17" s="23">
        <v>0</v>
      </c>
      <c r="D17" s="23">
        <f t="shared" si="1"/>
        <v>10.76743508037149</v>
      </c>
      <c r="E17" s="23">
        <v>11</v>
      </c>
      <c r="F17" s="23">
        <f t="shared" si="2"/>
        <v>9.5830172215306266</v>
      </c>
      <c r="G17" s="23">
        <v>0</v>
      </c>
      <c r="H17" s="23">
        <v>34</v>
      </c>
      <c r="I17" s="23">
        <f t="shared" si="3"/>
        <v>6.3247913662102135</v>
      </c>
      <c r="J17" s="23">
        <f t="shared" si="4"/>
        <v>0.27725112838181759</v>
      </c>
      <c r="K17" s="23">
        <f t="shared" si="5"/>
        <v>7.8599308640603374</v>
      </c>
      <c r="L17" s="23">
        <v>16</v>
      </c>
      <c r="M17" s="23">
        <v>4.2</v>
      </c>
      <c r="N17" s="29">
        <f t="shared" si="6"/>
        <v>29.942593767848901</v>
      </c>
      <c r="O17" s="23">
        <f t="shared" si="0"/>
        <v>1.8714121104905563</v>
      </c>
      <c r="Q17" s="3"/>
      <c r="R17" s="3"/>
    </row>
    <row r="18" spans="1:18" x14ac:dyDescent="0.2">
      <c r="A18" s="17">
        <v>1979</v>
      </c>
      <c r="B18" s="23">
        <f>[2]Table50!D21</f>
        <v>14.750197957491292</v>
      </c>
      <c r="C18" s="23">
        <v>0</v>
      </c>
      <c r="D18" s="23">
        <f t="shared" si="1"/>
        <v>14.750197957491292</v>
      </c>
      <c r="E18" s="23">
        <v>11</v>
      </c>
      <c r="F18" s="23">
        <f t="shared" si="2"/>
        <v>13.127676182167249</v>
      </c>
      <c r="G18" s="23">
        <v>0</v>
      </c>
      <c r="H18" s="23">
        <v>34</v>
      </c>
      <c r="I18" s="23">
        <f t="shared" si="3"/>
        <v>8.6642662802303843</v>
      </c>
      <c r="J18" s="23">
        <f t="shared" si="4"/>
        <v>0.37980345337996207</v>
      </c>
      <c r="K18" s="23">
        <f t="shared" si="5"/>
        <v>10.767238001595235</v>
      </c>
      <c r="L18" s="23">
        <v>16</v>
      </c>
      <c r="M18" s="23">
        <v>4.2</v>
      </c>
      <c r="N18" s="29">
        <f t="shared" si="6"/>
        <v>41.018049529886611</v>
      </c>
      <c r="O18" s="23">
        <f t="shared" si="0"/>
        <v>2.5636280956179132</v>
      </c>
      <c r="Q18" s="3"/>
      <c r="R18" s="3"/>
    </row>
    <row r="19" spans="1:18" x14ac:dyDescent="0.2">
      <c r="A19" s="17">
        <v>1980</v>
      </c>
      <c r="B19" s="23">
        <f>[2]Table50!D22</f>
        <v>18.955712552155777</v>
      </c>
      <c r="C19" s="23">
        <v>0</v>
      </c>
      <c r="D19" s="23">
        <f t="shared" si="1"/>
        <v>18.955712552155777</v>
      </c>
      <c r="E19" s="23">
        <v>11</v>
      </c>
      <c r="F19" s="23">
        <f t="shared" si="2"/>
        <v>16.870584171418642</v>
      </c>
      <c r="G19" s="23">
        <v>0</v>
      </c>
      <c r="H19" s="23">
        <v>34</v>
      </c>
      <c r="I19" s="23">
        <f t="shared" si="3"/>
        <v>11.134585553136304</v>
      </c>
      <c r="J19" s="23">
        <f t="shared" si="4"/>
        <v>0.48809142150734486</v>
      </c>
      <c r="K19" s="23">
        <f t="shared" si="5"/>
        <v>13.837147754022473</v>
      </c>
      <c r="L19" s="23">
        <v>16</v>
      </c>
      <c r="M19" s="23">
        <v>4.2</v>
      </c>
      <c r="N19" s="29">
        <f t="shared" si="6"/>
        <v>52.712943824847514</v>
      </c>
      <c r="O19" s="23">
        <f t="shared" si="0"/>
        <v>3.2945589890529696</v>
      </c>
      <c r="Q19" s="3"/>
      <c r="R19" s="3"/>
    </row>
    <row r="20" spans="1:18" x14ac:dyDescent="0.2">
      <c r="A20" s="17">
        <v>1981</v>
      </c>
      <c r="B20" s="23">
        <f>[2]Table50!D23</f>
        <v>22.834072452179072</v>
      </c>
      <c r="C20" s="23">
        <v>0</v>
      </c>
      <c r="D20" s="23">
        <f t="shared" si="1"/>
        <v>22.834072452179072</v>
      </c>
      <c r="E20" s="23">
        <v>11</v>
      </c>
      <c r="F20" s="23">
        <f t="shared" si="2"/>
        <v>20.322324482439374</v>
      </c>
      <c r="G20" s="23">
        <v>0</v>
      </c>
      <c r="H20" s="23">
        <v>34</v>
      </c>
      <c r="I20" s="23">
        <f t="shared" si="3"/>
        <v>13.412734158409986</v>
      </c>
      <c r="J20" s="23">
        <f t="shared" si="4"/>
        <v>0.58795546995769798</v>
      </c>
      <c r="K20" s="23">
        <f t="shared" si="5"/>
        <v>16.668243595565759</v>
      </c>
      <c r="L20" s="23">
        <v>16</v>
      </c>
      <c r="M20" s="23">
        <v>4.2</v>
      </c>
      <c r="N20" s="29">
        <f t="shared" si="6"/>
        <v>63.498070840250506</v>
      </c>
      <c r="O20" s="23">
        <f t="shared" si="0"/>
        <v>3.9686294275156566</v>
      </c>
      <c r="Q20" s="3"/>
      <c r="R20" s="3"/>
    </row>
    <row r="21" spans="1:18" x14ac:dyDescent="0.2">
      <c r="A21" s="17">
        <v>1982</v>
      </c>
      <c r="B21" s="23">
        <f>[2]Table50!D24</f>
        <v>26.61671814446369</v>
      </c>
      <c r="C21" s="23">
        <v>0</v>
      </c>
      <c r="D21" s="23">
        <f t="shared" si="1"/>
        <v>26.61671814446369</v>
      </c>
      <c r="E21" s="23">
        <v>11</v>
      </c>
      <c r="F21" s="23">
        <f t="shared" si="2"/>
        <v>23.688879148572685</v>
      </c>
      <c r="G21" s="23">
        <v>0</v>
      </c>
      <c r="H21" s="23">
        <v>34</v>
      </c>
      <c r="I21" s="23">
        <f t="shared" si="3"/>
        <v>15.634660238057972</v>
      </c>
      <c r="J21" s="23">
        <f t="shared" si="4"/>
        <v>0.68535496933952755</v>
      </c>
      <c r="K21" s="23">
        <f t="shared" si="5"/>
        <v>19.429470703290935</v>
      </c>
      <c r="L21" s="23">
        <v>16</v>
      </c>
      <c r="M21" s="23">
        <v>4.2</v>
      </c>
      <c r="N21" s="29">
        <f t="shared" si="6"/>
        <v>74.01703125063213</v>
      </c>
      <c r="O21" s="23">
        <f t="shared" si="0"/>
        <v>4.6260644531645081</v>
      </c>
      <c r="Q21" s="3"/>
      <c r="R21" s="3"/>
    </row>
    <row r="22" spans="1:18" x14ac:dyDescent="0.2">
      <c r="A22" s="17">
        <v>1983</v>
      </c>
      <c r="B22" s="23">
        <f>[2]Table50!D25</f>
        <v>31.201474987943172</v>
      </c>
      <c r="C22" s="23">
        <v>0</v>
      </c>
      <c r="D22" s="23">
        <f t="shared" si="1"/>
        <v>31.201474987943172</v>
      </c>
      <c r="E22" s="23">
        <v>11</v>
      </c>
      <c r="F22" s="23">
        <f t="shared" si="2"/>
        <v>27.769312739269424</v>
      </c>
      <c r="G22" s="23">
        <v>0</v>
      </c>
      <c r="H22" s="23">
        <v>34</v>
      </c>
      <c r="I22" s="23">
        <f t="shared" si="3"/>
        <v>18.327746407917822</v>
      </c>
      <c r="J22" s="23">
        <f t="shared" si="4"/>
        <v>0.80340806171694557</v>
      </c>
      <c r="K22" s="23">
        <f t="shared" si="5"/>
        <v>22.776216845644548</v>
      </c>
      <c r="L22" s="23">
        <v>16</v>
      </c>
      <c r="M22" s="23">
        <v>4.2</v>
      </c>
      <c r="N22" s="29">
        <f t="shared" si="6"/>
        <v>86.766540364360182</v>
      </c>
      <c r="O22" s="23">
        <f t="shared" si="0"/>
        <v>5.4229087727725114</v>
      </c>
      <c r="Q22" s="3"/>
      <c r="R22" s="3"/>
    </row>
    <row r="23" spans="1:18" x14ac:dyDescent="0.2">
      <c r="A23" s="17">
        <v>1984</v>
      </c>
      <c r="B23" s="23">
        <f>[2]Table50!D26</f>
        <v>37.22626804542454</v>
      </c>
      <c r="C23" s="23">
        <v>0</v>
      </c>
      <c r="D23" s="23">
        <f t="shared" si="1"/>
        <v>37.22626804542454</v>
      </c>
      <c r="E23" s="23">
        <v>11</v>
      </c>
      <c r="F23" s="23">
        <f t="shared" si="2"/>
        <v>33.131378560427841</v>
      </c>
      <c r="G23" s="23">
        <v>0</v>
      </c>
      <c r="H23" s="23">
        <v>34</v>
      </c>
      <c r="I23" s="23">
        <f t="shared" si="3"/>
        <v>21.866709849882376</v>
      </c>
      <c r="J23" s="23">
        <f t="shared" si="4"/>
        <v>0.95854070574826855</v>
      </c>
      <c r="K23" s="23">
        <f t="shared" si="5"/>
        <v>27.174149737610538</v>
      </c>
      <c r="L23" s="23">
        <v>16</v>
      </c>
      <c r="M23" s="23">
        <v>4.2</v>
      </c>
      <c r="N23" s="29">
        <f t="shared" si="6"/>
        <v>103.52057042899253</v>
      </c>
      <c r="O23" s="23">
        <f t="shared" si="0"/>
        <v>6.470035651812033</v>
      </c>
      <c r="Q23" s="3"/>
      <c r="R23" s="3"/>
    </row>
    <row r="24" spans="1:18" x14ac:dyDescent="0.2">
      <c r="A24" s="17">
        <v>1985</v>
      </c>
      <c r="B24" s="23">
        <f>[2]Table50!D27</f>
        <v>45.171060025328558</v>
      </c>
      <c r="C24" s="23">
        <v>0</v>
      </c>
      <c r="D24" s="23">
        <f t="shared" si="1"/>
        <v>45.171060025328558</v>
      </c>
      <c r="E24" s="23">
        <v>11</v>
      </c>
      <c r="F24" s="23">
        <f t="shared" si="2"/>
        <v>40.202243422542416</v>
      </c>
      <c r="G24" s="23">
        <v>0</v>
      </c>
      <c r="H24" s="23">
        <v>34</v>
      </c>
      <c r="I24" s="23">
        <f t="shared" si="3"/>
        <v>26.533480658877995</v>
      </c>
      <c r="J24" s="23">
        <f t="shared" si="4"/>
        <v>1.1631114809371175</v>
      </c>
      <c r="K24" s="23">
        <f t="shared" si="5"/>
        <v>32.973628928826813</v>
      </c>
      <c r="L24" s="23">
        <v>16</v>
      </c>
      <c r="M24" s="23">
        <v>4.2</v>
      </c>
      <c r="N24" s="29">
        <f t="shared" si="6"/>
        <v>125.61382449076881</v>
      </c>
      <c r="O24" s="23">
        <f t="shared" si="0"/>
        <v>7.8508640306730504</v>
      </c>
      <c r="Q24" s="3"/>
      <c r="R24" s="3"/>
    </row>
    <row r="25" spans="1:18" x14ac:dyDescent="0.2">
      <c r="A25" s="17">
        <v>1986</v>
      </c>
      <c r="B25" s="23">
        <f>[2]Table50!D28</f>
        <v>45.693822174019644</v>
      </c>
      <c r="C25" s="23">
        <v>0</v>
      </c>
      <c r="D25" s="23">
        <f t="shared" si="1"/>
        <v>45.693822174019644</v>
      </c>
      <c r="E25" s="23">
        <v>11</v>
      </c>
      <c r="F25" s="23">
        <f t="shared" si="2"/>
        <v>40.667501734877483</v>
      </c>
      <c r="G25" s="23">
        <v>0</v>
      </c>
      <c r="H25" s="23">
        <v>34</v>
      </c>
      <c r="I25" s="23">
        <f t="shared" si="3"/>
        <v>26.840551145019138</v>
      </c>
      <c r="J25" s="23">
        <f t="shared" si="4"/>
        <v>1.1765721049871403</v>
      </c>
      <c r="K25" s="23">
        <f t="shared" si="5"/>
        <v>33.355230890332933</v>
      </c>
      <c r="L25" s="23">
        <v>16</v>
      </c>
      <c r="M25" s="23">
        <v>4.2</v>
      </c>
      <c r="N25" s="29">
        <f t="shared" si="6"/>
        <v>127.06754624888735</v>
      </c>
      <c r="O25" s="23">
        <f t="shared" si="0"/>
        <v>7.9417216405554596</v>
      </c>
      <c r="Q25" s="3"/>
      <c r="R25" s="3"/>
    </row>
    <row r="26" spans="1:18" x14ac:dyDescent="0.2">
      <c r="A26" s="17">
        <v>1987</v>
      </c>
      <c r="B26" s="23">
        <f>[2]Table50!D29</f>
        <v>47.709123408181085</v>
      </c>
      <c r="C26" s="23">
        <v>0</v>
      </c>
      <c r="D26" s="23">
        <f t="shared" si="1"/>
        <v>47.709123408181085</v>
      </c>
      <c r="E26" s="23">
        <v>11</v>
      </c>
      <c r="F26" s="23">
        <f t="shared" si="2"/>
        <v>42.461119833281167</v>
      </c>
      <c r="G26" s="23">
        <v>0</v>
      </c>
      <c r="H26" s="23">
        <v>34</v>
      </c>
      <c r="I26" s="23">
        <f t="shared" si="3"/>
        <v>28.024339089965572</v>
      </c>
      <c r="J26" s="23">
        <f t="shared" si="4"/>
        <v>1.2284641792861621</v>
      </c>
      <c r="K26" s="23">
        <f t="shared" si="5"/>
        <v>34.82634525067305</v>
      </c>
      <c r="L26" s="23">
        <v>16</v>
      </c>
      <c r="M26" s="23">
        <v>4.2</v>
      </c>
      <c r="N26" s="29">
        <f t="shared" si="6"/>
        <v>132.67179143113543</v>
      </c>
      <c r="O26" s="23">
        <f t="shared" si="0"/>
        <v>8.2919869644459645</v>
      </c>
      <c r="Q26" s="3"/>
      <c r="R26" s="3"/>
    </row>
    <row r="27" spans="1:18" x14ac:dyDescent="0.2">
      <c r="A27" s="17">
        <v>1988</v>
      </c>
      <c r="B27" s="23">
        <f>[2]Table50!D30</f>
        <v>48.962276702813227</v>
      </c>
      <c r="C27" s="23">
        <v>0</v>
      </c>
      <c r="D27" s="23">
        <f t="shared" si="1"/>
        <v>48.962276702813227</v>
      </c>
      <c r="E27" s="23">
        <v>11</v>
      </c>
      <c r="F27" s="23">
        <f t="shared" si="2"/>
        <v>43.57642626550377</v>
      </c>
      <c r="G27" s="23">
        <v>0</v>
      </c>
      <c r="H27" s="23">
        <v>34</v>
      </c>
      <c r="I27" s="23">
        <f t="shared" si="3"/>
        <v>28.760441335232489</v>
      </c>
      <c r="J27" s="23">
        <f t="shared" si="4"/>
        <v>1.2607316749690953</v>
      </c>
      <c r="K27" s="23">
        <f t="shared" si="5"/>
        <v>35.741112619536366</v>
      </c>
      <c r="L27" s="23">
        <v>16</v>
      </c>
      <c r="M27" s="23">
        <v>4.2</v>
      </c>
      <c r="N27" s="29">
        <f t="shared" si="6"/>
        <v>136.15661950299568</v>
      </c>
      <c r="O27" s="23">
        <f t="shared" si="0"/>
        <v>8.5097887189372301</v>
      </c>
      <c r="Q27" s="3"/>
      <c r="R27" s="3"/>
    </row>
    <row r="28" spans="1:18" x14ac:dyDescent="0.2">
      <c r="A28" s="17">
        <v>1989</v>
      </c>
      <c r="B28" s="23">
        <f>[2]Table50!D31</f>
        <v>48.19616563301016</v>
      </c>
      <c r="C28" s="23">
        <v>0</v>
      </c>
      <c r="D28" s="23">
        <f t="shared" si="1"/>
        <v>48.19616563301016</v>
      </c>
      <c r="E28" s="23">
        <v>11</v>
      </c>
      <c r="F28" s="23">
        <f t="shared" si="2"/>
        <v>42.894587413379043</v>
      </c>
      <c r="G28" s="23">
        <v>0</v>
      </c>
      <c r="H28" s="23">
        <v>34</v>
      </c>
      <c r="I28" s="23">
        <f t="shared" si="3"/>
        <v>28.310427692830167</v>
      </c>
      <c r="J28" s="23">
        <f t="shared" si="4"/>
        <v>1.2410050495487197</v>
      </c>
      <c r="K28" s="23">
        <f t="shared" si="5"/>
        <v>35.181872652181426</v>
      </c>
      <c r="L28" s="23">
        <v>16</v>
      </c>
      <c r="M28" s="23">
        <v>4.2</v>
      </c>
      <c r="N28" s="29">
        <f t="shared" si="6"/>
        <v>134.02618153211972</v>
      </c>
      <c r="O28" s="23">
        <f t="shared" si="0"/>
        <v>8.3766363457574826</v>
      </c>
      <c r="Q28" s="3"/>
      <c r="R28" s="3"/>
    </row>
    <row r="29" spans="1:18" x14ac:dyDescent="0.2">
      <c r="A29" s="17">
        <v>1990</v>
      </c>
      <c r="B29" s="23">
        <f>[2]Table50!D32</f>
        <v>49.593414677050525</v>
      </c>
      <c r="C29" s="23">
        <v>0</v>
      </c>
      <c r="D29" s="23">
        <f t="shared" si="1"/>
        <v>49.593414677050525</v>
      </c>
      <c r="E29" s="23">
        <v>11</v>
      </c>
      <c r="F29" s="23">
        <f t="shared" si="2"/>
        <v>44.138139062574965</v>
      </c>
      <c r="G29" s="23">
        <v>0</v>
      </c>
      <c r="H29" s="23">
        <v>34</v>
      </c>
      <c r="I29" s="23">
        <f t="shared" si="3"/>
        <v>29.131171781299479</v>
      </c>
      <c r="J29" s="23">
        <f t="shared" si="4"/>
        <v>1.2769828726049086</v>
      </c>
      <c r="K29" s="23">
        <f t="shared" si="5"/>
        <v>36.201825946912855</v>
      </c>
      <c r="L29" s="23">
        <v>16</v>
      </c>
      <c r="M29" s="23">
        <v>4.2</v>
      </c>
      <c r="N29" s="29">
        <f t="shared" si="6"/>
        <v>137.91171789300134</v>
      </c>
      <c r="O29" s="23">
        <f t="shared" si="0"/>
        <v>8.6194823683125836</v>
      </c>
      <c r="Q29" s="3"/>
      <c r="R29" s="3"/>
    </row>
    <row r="30" spans="1:18" x14ac:dyDescent="0.2">
      <c r="A30" s="17">
        <v>1991</v>
      </c>
      <c r="B30" s="23">
        <f>[2]Table50!D33</f>
        <v>50.305460111324585</v>
      </c>
      <c r="C30" s="23">
        <v>0</v>
      </c>
      <c r="D30" s="23">
        <f t="shared" si="1"/>
        <v>50.305460111324585</v>
      </c>
      <c r="E30" s="23">
        <v>11</v>
      </c>
      <c r="F30" s="23">
        <f t="shared" si="2"/>
        <v>44.771859499078879</v>
      </c>
      <c r="G30" s="23">
        <v>0</v>
      </c>
      <c r="H30" s="23">
        <v>34</v>
      </c>
      <c r="I30" s="23">
        <f t="shared" si="3"/>
        <v>29.549427269392059</v>
      </c>
      <c r="J30" s="23">
        <f t="shared" si="4"/>
        <v>1.2953173597541725</v>
      </c>
      <c r="K30" s="23">
        <f t="shared" si="5"/>
        <v>36.721599490350911</v>
      </c>
      <c r="L30" s="23">
        <v>16</v>
      </c>
      <c r="M30" s="23">
        <v>4.2</v>
      </c>
      <c r="N30" s="29">
        <f t="shared" si="6"/>
        <v>139.89180758228918</v>
      </c>
      <c r="O30" s="23">
        <f t="shared" si="0"/>
        <v>8.7432379738930734</v>
      </c>
      <c r="Q30" s="3"/>
      <c r="R30" s="3"/>
    </row>
    <row r="31" spans="1:18" x14ac:dyDescent="0.2">
      <c r="A31" s="17">
        <v>1992</v>
      </c>
      <c r="B31" s="23">
        <f>[2]Table50!D34</f>
        <v>51.865256407769415</v>
      </c>
      <c r="C31" s="23">
        <v>0</v>
      </c>
      <c r="D31" s="23">
        <f t="shared" si="1"/>
        <v>51.865256407769415</v>
      </c>
      <c r="E31" s="23">
        <v>11</v>
      </c>
      <c r="F31" s="23">
        <f t="shared" si="2"/>
        <v>46.160078202914782</v>
      </c>
      <c r="G31" s="23">
        <v>0</v>
      </c>
      <c r="H31" s="23">
        <v>34</v>
      </c>
      <c r="I31" s="23">
        <f t="shared" si="3"/>
        <v>30.465651613923757</v>
      </c>
      <c r="J31" s="23">
        <f t="shared" si="4"/>
        <v>1.3354806186925483</v>
      </c>
      <c r="K31" s="23">
        <f t="shared" si="5"/>
        <v>37.860207799624398</v>
      </c>
      <c r="L31" s="23">
        <v>16</v>
      </c>
      <c r="M31" s="23">
        <v>4.2</v>
      </c>
      <c r="N31" s="29">
        <f t="shared" si="6"/>
        <v>144.22936304618818</v>
      </c>
      <c r="O31" s="23">
        <f t="shared" si="0"/>
        <v>9.0143351903867615</v>
      </c>
      <c r="Q31" s="3"/>
      <c r="R31" s="3"/>
    </row>
    <row r="32" spans="1:18" x14ac:dyDescent="0.2">
      <c r="A32" s="17">
        <v>1993</v>
      </c>
      <c r="B32" s="23">
        <f>[2]Table50!D35</f>
        <v>54.522995485032411</v>
      </c>
      <c r="C32" s="23">
        <v>0</v>
      </c>
      <c r="D32" s="23">
        <f t="shared" si="1"/>
        <v>54.522995485032411</v>
      </c>
      <c r="E32" s="23">
        <v>11</v>
      </c>
      <c r="F32" s="23">
        <f t="shared" si="2"/>
        <v>48.525465981678849</v>
      </c>
      <c r="G32" s="23">
        <v>0</v>
      </c>
      <c r="H32" s="23">
        <v>34</v>
      </c>
      <c r="I32" s="23">
        <f t="shared" si="3"/>
        <v>32.026807547908035</v>
      </c>
      <c r="J32" s="23">
        <f t="shared" si="4"/>
        <v>1.4039148514151467</v>
      </c>
      <c r="K32" s="23">
        <f t="shared" si="5"/>
        <v>39.800284080193698</v>
      </c>
      <c r="L32" s="23">
        <v>16</v>
      </c>
      <c r="M32" s="23">
        <v>4.2</v>
      </c>
      <c r="N32" s="29">
        <f t="shared" si="6"/>
        <v>151.62012982930932</v>
      </c>
      <c r="O32" s="23">
        <f t="shared" si="0"/>
        <v>9.4762581143318325</v>
      </c>
      <c r="Q32" s="3"/>
      <c r="R32" s="3"/>
    </row>
    <row r="33" spans="1:18" x14ac:dyDescent="0.2">
      <c r="A33" s="17">
        <v>1994</v>
      </c>
      <c r="B33" s="23">
        <f>[2]Table50!D36</f>
        <v>56.230353766763166</v>
      </c>
      <c r="C33" s="23">
        <v>0</v>
      </c>
      <c r="D33" s="23">
        <f t="shared" si="1"/>
        <v>56.230353766763166</v>
      </c>
      <c r="E33" s="23">
        <v>11</v>
      </c>
      <c r="F33" s="23">
        <f t="shared" si="2"/>
        <v>50.045014852419214</v>
      </c>
      <c r="G33" s="23">
        <v>0</v>
      </c>
      <c r="H33" s="23">
        <v>34</v>
      </c>
      <c r="I33" s="23">
        <f t="shared" si="3"/>
        <v>33.029709802596685</v>
      </c>
      <c r="J33" s="23">
        <f t="shared" si="4"/>
        <v>1.4478776899768411</v>
      </c>
      <c r="K33" s="23">
        <f t="shared" si="5"/>
        <v>41.046608571998455</v>
      </c>
      <c r="L33" s="23">
        <v>16</v>
      </c>
      <c r="M33" s="23">
        <v>4.2</v>
      </c>
      <c r="N33" s="29">
        <f t="shared" si="6"/>
        <v>156.36803265523221</v>
      </c>
      <c r="O33" s="23">
        <f t="shared" si="0"/>
        <v>9.7730020409520133</v>
      </c>
      <c r="Q33" s="3"/>
      <c r="R33" s="3"/>
    </row>
    <row r="34" spans="1:18" x14ac:dyDescent="0.2">
      <c r="A34" s="17">
        <v>1995</v>
      </c>
      <c r="B34" s="23">
        <f>[2]Table50!D37</f>
        <v>57.650550715168251</v>
      </c>
      <c r="C34" s="23">
        <v>0</v>
      </c>
      <c r="D34" s="23">
        <f t="shared" si="1"/>
        <v>57.650550715168251</v>
      </c>
      <c r="E34" s="23">
        <v>11</v>
      </c>
      <c r="F34" s="23">
        <f t="shared" si="2"/>
        <v>51.308990136499744</v>
      </c>
      <c r="G34" s="23">
        <v>0</v>
      </c>
      <c r="H34" s="23">
        <v>34</v>
      </c>
      <c r="I34" s="23">
        <f t="shared" si="3"/>
        <v>33.863933490089835</v>
      </c>
      <c r="J34" s="23">
        <f t="shared" si="4"/>
        <v>1.4844463995655819</v>
      </c>
      <c r="K34" s="23">
        <f t="shared" si="5"/>
        <v>42.083313204484462</v>
      </c>
      <c r="L34" s="23">
        <v>16</v>
      </c>
      <c r="M34" s="23">
        <v>4.2</v>
      </c>
      <c r="N34" s="29">
        <f t="shared" si="6"/>
        <v>160.31738363613127</v>
      </c>
      <c r="O34" s="23">
        <f t="shared" si="0"/>
        <v>10.019836477258204</v>
      </c>
      <c r="Q34" s="3"/>
      <c r="R34" s="3"/>
    </row>
    <row r="35" spans="1:18" x14ac:dyDescent="0.2">
      <c r="A35" s="17">
        <v>1996</v>
      </c>
      <c r="B35" s="23">
        <f>[2]Table50!D38</f>
        <v>57.495027854660329</v>
      </c>
      <c r="C35" s="23">
        <v>0</v>
      </c>
      <c r="D35" s="23">
        <f t="shared" si="1"/>
        <v>57.495027854660329</v>
      </c>
      <c r="E35" s="23">
        <v>11</v>
      </c>
      <c r="F35" s="23">
        <f t="shared" si="2"/>
        <v>51.170574790647692</v>
      </c>
      <c r="G35" s="23">
        <v>0</v>
      </c>
      <c r="H35" s="23">
        <v>34</v>
      </c>
      <c r="I35" s="23">
        <f t="shared" si="3"/>
        <v>33.772579361827475</v>
      </c>
      <c r="J35" s="23">
        <f t="shared" si="4"/>
        <v>1.4804418350390125</v>
      </c>
      <c r="K35" s="23">
        <f t="shared" si="5"/>
        <v>41.96978580243848</v>
      </c>
      <c r="L35" s="23">
        <v>16</v>
      </c>
      <c r="M35" s="23">
        <v>4.2</v>
      </c>
      <c r="N35" s="29">
        <f t="shared" si="6"/>
        <v>159.88489829500372</v>
      </c>
      <c r="O35" s="23">
        <f t="shared" si="0"/>
        <v>9.9928061434377327</v>
      </c>
      <c r="Q35" s="3"/>
      <c r="R35" s="3"/>
    </row>
    <row r="36" spans="1:18" x14ac:dyDescent="0.2">
      <c r="A36" s="17">
        <v>1997</v>
      </c>
      <c r="B36" s="23">
        <f>[2]Table50!D39</f>
        <v>60.709086767248316</v>
      </c>
      <c r="C36" s="23">
        <v>0</v>
      </c>
      <c r="D36" s="23">
        <f t="shared" si="1"/>
        <v>60.709086767248316</v>
      </c>
      <c r="E36" s="23">
        <v>11</v>
      </c>
      <c r="F36" s="23">
        <f t="shared" si="2"/>
        <v>54.031087222850999</v>
      </c>
      <c r="G36" s="23">
        <v>0</v>
      </c>
      <c r="H36" s="23">
        <v>34</v>
      </c>
      <c r="I36" s="23">
        <f t="shared" si="3"/>
        <v>35.660517567081655</v>
      </c>
      <c r="J36" s="23">
        <f t="shared" si="4"/>
        <v>1.5632007700638533</v>
      </c>
      <c r="K36" s="23">
        <f t="shared" si="5"/>
        <v>44.315960230925207</v>
      </c>
      <c r="L36" s="23">
        <v>16</v>
      </c>
      <c r="M36" s="23">
        <v>4.2</v>
      </c>
      <c r="N36" s="29">
        <f t="shared" si="6"/>
        <v>168.82270564161982</v>
      </c>
      <c r="O36" s="23">
        <f t="shared" si="0"/>
        <v>10.551419102601239</v>
      </c>
      <c r="Q36" s="3"/>
      <c r="R36" s="3"/>
    </row>
    <row r="37" spans="1:18" x14ac:dyDescent="0.2">
      <c r="A37" s="17">
        <v>1998</v>
      </c>
      <c r="B37" s="23">
        <f>[2]Table50!D40</f>
        <v>62.087578960929164</v>
      </c>
      <c r="C37" s="23">
        <v>0</v>
      </c>
      <c r="D37" s="23">
        <f t="shared" si="1"/>
        <v>62.087578960929164</v>
      </c>
      <c r="E37" s="23">
        <v>11</v>
      </c>
      <c r="F37" s="23">
        <f t="shared" si="2"/>
        <v>55.257945275226959</v>
      </c>
      <c r="G37" s="23">
        <v>0</v>
      </c>
      <c r="H37" s="23">
        <v>34</v>
      </c>
      <c r="I37" s="23">
        <f t="shared" si="3"/>
        <v>36.470243881649793</v>
      </c>
      <c r="J37" s="23">
        <f t="shared" si="4"/>
        <v>1.5986956222093061</v>
      </c>
      <c r="K37" s="23">
        <f t="shared" si="5"/>
        <v>45.322221541822721</v>
      </c>
      <c r="L37" s="23">
        <v>16</v>
      </c>
      <c r="M37" s="23">
        <v>4.2</v>
      </c>
      <c r="N37" s="29">
        <f t="shared" si="6"/>
        <v>172.65608206408655</v>
      </c>
      <c r="O37" s="23">
        <f t="shared" si="0"/>
        <v>10.791005129005409</v>
      </c>
      <c r="Q37" s="3"/>
      <c r="R37" s="3"/>
    </row>
    <row r="38" spans="1:18" x14ac:dyDescent="0.2">
      <c r="A38" s="17">
        <v>1999</v>
      </c>
      <c r="B38" s="23">
        <f>[2]Table50!D41</f>
        <v>63.814239314807359</v>
      </c>
      <c r="C38" s="23">
        <v>0</v>
      </c>
      <c r="D38" s="23">
        <f t="shared" si="1"/>
        <v>63.814239314807359</v>
      </c>
      <c r="E38" s="23">
        <v>11</v>
      </c>
      <c r="F38" s="23">
        <f t="shared" si="2"/>
        <v>56.794672990178547</v>
      </c>
      <c r="G38" s="23">
        <v>0</v>
      </c>
      <c r="H38" s="23">
        <v>34</v>
      </c>
      <c r="I38" s="23">
        <f t="shared" si="3"/>
        <v>37.484484173517842</v>
      </c>
      <c r="J38" s="23">
        <f t="shared" si="4"/>
        <v>1.6431554706199603</v>
      </c>
      <c r="K38" s="23">
        <f t="shared" si="5"/>
        <v>46.582636014340565</v>
      </c>
      <c r="L38" s="23">
        <v>16</v>
      </c>
      <c r="M38" s="23">
        <v>4.2</v>
      </c>
      <c r="N38" s="29">
        <f t="shared" si="6"/>
        <v>177.45766100701167</v>
      </c>
      <c r="O38" s="23">
        <f t="shared" si="0"/>
        <v>11.091103812938229</v>
      </c>
      <c r="Q38" s="3"/>
      <c r="R38" s="3"/>
    </row>
    <row r="39" spans="1:18" x14ac:dyDescent="0.2">
      <c r="A39" s="17">
        <v>2000</v>
      </c>
      <c r="B39" s="23">
        <f>[2]Table50!D42</f>
        <v>62.527817323974723</v>
      </c>
      <c r="C39" s="23">
        <v>0</v>
      </c>
      <c r="D39" s="23">
        <f t="shared" si="1"/>
        <v>62.527817323974723</v>
      </c>
      <c r="E39" s="23">
        <v>11</v>
      </c>
      <c r="F39" s="23">
        <f t="shared" si="2"/>
        <v>55.649757418337501</v>
      </c>
      <c r="G39" s="23">
        <v>0</v>
      </c>
      <c r="H39" s="23">
        <v>34</v>
      </c>
      <c r="I39" s="23">
        <f t="shared" si="3"/>
        <v>36.728839896102755</v>
      </c>
      <c r="J39" s="23">
        <f t="shared" si="4"/>
        <v>1.6100313379113536</v>
      </c>
      <c r="K39" s="23">
        <f t="shared" si="5"/>
        <v>45.643583414117913</v>
      </c>
      <c r="L39" s="23">
        <v>16</v>
      </c>
      <c r="M39" s="23">
        <v>4.2</v>
      </c>
      <c r="N39" s="29">
        <f t="shared" si="6"/>
        <v>173.88031776806824</v>
      </c>
      <c r="O39" s="23">
        <f t="shared" si="0"/>
        <v>10.867519860504265</v>
      </c>
      <c r="Q39" s="3"/>
      <c r="R39" s="3"/>
    </row>
    <row r="40" spans="1:18" x14ac:dyDescent="0.2">
      <c r="A40" s="17">
        <v>2001</v>
      </c>
      <c r="B40" s="23">
        <f>[2]Table50!D43</f>
        <v>62.22806313083813</v>
      </c>
      <c r="C40" s="23">
        <v>0</v>
      </c>
      <c r="D40" s="23">
        <f t="shared" si="1"/>
        <v>62.22806313083813</v>
      </c>
      <c r="E40" s="23">
        <v>11</v>
      </c>
      <c r="F40" s="23">
        <f t="shared" si="2"/>
        <v>55.382976186445937</v>
      </c>
      <c r="G40" s="23">
        <v>0</v>
      </c>
      <c r="H40" s="23">
        <v>34</v>
      </c>
      <c r="I40" s="23">
        <f t="shared" si="3"/>
        <v>36.552764283054316</v>
      </c>
      <c r="J40" s="23">
        <f t="shared" si="4"/>
        <v>1.6023129548736139</v>
      </c>
      <c r="K40" s="23">
        <f t="shared" si="5"/>
        <v>45.424771114189518</v>
      </c>
      <c r="L40" s="23">
        <v>16</v>
      </c>
      <c r="M40" s="23">
        <v>4.2</v>
      </c>
      <c r="N40" s="29">
        <f t="shared" si="6"/>
        <v>173.04674710167436</v>
      </c>
      <c r="O40" s="23">
        <f t="shared" si="0"/>
        <v>10.815421693854647</v>
      </c>
      <c r="Q40" s="3"/>
      <c r="R40" s="3"/>
    </row>
    <row r="41" spans="1:18" x14ac:dyDescent="0.2">
      <c r="A41" s="17">
        <v>2002</v>
      </c>
      <c r="B41" s="23">
        <f>[2]Table50!D44</f>
        <v>62.525669614328528</v>
      </c>
      <c r="C41" s="23">
        <v>0</v>
      </c>
      <c r="D41" s="23">
        <f t="shared" si="1"/>
        <v>62.525669614328528</v>
      </c>
      <c r="E41" s="23">
        <v>11</v>
      </c>
      <c r="F41" s="23">
        <f t="shared" si="2"/>
        <v>55.647845956752391</v>
      </c>
      <c r="G41" s="23">
        <v>0</v>
      </c>
      <c r="H41" s="23">
        <v>34</v>
      </c>
      <c r="I41" s="23">
        <f t="shared" si="3"/>
        <v>36.727578331456584</v>
      </c>
      <c r="J41" s="23">
        <f t="shared" si="4"/>
        <v>1.6099760364474118</v>
      </c>
      <c r="K41" s="23">
        <f t="shared" si="5"/>
        <v>45.6420156452659</v>
      </c>
      <c r="L41" s="23">
        <v>16</v>
      </c>
      <c r="M41" s="23">
        <v>4.2</v>
      </c>
      <c r="N41" s="29">
        <f t="shared" si="6"/>
        <v>173.87434531529865</v>
      </c>
      <c r="O41" s="23">
        <f t="shared" si="0"/>
        <v>10.867146582206166</v>
      </c>
      <c r="Q41" s="3"/>
      <c r="R41" s="3"/>
    </row>
    <row r="42" spans="1:18" x14ac:dyDescent="0.2">
      <c r="A42" s="17">
        <v>2003</v>
      </c>
      <c r="B42" s="23">
        <f>[2]Table50!D45</f>
        <v>60.572792588110588</v>
      </c>
      <c r="C42" s="23">
        <v>0</v>
      </c>
      <c r="D42" s="23">
        <f t="shared" si="1"/>
        <v>60.572792588110588</v>
      </c>
      <c r="E42" s="23">
        <v>11</v>
      </c>
      <c r="F42" s="23">
        <f t="shared" si="2"/>
        <v>53.909785403418425</v>
      </c>
      <c r="G42" s="23">
        <v>0</v>
      </c>
      <c r="H42" s="23">
        <v>34</v>
      </c>
      <c r="I42" s="23">
        <f t="shared" si="3"/>
        <v>35.58045836625616</v>
      </c>
      <c r="J42" s="23">
        <f t="shared" si="4"/>
        <v>1.5596913256441056</v>
      </c>
      <c r="K42" s="23">
        <f t="shared" si="5"/>
        <v>44.216469236347571</v>
      </c>
      <c r="L42" s="23">
        <v>16</v>
      </c>
      <c r="M42" s="23">
        <v>4.2</v>
      </c>
      <c r="N42" s="29">
        <f t="shared" si="6"/>
        <v>168.44369232894311</v>
      </c>
      <c r="O42" s="23">
        <f t="shared" si="0"/>
        <v>10.527730770558945</v>
      </c>
      <c r="Q42" s="3"/>
      <c r="R42" s="3"/>
    </row>
    <row r="43" spans="1:18" x14ac:dyDescent="0.2">
      <c r="A43" s="17">
        <v>2004</v>
      </c>
      <c r="B43" s="23">
        <f>[2]Table50!D46</f>
        <v>59.631913880540665</v>
      </c>
      <c r="C43" s="23">
        <v>0</v>
      </c>
      <c r="D43" s="23">
        <f t="shared" si="1"/>
        <v>59.631913880540665</v>
      </c>
      <c r="E43" s="23">
        <v>11</v>
      </c>
      <c r="F43" s="23">
        <f t="shared" si="2"/>
        <v>53.072403353681196</v>
      </c>
      <c r="G43" s="23">
        <v>0</v>
      </c>
      <c r="H43" s="23">
        <v>34</v>
      </c>
      <c r="I43" s="23">
        <f t="shared" si="3"/>
        <v>35.027786213429593</v>
      </c>
      <c r="J43" s="23">
        <f t="shared" si="4"/>
        <v>1.5354646011366397</v>
      </c>
      <c r="K43" s="23">
        <f t="shared" si="5"/>
        <v>43.529653709923167</v>
      </c>
      <c r="L43" s="23">
        <v>16</v>
      </c>
      <c r="M43" s="23">
        <v>4.2</v>
      </c>
      <c r="N43" s="29">
        <f t="shared" si="6"/>
        <v>165.82725222827872</v>
      </c>
      <c r="O43" s="23">
        <f t="shared" si="0"/>
        <v>10.36420326426742</v>
      </c>
      <c r="R43" s="3"/>
    </row>
    <row r="44" spans="1:18" x14ac:dyDescent="0.2">
      <c r="A44" s="17">
        <v>2005</v>
      </c>
      <c r="B44" s="23">
        <v>58.878057822460512</v>
      </c>
      <c r="C44" s="23">
        <v>0</v>
      </c>
      <c r="D44" s="23">
        <f t="shared" si="1"/>
        <v>58.878057822460512</v>
      </c>
      <c r="E44" s="23">
        <v>11</v>
      </c>
      <c r="F44" s="23">
        <f t="shared" si="2"/>
        <v>52.401471461989857</v>
      </c>
      <c r="G44" s="23">
        <v>0</v>
      </c>
      <c r="H44" s="23">
        <v>34</v>
      </c>
      <c r="I44" s="23">
        <f t="shared" si="3"/>
        <v>34.584971164913306</v>
      </c>
      <c r="J44" s="23">
        <f t="shared" si="4"/>
        <v>1.5160535305167477</v>
      </c>
      <c r="K44" s="23">
        <f t="shared" si="5"/>
        <v>42.979359563384541</v>
      </c>
      <c r="L44" s="23">
        <v>16</v>
      </c>
      <c r="M44" s="23">
        <v>4.2</v>
      </c>
      <c r="N44" s="29">
        <f t="shared" si="6"/>
        <v>163.73089357479824</v>
      </c>
      <c r="O44" s="23">
        <f t="shared" si="0"/>
        <v>10.23318084842489</v>
      </c>
      <c r="R44" s="3"/>
    </row>
    <row r="45" spans="1:18" x14ac:dyDescent="0.2">
      <c r="A45" s="17">
        <v>2006</v>
      </c>
      <c r="B45" s="23">
        <v>57.845916267969223</v>
      </c>
      <c r="C45" s="23">
        <v>0</v>
      </c>
      <c r="D45" s="23">
        <f t="shared" si="1"/>
        <v>57.845916267969223</v>
      </c>
      <c r="E45" s="23">
        <v>11</v>
      </c>
      <c r="F45" s="23">
        <f t="shared" si="2"/>
        <v>51.482865478492606</v>
      </c>
      <c r="G45" s="23">
        <v>0</v>
      </c>
      <c r="H45" s="23">
        <v>34</v>
      </c>
      <c r="I45" s="23">
        <f t="shared" si="3"/>
        <v>33.978691215805121</v>
      </c>
      <c r="J45" s="23">
        <f t="shared" si="4"/>
        <v>1.4894768752133751</v>
      </c>
      <c r="K45" s="23">
        <f t="shared" si="5"/>
        <v>42.225924673861577</v>
      </c>
      <c r="L45" s="23">
        <v>16</v>
      </c>
      <c r="M45" s="23">
        <v>4.2</v>
      </c>
      <c r="N45" s="29">
        <f t="shared" si="6"/>
        <v>160.86066542423458</v>
      </c>
      <c r="O45" s="23">
        <f t="shared" si="0"/>
        <v>10.053791589014661</v>
      </c>
      <c r="R45" s="3"/>
    </row>
    <row r="46" spans="1:18" x14ac:dyDescent="0.2">
      <c r="A46" s="17">
        <v>2007</v>
      </c>
      <c r="B46" s="23">
        <v>55.895484358455541</v>
      </c>
      <c r="C46" s="23">
        <v>0</v>
      </c>
      <c r="D46" s="23">
        <f t="shared" si="1"/>
        <v>55.895484358455541</v>
      </c>
      <c r="E46" s="23">
        <v>11</v>
      </c>
      <c r="F46" s="23">
        <f t="shared" si="2"/>
        <v>49.746981079025431</v>
      </c>
      <c r="G46" s="23">
        <v>0</v>
      </c>
      <c r="H46" s="23">
        <v>34</v>
      </c>
      <c r="I46" s="23">
        <f t="shared" si="3"/>
        <v>32.833007512156783</v>
      </c>
      <c r="J46" s="23">
        <f t="shared" si="4"/>
        <v>1.4392551238205713</v>
      </c>
      <c r="K46" s="23">
        <f t="shared" si="5"/>
        <v>40.802163132751282</v>
      </c>
      <c r="L46" s="23">
        <v>16</v>
      </c>
      <c r="M46" s="23">
        <v>4.2</v>
      </c>
      <c r="N46" s="29">
        <f t="shared" si="6"/>
        <v>155.4368119342906</v>
      </c>
      <c r="O46" s="23">
        <f t="shared" si="0"/>
        <v>9.7148007458931627</v>
      </c>
      <c r="R46" s="3"/>
    </row>
    <row r="47" spans="1:18" x14ac:dyDescent="0.2">
      <c r="A47" s="17">
        <v>2008</v>
      </c>
      <c r="B47" s="23">
        <v>52.67335515485135</v>
      </c>
      <c r="C47" s="23">
        <v>0</v>
      </c>
      <c r="D47" s="23">
        <f t="shared" si="1"/>
        <v>52.67335515485135</v>
      </c>
      <c r="E47" s="23">
        <v>11</v>
      </c>
      <c r="F47" s="23">
        <f t="shared" si="2"/>
        <v>46.879286087817704</v>
      </c>
      <c r="G47" s="23">
        <v>0</v>
      </c>
      <c r="H47" s="23">
        <v>34</v>
      </c>
      <c r="I47" s="23">
        <f t="shared" si="3"/>
        <v>30.940328817959685</v>
      </c>
      <c r="J47" s="23">
        <f t="shared" si="4"/>
        <v>1.3562883865406985</v>
      </c>
      <c r="K47" s="23">
        <f t="shared" si="5"/>
        <v>38.450097614235531</v>
      </c>
      <c r="L47" s="23">
        <v>16</v>
      </c>
      <c r="M47" s="23">
        <v>4.2</v>
      </c>
      <c r="N47" s="29">
        <f t="shared" si="6"/>
        <v>146.47656233994488</v>
      </c>
      <c r="O47" s="23">
        <f t="shared" si="0"/>
        <v>9.1547851462465548</v>
      </c>
      <c r="R47" s="3"/>
    </row>
    <row r="48" spans="1:18" x14ac:dyDescent="0.2">
      <c r="A48" s="17">
        <v>2009</v>
      </c>
      <c r="B48" s="23">
        <v>49.670697841691272</v>
      </c>
      <c r="C48" s="23">
        <v>0</v>
      </c>
      <c r="D48" s="23">
        <f t="shared" si="1"/>
        <v>49.670697841691272</v>
      </c>
      <c r="E48" s="23">
        <v>11</v>
      </c>
      <c r="F48" s="23">
        <f t="shared" si="2"/>
        <v>44.206921079105229</v>
      </c>
      <c r="G48" s="23">
        <v>0</v>
      </c>
      <c r="H48" s="23">
        <v>34</v>
      </c>
      <c r="I48" s="23">
        <f t="shared" si="3"/>
        <v>29.17656791220945</v>
      </c>
      <c r="J48" s="23">
        <f t="shared" si="4"/>
        <v>1.2789728399872635</v>
      </c>
      <c r="K48" s="23">
        <f t="shared" si="5"/>
        <v>36.258240527218923</v>
      </c>
      <c r="L48" s="23">
        <v>16</v>
      </c>
      <c r="M48" s="23">
        <v>4.2</v>
      </c>
      <c r="N48" s="29">
        <f t="shared" si="6"/>
        <v>138.12663057988161</v>
      </c>
      <c r="O48" s="23">
        <f t="shared" si="0"/>
        <v>8.6329144112426004</v>
      </c>
      <c r="R48" s="3"/>
    </row>
    <row r="49" spans="1:18" x14ac:dyDescent="0.2">
      <c r="A49" s="17">
        <v>2010</v>
      </c>
      <c r="B49" s="23">
        <v>48.406727172162753</v>
      </c>
      <c r="C49" s="23">
        <v>0</v>
      </c>
      <c r="D49" s="23">
        <f t="shared" si="1"/>
        <v>48.406727172162753</v>
      </c>
      <c r="E49" s="23">
        <v>11</v>
      </c>
      <c r="F49" s="23">
        <f t="shared" si="2"/>
        <v>43.081987183224854</v>
      </c>
      <c r="G49" s="23">
        <v>0</v>
      </c>
      <c r="H49" s="23">
        <v>34</v>
      </c>
      <c r="I49" s="23">
        <f t="shared" si="3"/>
        <v>28.434111540928402</v>
      </c>
      <c r="J49" s="23">
        <f t="shared" si="4"/>
        <v>1.2464268072735738</v>
      </c>
      <c r="K49" s="23">
        <f t="shared" si="5"/>
        <v>35.335576772802177</v>
      </c>
      <c r="L49" s="23">
        <v>16</v>
      </c>
      <c r="M49" s="23">
        <v>4.2</v>
      </c>
      <c r="N49" s="29">
        <f t="shared" si="6"/>
        <v>134.61172103924639</v>
      </c>
      <c r="O49" s="23">
        <f t="shared" si="0"/>
        <v>8.4132325649528994</v>
      </c>
      <c r="R49" s="3"/>
    </row>
    <row r="50" spans="1:18" x14ac:dyDescent="0.2">
      <c r="A50" s="17">
        <v>2011</v>
      </c>
      <c r="B50" s="23">
        <v>46.73912787545818</v>
      </c>
      <c r="C50" s="23">
        <v>0</v>
      </c>
      <c r="D50" s="23">
        <f t="shared" si="1"/>
        <v>46.73912787545818</v>
      </c>
      <c r="E50" s="23">
        <v>11</v>
      </c>
      <c r="F50" s="23">
        <f t="shared" si="2"/>
        <v>41.597823809157781</v>
      </c>
      <c r="G50" s="23">
        <v>0</v>
      </c>
      <c r="H50" s="23">
        <v>34</v>
      </c>
      <c r="I50" s="23">
        <f t="shared" si="3"/>
        <v>27.454563714044134</v>
      </c>
      <c r="J50" s="23">
        <f t="shared" si="4"/>
        <v>1.2034877244512496</v>
      </c>
      <c r="K50" s="23">
        <f t="shared" si="5"/>
        <v>34.118275244330697</v>
      </c>
      <c r="L50" s="23">
        <v>16</v>
      </c>
      <c r="M50" s="23">
        <v>4.2</v>
      </c>
      <c r="N50" s="29">
        <f t="shared" si="6"/>
        <v>129.97438188316454</v>
      </c>
      <c r="O50" s="23">
        <f t="shared" si="0"/>
        <v>8.1233988676977837</v>
      </c>
      <c r="R50" s="3"/>
    </row>
    <row r="51" spans="1:18" x14ac:dyDescent="0.2">
      <c r="A51" s="17">
        <v>2012</v>
      </c>
      <c r="B51" s="23">
        <v>45.797088306447854</v>
      </c>
      <c r="C51" s="23">
        <v>0</v>
      </c>
      <c r="D51" s="23">
        <f t="shared" si="1"/>
        <v>45.797088306447854</v>
      </c>
      <c r="E51" s="23">
        <v>11</v>
      </c>
      <c r="F51" s="23">
        <f t="shared" si="2"/>
        <v>40.759408592738588</v>
      </c>
      <c r="G51" s="23">
        <v>0</v>
      </c>
      <c r="H51" s="23">
        <v>34</v>
      </c>
      <c r="I51" s="23">
        <f t="shared" si="3"/>
        <v>26.901209671207468</v>
      </c>
      <c r="J51" s="23">
        <f t="shared" si="4"/>
        <v>1.1792311088748479</v>
      </c>
      <c r="K51" s="23">
        <f t="shared" si="5"/>
        <v>33.430612321047498</v>
      </c>
      <c r="L51" s="23">
        <v>16</v>
      </c>
      <c r="M51" s="23">
        <v>4.2</v>
      </c>
      <c r="N51" s="29">
        <f t="shared" si="6"/>
        <v>127.35471360399046</v>
      </c>
      <c r="O51" s="23">
        <f t="shared" si="0"/>
        <v>7.9596696002494038</v>
      </c>
    </row>
    <row r="52" spans="1:18" x14ac:dyDescent="0.2">
      <c r="A52" s="17">
        <v>2013</v>
      </c>
      <c r="B52" s="23">
        <v>43.752636118217687</v>
      </c>
      <c r="C52" s="23">
        <v>0</v>
      </c>
      <c r="D52" s="23">
        <f t="shared" si="1"/>
        <v>43.752636118217687</v>
      </c>
      <c r="E52" s="23">
        <v>11</v>
      </c>
      <c r="F52" s="23">
        <f t="shared" si="2"/>
        <v>38.939846145213743</v>
      </c>
      <c r="G52" s="23">
        <v>0</v>
      </c>
      <c r="H52" s="23">
        <v>34</v>
      </c>
      <c r="I52" s="23">
        <f t="shared" si="3"/>
        <v>25.700298455841072</v>
      </c>
      <c r="J52" s="23">
        <f t="shared" si="4"/>
        <v>1.1265884254615264</v>
      </c>
      <c r="K52" s="23">
        <f t="shared" si="5"/>
        <v>31.93821856762154</v>
      </c>
      <c r="L52" s="23">
        <v>16</v>
      </c>
      <c r="M52" s="23">
        <v>4.2</v>
      </c>
      <c r="N52" s="29">
        <f t="shared" si="6"/>
        <v>121.66940406712968</v>
      </c>
      <c r="O52" s="23">
        <f t="shared" si="0"/>
        <v>7.6043377541956048</v>
      </c>
    </row>
    <row r="53" spans="1:18" x14ac:dyDescent="0.2">
      <c r="A53" s="17">
        <v>2014</v>
      </c>
      <c r="B53" s="23">
        <v>43.414611157575848</v>
      </c>
      <c r="C53" s="23">
        <v>0</v>
      </c>
      <c r="D53" s="23">
        <f t="shared" si="1"/>
        <v>43.414611157575848</v>
      </c>
      <c r="E53" s="23">
        <v>11</v>
      </c>
      <c r="F53" s="23">
        <f t="shared" si="2"/>
        <v>38.639003930242502</v>
      </c>
      <c r="G53" s="23">
        <v>0</v>
      </c>
      <c r="H53" s="23">
        <v>34</v>
      </c>
      <c r="I53" s="23">
        <f t="shared" si="3"/>
        <v>25.501742593960053</v>
      </c>
      <c r="J53" s="23">
        <f t="shared" si="4"/>
        <v>1.1178846068585229</v>
      </c>
      <c r="K53" s="23">
        <f t="shared" si="5"/>
        <v>31.691469662135692</v>
      </c>
      <c r="L53" s="23">
        <v>16</v>
      </c>
      <c r="M53" s="23">
        <v>4.2</v>
      </c>
      <c r="N53" s="29">
        <f t="shared" si="6"/>
        <v>120.72940823670739</v>
      </c>
      <c r="O53" s="23">
        <f t="shared" si="0"/>
        <v>7.5455880147942116</v>
      </c>
    </row>
    <row r="54" spans="1:18" x14ac:dyDescent="0.2">
      <c r="A54" s="17">
        <v>2015</v>
      </c>
      <c r="B54" s="23">
        <v>42.551373801093327</v>
      </c>
      <c r="C54" s="23">
        <v>0</v>
      </c>
      <c r="D54" s="23">
        <f t="shared" si="1"/>
        <v>42.551373801093327</v>
      </c>
      <c r="E54" s="23">
        <v>11</v>
      </c>
      <c r="F54" s="23">
        <f t="shared" si="2"/>
        <v>37.87072268297306</v>
      </c>
      <c r="G54" s="23">
        <v>0</v>
      </c>
      <c r="H54" s="23">
        <v>34</v>
      </c>
      <c r="I54" s="23">
        <f t="shared" si="3"/>
        <v>24.994676970762221</v>
      </c>
      <c r="J54" s="23">
        <f t="shared" si="4"/>
        <v>1.0956570726909467</v>
      </c>
      <c r="K54" s="23">
        <f t="shared" si="5"/>
        <v>31.061330182251993</v>
      </c>
      <c r="L54" s="23">
        <v>16</v>
      </c>
      <c r="M54" s="23">
        <v>4.2</v>
      </c>
      <c r="N54" s="29">
        <f t="shared" si="6"/>
        <v>118.32887688476949</v>
      </c>
      <c r="O54" s="23">
        <f t="shared" si="0"/>
        <v>7.3955548052980928</v>
      </c>
    </row>
    <row r="55" spans="1:18" x14ac:dyDescent="0.2">
      <c r="A55" s="17">
        <v>2016</v>
      </c>
      <c r="B55" s="23">
        <v>41.410626812187559</v>
      </c>
      <c r="C55" s="23">
        <v>0</v>
      </c>
      <c r="D55" s="23">
        <f t="shared" si="1"/>
        <v>41.410626812187559</v>
      </c>
      <c r="E55" s="23">
        <v>11</v>
      </c>
      <c r="F55" s="23">
        <f t="shared" si="2"/>
        <v>36.855457862846926</v>
      </c>
      <c r="G55" s="23">
        <v>0</v>
      </c>
      <c r="H55" s="23">
        <v>34</v>
      </c>
      <c r="I55" s="23">
        <f t="shared" si="3"/>
        <v>24.32460218947897</v>
      </c>
      <c r="J55" s="23">
        <f t="shared" si="4"/>
        <v>1.0662839315935986</v>
      </c>
      <c r="K55" s="23">
        <f t="shared" si="5"/>
        <v>30.228616318712721</v>
      </c>
      <c r="L55" s="23">
        <v>16</v>
      </c>
      <c r="M55" s="23">
        <v>4.2</v>
      </c>
      <c r="N55" s="29">
        <f t="shared" si="6"/>
        <v>115.15663359509607</v>
      </c>
      <c r="O55" s="23">
        <f t="shared" si="0"/>
        <v>7.1972895996935042</v>
      </c>
    </row>
    <row r="56" spans="1:18" x14ac:dyDescent="0.2">
      <c r="A56" s="17">
        <v>2017</v>
      </c>
      <c r="B56" s="23">
        <v>40.457411245891528</v>
      </c>
      <c r="C56" s="23">
        <v>0</v>
      </c>
      <c r="D56" s="23">
        <f t="shared" si="1"/>
        <v>40.457411245891528</v>
      </c>
      <c r="E56" s="23">
        <v>11</v>
      </c>
      <c r="F56" s="23">
        <f t="shared" si="2"/>
        <v>36.007096008843462</v>
      </c>
      <c r="G56" s="23">
        <v>0</v>
      </c>
      <c r="H56" s="23">
        <v>34</v>
      </c>
      <c r="I56" s="23">
        <f t="shared" si="3"/>
        <v>23.764683365836682</v>
      </c>
      <c r="J56" s="23">
        <f t="shared" si="4"/>
        <v>1.0417395448037998</v>
      </c>
      <c r="K56" s="23">
        <f t="shared" si="5"/>
        <v>29.53279522541532</v>
      </c>
      <c r="L56" s="23">
        <v>16</v>
      </c>
      <c r="M56" s="23">
        <v>4.2</v>
      </c>
      <c r="N56" s="29">
        <f t="shared" si="6"/>
        <v>112.50588657301074</v>
      </c>
      <c r="O56" s="23">
        <f t="shared" si="0"/>
        <v>7.0316179108131713</v>
      </c>
    </row>
    <row r="57" spans="1:18" x14ac:dyDescent="0.2">
      <c r="A57" s="17">
        <v>2018</v>
      </c>
      <c r="B57" s="23">
        <v>38.994504461184086</v>
      </c>
      <c r="C57" s="23">
        <v>0</v>
      </c>
      <c r="D57" s="23">
        <f t="shared" si="1"/>
        <v>38.994504461184086</v>
      </c>
      <c r="E57" s="23">
        <v>11</v>
      </c>
      <c r="F57" s="23">
        <f t="shared" si="2"/>
        <v>34.705108970453836</v>
      </c>
      <c r="G57" s="23">
        <v>0</v>
      </c>
      <c r="H57" s="23">
        <v>34</v>
      </c>
      <c r="I57" s="23">
        <f t="shared" si="3"/>
        <v>22.905371920499533</v>
      </c>
      <c r="J57" s="23">
        <f t="shared" si="4"/>
        <v>1.004071097884911</v>
      </c>
      <c r="K57" s="23">
        <f t="shared" si="5"/>
        <v>28.464913589488283</v>
      </c>
      <c r="L57" s="23">
        <v>16</v>
      </c>
      <c r="M57" s="23">
        <v>4.2</v>
      </c>
      <c r="N57" s="29">
        <f t="shared" si="6"/>
        <v>108.43776605519345</v>
      </c>
      <c r="O57" s="23">
        <f t="shared" si="0"/>
        <v>6.7773603784495906</v>
      </c>
    </row>
    <row r="58" spans="1:18" x14ac:dyDescent="0.2">
      <c r="A58" s="17">
        <v>2019</v>
      </c>
      <c r="B58" s="23">
        <v>39.645044230498321</v>
      </c>
      <c r="C58" s="23">
        <v>0</v>
      </c>
      <c r="D58" s="23">
        <f t="shared" si="1"/>
        <v>39.645044230498321</v>
      </c>
      <c r="E58" s="23">
        <v>11</v>
      </c>
      <c r="F58" s="23">
        <f t="shared" si="2"/>
        <v>35.284089365143508</v>
      </c>
      <c r="G58" s="23">
        <v>0</v>
      </c>
      <c r="H58" s="23">
        <v>34</v>
      </c>
      <c r="I58" s="23">
        <f t="shared" si="3"/>
        <v>23.287498980994716</v>
      </c>
      <c r="J58" s="23">
        <f t="shared" si="4"/>
        <v>1.0208218731394945</v>
      </c>
      <c r="K58" s="23">
        <f t="shared" si="5"/>
        <v>28.939789692568098</v>
      </c>
      <c r="L58" s="23">
        <v>16</v>
      </c>
      <c r="M58" s="23">
        <v>4.2</v>
      </c>
      <c r="N58" s="29">
        <f t="shared" si="6"/>
        <v>110.2468178764499</v>
      </c>
      <c r="O58" s="23">
        <f t="shared" si="0"/>
        <v>6.8904261172781185</v>
      </c>
    </row>
    <row r="59" spans="1:18" x14ac:dyDescent="0.2">
      <c r="A59" s="18">
        <v>2020</v>
      </c>
      <c r="B59" s="24">
        <v>35.893109099210299</v>
      </c>
      <c r="C59" s="24">
        <v>0</v>
      </c>
      <c r="D59" s="24">
        <f t="shared" si="1"/>
        <v>35.893109099210299</v>
      </c>
      <c r="E59" s="24">
        <v>11</v>
      </c>
      <c r="F59" s="24">
        <f t="shared" si="2"/>
        <v>31.944867098297166</v>
      </c>
      <c r="G59" s="24">
        <v>0</v>
      </c>
      <c r="H59" s="24">
        <v>34</v>
      </c>
      <c r="I59" s="24">
        <f t="shared" si="3"/>
        <v>21.083612284876128</v>
      </c>
      <c r="J59" s="24">
        <f>+(I59/365)*16</f>
        <v>0.924213141254844</v>
      </c>
      <c r="K59" s="24">
        <f>+J59*28.3495</f>
        <v>26.200980448004199</v>
      </c>
      <c r="L59" s="24">
        <v>16</v>
      </c>
      <c r="M59" s="24">
        <v>4.2</v>
      </c>
      <c r="N59" s="31">
        <f t="shared" si="6"/>
        <v>99.813258849539807</v>
      </c>
      <c r="O59" s="24">
        <f t="shared" si="0"/>
        <v>6.2383286780962379</v>
      </c>
    </row>
    <row r="60" spans="1:18" x14ac:dyDescent="0.2">
      <c r="A60" s="2" t="s">
        <v>117</v>
      </c>
    </row>
    <row r="61" spans="1:18" x14ac:dyDescent="0.2">
      <c r="A61" s="21" t="s">
        <v>106</v>
      </c>
    </row>
    <row r="62" spans="1:18" x14ac:dyDescent="0.2">
      <c r="A62" s="21" t="s">
        <v>107</v>
      </c>
    </row>
    <row r="63" spans="1:18" x14ac:dyDescent="0.2">
      <c r="A63" s="2" t="s">
        <v>91</v>
      </c>
    </row>
    <row r="64" spans="1:18" x14ac:dyDescent="0.2">
      <c r="A64" s="2" t="s">
        <v>92</v>
      </c>
    </row>
    <row r="65" spans="1:13" x14ac:dyDescent="0.2">
      <c r="A65" s="2" t="s">
        <v>93</v>
      </c>
    </row>
    <row r="66" spans="1:13" x14ac:dyDescent="0.2">
      <c r="A66" s="21" t="s">
        <v>108</v>
      </c>
    </row>
    <row r="67" spans="1:13" x14ac:dyDescent="0.2">
      <c r="A67" s="8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</sheetData>
  <pageMargins left="0.75" right="0.75" top="1" bottom="1" header="0.5" footer="0.5"/>
  <pageSetup scale="77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1A9E6-F090-4425-B82E-AC2010444BF3}">
  <dimension ref="A1:T68"/>
  <sheetViews>
    <sheetView zoomScaleNormal="100" workbookViewId="0">
      <pane xSplit="1" ySplit="8" topLeftCell="B9" activePane="bottomRight" state="frozen"/>
      <selection pane="topRight" activeCell="B1" sqref="B1"/>
      <selection pane="bottomLeft" activeCell="A6" sqref="A6"/>
      <selection pane="bottomRight" activeCell="H15" sqref="H15"/>
    </sheetView>
  </sheetViews>
  <sheetFormatPr defaultRowHeight="11.25" x14ac:dyDescent="0.2"/>
  <cols>
    <col min="1" max="1" width="9.140625" style="2"/>
    <col min="2" max="2" width="10.85546875" style="2" customWidth="1"/>
    <col min="3" max="3" width="11.42578125" style="2" customWidth="1"/>
    <col min="4" max="4" width="10.42578125" style="2" customWidth="1"/>
    <col min="5" max="5" width="14.7109375" style="2" customWidth="1"/>
    <col min="6" max="6" width="11.28515625" style="2" customWidth="1"/>
    <col min="7" max="7" width="11.85546875" style="2" customWidth="1"/>
    <col min="8" max="8" width="13.5703125" style="2" customWidth="1"/>
    <col min="9" max="11" width="7.5703125" style="2" customWidth="1"/>
    <col min="12" max="12" width="8.85546875" style="2" customWidth="1"/>
    <col min="13" max="13" width="9.28515625" style="2" customWidth="1"/>
    <col min="14" max="14" width="11.140625" style="34" customWidth="1"/>
    <col min="15" max="15" width="12.28515625" style="3" customWidth="1"/>
    <col min="16" max="257" width="9.140625" style="2"/>
    <col min="258" max="258" width="10.85546875" style="2" customWidth="1"/>
    <col min="259" max="259" width="11.42578125" style="2" customWidth="1"/>
    <col min="260" max="260" width="10.42578125" style="2" customWidth="1"/>
    <col min="261" max="261" width="14.7109375" style="2" customWidth="1"/>
    <col min="262" max="262" width="11.28515625" style="2" customWidth="1"/>
    <col min="263" max="263" width="11.85546875" style="2" customWidth="1"/>
    <col min="264" max="264" width="13.5703125" style="2" customWidth="1"/>
    <col min="265" max="267" width="7.5703125" style="2" customWidth="1"/>
    <col min="268" max="268" width="8.85546875" style="2" customWidth="1"/>
    <col min="269" max="269" width="9.28515625" style="2" customWidth="1"/>
    <col min="270" max="270" width="11.140625" style="2" customWidth="1"/>
    <col min="271" max="271" width="12.28515625" style="2" customWidth="1"/>
    <col min="272" max="513" width="9.140625" style="2"/>
    <col min="514" max="514" width="10.85546875" style="2" customWidth="1"/>
    <col min="515" max="515" width="11.42578125" style="2" customWidth="1"/>
    <col min="516" max="516" width="10.42578125" style="2" customWidth="1"/>
    <col min="517" max="517" width="14.7109375" style="2" customWidth="1"/>
    <col min="518" max="518" width="11.28515625" style="2" customWidth="1"/>
    <col min="519" max="519" width="11.85546875" style="2" customWidth="1"/>
    <col min="520" max="520" width="13.5703125" style="2" customWidth="1"/>
    <col min="521" max="523" width="7.5703125" style="2" customWidth="1"/>
    <col min="524" max="524" width="8.85546875" style="2" customWidth="1"/>
    <col min="525" max="525" width="9.28515625" style="2" customWidth="1"/>
    <col min="526" max="526" width="11.140625" style="2" customWidth="1"/>
    <col min="527" max="527" width="12.28515625" style="2" customWidth="1"/>
    <col min="528" max="769" width="9.140625" style="2"/>
    <col min="770" max="770" width="10.85546875" style="2" customWidth="1"/>
    <col min="771" max="771" width="11.42578125" style="2" customWidth="1"/>
    <col min="772" max="772" width="10.42578125" style="2" customWidth="1"/>
    <col min="773" max="773" width="14.7109375" style="2" customWidth="1"/>
    <col min="774" max="774" width="11.28515625" style="2" customWidth="1"/>
    <col min="775" max="775" width="11.85546875" style="2" customWidth="1"/>
    <col min="776" max="776" width="13.5703125" style="2" customWidth="1"/>
    <col min="777" max="779" width="7.5703125" style="2" customWidth="1"/>
    <col min="780" max="780" width="8.85546875" style="2" customWidth="1"/>
    <col min="781" max="781" width="9.28515625" style="2" customWidth="1"/>
    <col min="782" max="782" width="11.140625" style="2" customWidth="1"/>
    <col min="783" max="783" width="12.28515625" style="2" customWidth="1"/>
    <col min="784" max="1025" width="9.140625" style="2"/>
    <col min="1026" max="1026" width="10.85546875" style="2" customWidth="1"/>
    <col min="1027" max="1027" width="11.42578125" style="2" customWidth="1"/>
    <col min="1028" max="1028" width="10.42578125" style="2" customWidth="1"/>
    <col min="1029" max="1029" width="14.7109375" style="2" customWidth="1"/>
    <col min="1030" max="1030" width="11.28515625" style="2" customWidth="1"/>
    <col min="1031" max="1031" width="11.85546875" style="2" customWidth="1"/>
    <col min="1032" max="1032" width="13.5703125" style="2" customWidth="1"/>
    <col min="1033" max="1035" width="7.5703125" style="2" customWidth="1"/>
    <col min="1036" max="1036" width="8.85546875" style="2" customWidth="1"/>
    <col min="1037" max="1037" width="9.28515625" style="2" customWidth="1"/>
    <col min="1038" max="1038" width="11.140625" style="2" customWidth="1"/>
    <col min="1039" max="1039" width="12.28515625" style="2" customWidth="1"/>
    <col min="1040" max="1281" width="9.140625" style="2"/>
    <col min="1282" max="1282" width="10.85546875" style="2" customWidth="1"/>
    <col min="1283" max="1283" width="11.42578125" style="2" customWidth="1"/>
    <col min="1284" max="1284" width="10.42578125" style="2" customWidth="1"/>
    <col min="1285" max="1285" width="14.7109375" style="2" customWidth="1"/>
    <col min="1286" max="1286" width="11.28515625" style="2" customWidth="1"/>
    <col min="1287" max="1287" width="11.85546875" style="2" customWidth="1"/>
    <col min="1288" max="1288" width="13.5703125" style="2" customWidth="1"/>
    <col min="1289" max="1291" width="7.5703125" style="2" customWidth="1"/>
    <col min="1292" max="1292" width="8.85546875" style="2" customWidth="1"/>
    <col min="1293" max="1293" width="9.28515625" style="2" customWidth="1"/>
    <col min="1294" max="1294" width="11.140625" style="2" customWidth="1"/>
    <col min="1295" max="1295" width="12.28515625" style="2" customWidth="1"/>
    <col min="1296" max="1537" width="9.140625" style="2"/>
    <col min="1538" max="1538" width="10.85546875" style="2" customWidth="1"/>
    <col min="1539" max="1539" width="11.42578125" style="2" customWidth="1"/>
    <col min="1540" max="1540" width="10.42578125" style="2" customWidth="1"/>
    <col min="1541" max="1541" width="14.7109375" style="2" customWidth="1"/>
    <col min="1542" max="1542" width="11.28515625" style="2" customWidth="1"/>
    <col min="1543" max="1543" width="11.85546875" style="2" customWidth="1"/>
    <col min="1544" max="1544" width="13.5703125" style="2" customWidth="1"/>
    <col min="1545" max="1547" width="7.5703125" style="2" customWidth="1"/>
    <col min="1548" max="1548" width="8.85546875" style="2" customWidth="1"/>
    <col min="1549" max="1549" width="9.28515625" style="2" customWidth="1"/>
    <col min="1550" max="1550" width="11.140625" style="2" customWidth="1"/>
    <col min="1551" max="1551" width="12.28515625" style="2" customWidth="1"/>
    <col min="1552" max="1793" width="9.140625" style="2"/>
    <col min="1794" max="1794" width="10.85546875" style="2" customWidth="1"/>
    <col min="1795" max="1795" width="11.42578125" style="2" customWidth="1"/>
    <col min="1796" max="1796" width="10.42578125" style="2" customWidth="1"/>
    <col min="1797" max="1797" width="14.7109375" style="2" customWidth="1"/>
    <col min="1798" max="1798" width="11.28515625" style="2" customWidth="1"/>
    <col min="1799" max="1799" width="11.85546875" style="2" customWidth="1"/>
    <col min="1800" max="1800" width="13.5703125" style="2" customWidth="1"/>
    <col min="1801" max="1803" width="7.5703125" style="2" customWidth="1"/>
    <col min="1804" max="1804" width="8.85546875" style="2" customWidth="1"/>
    <col min="1805" max="1805" width="9.28515625" style="2" customWidth="1"/>
    <col min="1806" max="1806" width="11.140625" style="2" customWidth="1"/>
    <col min="1807" max="1807" width="12.28515625" style="2" customWidth="1"/>
    <col min="1808" max="2049" width="9.140625" style="2"/>
    <col min="2050" max="2050" width="10.85546875" style="2" customWidth="1"/>
    <col min="2051" max="2051" width="11.42578125" style="2" customWidth="1"/>
    <col min="2052" max="2052" width="10.42578125" style="2" customWidth="1"/>
    <col min="2053" max="2053" width="14.7109375" style="2" customWidth="1"/>
    <col min="2054" max="2054" width="11.28515625" style="2" customWidth="1"/>
    <col min="2055" max="2055" width="11.85546875" style="2" customWidth="1"/>
    <col min="2056" max="2056" width="13.5703125" style="2" customWidth="1"/>
    <col min="2057" max="2059" width="7.5703125" style="2" customWidth="1"/>
    <col min="2060" max="2060" width="8.85546875" style="2" customWidth="1"/>
    <col min="2061" max="2061" width="9.28515625" style="2" customWidth="1"/>
    <col min="2062" max="2062" width="11.140625" style="2" customWidth="1"/>
    <col min="2063" max="2063" width="12.28515625" style="2" customWidth="1"/>
    <col min="2064" max="2305" width="9.140625" style="2"/>
    <col min="2306" max="2306" width="10.85546875" style="2" customWidth="1"/>
    <col min="2307" max="2307" width="11.42578125" style="2" customWidth="1"/>
    <col min="2308" max="2308" width="10.42578125" style="2" customWidth="1"/>
    <col min="2309" max="2309" width="14.7109375" style="2" customWidth="1"/>
    <col min="2310" max="2310" width="11.28515625" style="2" customWidth="1"/>
    <col min="2311" max="2311" width="11.85546875" style="2" customWidth="1"/>
    <col min="2312" max="2312" width="13.5703125" style="2" customWidth="1"/>
    <col min="2313" max="2315" width="7.5703125" style="2" customWidth="1"/>
    <col min="2316" max="2316" width="8.85546875" style="2" customWidth="1"/>
    <col min="2317" max="2317" width="9.28515625" style="2" customWidth="1"/>
    <col min="2318" max="2318" width="11.140625" style="2" customWidth="1"/>
    <col min="2319" max="2319" width="12.28515625" style="2" customWidth="1"/>
    <col min="2320" max="2561" width="9.140625" style="2"/>
    <col min="2562" max="2562" width="10.85546875" style="2" customWidth="1"/>
    <col min="2563" max="2563" width="11.42578125" style="2" customWidth="1"/>
    <col min="2564" max="2564" width="10.42578125" style="2" customWidth="1"/>
    <col min="2565" max="2565" width="14.7109375" style="2" customWidth="1"/>
    <col min="2566" max="2566" width="11.28515625" style="2" customWidth="1"/>
    <col min="2567" max="2567" width="11.85546875" style="2" customWidth="1"/>
    <col min="2568" max="2568" width="13.5703125" style="2" customWidth="1"/>
    <col min="2569" max="2571" width="7.5703125" style="2" customWidth="1"/>
    <col min="2572" max="2572" width="8.85546875" style="2" customWidth="1"/>
    <col min="2573" max="2573" width="9.28515625" style="2" customWidth="1"/>
    <col min="2574" max="2574" width="11.140625" style="2" customWidth="1"/>
    <col min="2575" max="2575" width="12.28515625" style="2" customWidth="1"/>
    <col min="2576" max="2817" width="9.140625" style="2"/>
    <col min="2818" max="2818" width="10.85546875" style="2" customWidth="1"/>
    <col min="2819" max="2819" width="11.42578125" style="2" customWidth="1"/>
    <col min="2820" max="2820" width="10.42578125" style="2" customWidth="1"/>
    <col min="2821" max="2821" width="14.7109375" style="2" customWidth="1"/>
    <col min="2822" max="2822" width="11.28515625" style="2" customWidth="1"/>
    <col min="2823" max="2823" width="11.85546875" style="2" customWidth="1"/>
    <col min="2824" max="2824" width="13.5703125" style="2" customWidth="1"/>
    <col min="2825" max="2827" width="7.5703125" style="2" customWidth="1"/>
    <col min="2828" max="2828" width="8.85546875" style="2" customWidth="1"/>
    <col min="2829" max="2829" width="9.28515625" style="2" customWidth="1"/>
    <col min="2830" max="2830" width="11.140625" style="2" customWidth="1"/>
    <col min="2831" max="2831" width="12.28515625" style="2" customWidth="1"/>
    <col min="2832" max="3073" width="9.140625" style="2"/>
    <col min="3074" max="3074" width="10.85546875" style="2" customWidth="1"/>
    <col min="3075" max="3075" width="11.42578125" style="2" customWidth="1"/>
    <col min="3076" max="3076" width="10.42578125" style="2" customWidth="1"/>
    <col min="3077" max="3077" width="14.7109375" style="2" customWidth="1"/>
    <col min="3078" max="3078" width="11.28515625" style="2" customWidth="1"/>
    <col min="3079" max="3079" width="11.85546875" style="2" customWidth="1"/>
    <col min="3080" max="3080" width="13.5703125" style="2" customWidth="1"/>
    <col min="3081" max="3083" width="7.5703125" style="2" customWidth="1"/>
    <col min="3084" max="3084" width="8.85546875" style="2" customWidth="1"/>
    <col min="3085" max="3085" width="9.28515625" style="2" customWidth="1"/>
    <col min="3086" max="3086" width="11.140625" style="2" customWidth="1"/>
    <col min="3087" max="3087" width="12.28515625" style="2" customWidth="1"/>
    <col min="3088" max="3329" width="9.140625" style="2"/>
    <col min="3330" max="3330" width="10.85546875" style="2" customWidth="1"/>
    <col min="3331" max="3331" width="11.42578125" style="2" customWidth="1"/>
    <col min="3332" max="3332" width="10.42578125" style="2" customWidth="1"/>
    <col min="3333" max="3333" width="14.7109375" style="2" customWidth="1"/>
    <col min="3334" max="3334" width="11.28515625" style="2" customWidth="1"/>
    <col min="3335" max="3335" width="11.85546875" style="2" customWidth="1"/>
    <col min="3336" max="3336" width="13.5703125" style="2" customWidth="1"/>
    <col min="3337" max="3339" width="7.5703125" style="2" customWidth="1"/>
    <col min="3340" max="3340" width="8.85546875" style="2" customWidth="1"/>
    <col min="3341" max="3341" width="9.28515625" style="2" customWidth="1"/>
    <col min="3342" max="3342" width="11.140625" style="2" customWidth="1"/>
    <col min="3343" max="3343" width="12.28515625" style="2" customWidth="1"/>
    <col min="3344" max="3585" width="9.140625" style="2"/>
    <col min="3586" max="3586" width="10.85546875" style="2" customWidth="1"/>
    <col min="3587" max="3587" width="11.42578125" style="2" customWidth="1"/>
    <col min="3588" max="3588" width="10.42578125" style="2" customWidth="1"/>
    <col min="3589" max="3589" width="14.7109375" style="2" customWidth="1"/>
    <col min="3590" max="3590" width="11.28515625" style="2" customWidth="1"/>
    <col min="3591" max="3591" width="11.85546875" style="2" customWidth="1"/>
    <col min="3592" max="3592" width="13.5703125" style="2" customWidth="1"/>
    <col min="3593" max="3595" width="7.5703125" style="2" customWidth="1"/>
    <col min="3596" max="3596" width="8.85546875" style="2" customWidth="1"/>
    <col min="3597" max="3597" width="9.28515625" style="2" customWidth="1"/>
    <col min="3598" max="3598" width="11.140625" style="2" customWidth="1"/>
    <col min="3599" max="3599" width="12.28515625" style="2" customWidth="1"/>
    <col min="3600" max="3841" width="9.140625" style="2"/>
    <col min="3842" max="3842" width="10.85546875" style="2" customWidth="1"/>
    <col min="3843" max="3843" width="11.42578125" style="2" customWidth="1"/>
    <col min="3844" max="3844" width="10.42578125" style="2" customWidth="1"/>
    <col min="3845" max="3845" width="14.7109375" style="2" customWidth="1"/>
    <col min="3846" max="3846" width="11.28515625" style="2" customWidth="1"/>
    <col min="3847" max="3847" width="11.85546875" style="2" customWidth="1"/>
    <col min="3848" max="3848" width="13.5703125" style="2" customWidth="1"/>
    <col min="3849" max="3851" width="7.5703125" style="2" customWidth="1"/>
    <col min="3852" max="3852" width="8.85546875" style="2" customWidth="1"/>
    <col min="3853" max="3853" width="9.28515625" style="2" customWidth="1"/>
    <col min="3854" max="3854" width="11.140625" style="2" customWidth="1"/>
    <col min="3855" max="3855" width="12.28515625" style="2" customWidth="1"/>
    <col min="3856" max="4097" width="9.140625" style="2"/>
    <col min="4098" max="4098" width="10.85546875" style="2" customWidth="1"/>
    <col min="4099" max="4099" width="11.42578125" style="2" customWidth="1"/>
    <col min="4100" max="4100" width="10.42578125" style="2" customWidth="1"/>
    <col min="4101" max="4101" width="14.7109375" style="2" customWidth="1"/>
    <col min="4102" max="4102" width="11.28515625" style="2" customWidth="1"/>
    <col min="4103" max="4103" width="11.85546875" style="2" customWidth="1"/>
    <col min="4104" max="4104" width="13.5703125" style="2" customWidth="1"/>
    <col min="4105" max="4107" width="7.5703125" style="2" customWidth="1"/>
    <col min="4108" max="4108" width="8.85546875" style="2" customWidth="1"/>
    <col min="4109" max="4109" width="9.28515625" style="2" customWidth="1"/>
    <col min="4110" max="4110" width="11.140625" style="2" customWidth="1"/>
    <col min="4111" max="4111" width="12.28515625" style="2" customWidth="1"/>
    <col min="4112" max="4353" width="9.140625" style="2"/>
    <col min="4354" max="4354" width="10.85546875" style="2" customWidth="1"/>
    <col min="4355" max="4355" width="11.42578125" style="2" customWidth="1"/>
    <col min="4356" max="4356" width="10.42578125" style="2" customWidth="1"/>
    <col min="4357" max="4357" width="14.7109375" style="2" customWidth="1"/>
    <col min="4358" max="4358" width="11.28515625" style="2" customWidth="1"/>
    <col min="4359" max="4359" width="11.85546875" style="2" customWidth="1"/>
    <col min="4360" max="4360" width="13.5703125" style="2" customWidth="1"/>
    <col min="4361" max="4363" width="7.5703125" style="2" customWidth="1"/>
    <col min="4364" max="4364" width="8.85546875" style="2" customWidth="1"/>
    <col min="4365" max="4365" width="9.28515625" style="2" customWidth="1"/>
    <col min="4366" max="4366" width="11.140625" style="2" customWidth="1"/>
    <col min="4367" max="4367" width="12.28515625" style="2" customWidth="1"/>
    <col min="4368" max="4609" width="9.140625" style="2"/>
    <col min="4610" max="4610" width="10.85546875" style="2" customWidth="1"/>
    <col min="4611" max="4611" width="11.42578125" style="2" customWidth="1"/>
    <col min="4612" max="4612" width="10.42578125" style="2" customWidth="1"/>
    <col min="4613" max="4613" width="14.7109375" style="2" customWidth="1"/>
    <col min="4614" max="4614" width="11.28515625" style="2" customWidth="1"/>
    <col min="4615" max="4615" width="11.85546875" style="2" customWidth="1"/>
    <col min="4616" max="4616" width="13.5703125" style="2" customWidth="1"/>
    <col min="4617" max="4619" width="7.5703125" style="2" customWidth="1"/>
    <col min="4620" max="4620" width="8.85546875" style="2" customWidth="1"/>
    <col min="4621" max="4621" width="9.28515625" style="2" customWidth="1"/>
    <col min="4622" max="4622" width="11.140625" style="2" customWidth="1"/>
    <col min="4623" max="4623" width="12.28515625" style="2" customWidth="1"/>
    <col min="4624" max="4865" width="9.140625" style="2"/>
    <col min="4866" max="4866" width="10.85546875" style="2" customWidth="1"/>
    <col min="4867" max="4867" width="11.42578125" style="2" customWidth="1"/>
    <col min="4868" max="4868" width="10.42578125" style="2" customWidth="1"/>
    <col min="4869" max="4869" width="14.7109375" style="2" customWidth="1"/>
    <col min="4870" max="4870" width="11.28515625" style="2" customWidth="1"/>
    <col min="4871" max="4871" width="11.85546875" style="2" customWidth="1"/>
    <col min="4872" max="4872" width="13.5703125" style="2" customWidth="1"/>
    <col min="4873" max="4875" width="7.5703125" style="2" customWidth="1"/>
    <col min="4876" max="4876" width="8.85546875" style="2" customWidth="1"/>
    <col min="4877" max="4877" width="9.28515625" style="2" customWidth="1"/>
    <col min="4878" max="4878" width="11.140625" style="2" customWidth="1"/>
    <col min="4879" max="4879" width="12.28515625" style="2" customWidth="1"/>
    <col min="4880" max="5121" width="9.140625" style="2"/>
    <col min="5122" max="5122" width="10.85546875" style="2" customWidth="1"/>
    <col min="5123" max="5123" width="11.42578125" style="2" customWidth="1"/>
    <col min="5124" max="5124" width="10.42578125" style="2" customWidth="1"/>
    <col min="5125" max="5125" width="14.7109375" style="2" customWidth="1"/>
    <col min="5126" max="5126" width="11.28515625" style="2" customWidth="1"/>
    <col min="5127" max="5127" width="11.85546875" style="2" customWidth="1"/>
    <col min="5128" max="5128" width="13.5703125" style="2" customWidth="1"/>
    <col min="5129" max="5131" width="7.5703125" style="2" customWidth="1"/>
    <col min="5132" max="5132" width="8.85546875" style="2" customWidth="1"/>
    <col min="5133" max="5133" width="9.28515625" style="2" customWidth="1"/>
    <col min="5134" max="5134" width="11.140625" style="2" customWidth="1"/>
    <col min="5135" max="5135" width="12.28515625" style="2" customWidth="1"/>
    <col min="5136" max="5377" width="9.140625" style="2"/>
    <col min="5378" max="5378" width="10.85546875" style="2" customWidth="1"/>
    <col min="5379" max="5379" width="11.42578125" style="2" customWidth="1"/>
    <col min="5380" max="5380" width="10.42578125" style="2" customWidth="1"/>
    <col min="5381" max="5381" width="14.7109375" style="2" customWidth="1"/>
    <col min="5382" max="5382" width="11.28515625" style="2" customWidth="1"/>
    <col min="5383" max="5383" width="11.85546875" style="2" customWidth="1"/>
    <col min="5384" max="5384" width="13.5703125" style="2" customWidth="1"/>
    <col min="5385" max="5387" width="7.5703125" style="2" customWidth="1"/>
    <col min="5388" max="5388" width="8.85546875" style="2" customWidth="1"/>
    <col min="5389" max="5389" width="9.28515625" style="2" customWidth="1"/>
    <col min="5390" max="5390" width="11.140625" style="2" customWidth="1"/>
    <col min="5391" max="5391" width="12.28515625" style="2" customWidth="1"/>
    <col min="5392" max="5633" width="9.140625" style="2"/>
    <col min="5634" max="5634" width="10.85546875" style="2" customWidth="1"/>
    <col min="5635" max="5635" width="11.42578125" style="2" customWidth="1"/>
    <col min="5636" max="5636" width="10.42578125" style="2" customWidth="1"/>
    <col min="5637" max="5637" width="14.7109375" style="2" customWidth="1"/>
    <col min="5638" max="5638" width="11.28515625" style="2" customWidth="1"/>
    <col min="5639" max="5639" width="11.85546875" style="2" customWidth="1"/>
    <col min="5640" max="5640" width="13.5703125" style="2" customWidth="1"/>
    <col min="5641" max="5643" width="7.5703125" style="2" customWidth="1"/>
    <col min="5644" max="5644" width="8.85546875" style="2" customWidth="1"/>
    <col min="5645" max="5645" width="9.28515625" style="2" customWidth="1"/>
    <col min="5646" max="5646" width="11.140625" style="2" customWidth="1"/>
    <col min="5647" max="5647" width="12.28515625" style="2" customWidth="1"/>
    <col min="5648" max="5889" width="9.140625" style="2"/>
    <col min="5890" max="5890" width="10.85546875" style="2" customWidth="1"/>
    <col min="5891" max="5891" width="11.42578125" style="2" customWidth="1"/>
    <col min="5892" max="5892" width="10.42578125" style="2" customWidth="1"/>
    <col min="5893" max="5893" width="14.7109375" style="2" customWidth="1"/>
    <col min="5894" max="5894" width="11.28515625" style="2" customWidth="1"/>
    <col min="5895" max="5895" width="11.85546875" style="2" customWidth="1"/>
    <col min="5896" max="5896" width="13.5703125" style="2" customWidth="1"/>
    <col min="5897" max="5899" width="7.5703125" style="2" customWidth="1"/>
    <col min="5900" max="5900" width="8.85546875" style="2" customWidth="1"/>
    <col min="5901" max="5901" width="9.28515625" style="2" customWidth="1"/>
    <col min="5902" max="5902" width="11.140625" style="2" customWidth="1"/>
    <col min="5903" max="5903" width="12.28515625" style="2" customWidth="1"/>
    <col min="5904" max="6145" width="9.140625" style="2"/>
    <col min="6146" max="6146" width="10.85546875" style="2" customWidth="1"/>
    <col min="6147" max="6147" width="11.42578125" style="2" customWidth="1"/>
    <col min="6148" max="6148" width="10.42578125" style="2" customWidth="1"/>
    <col min="6149" max="6149" width="14.7109375" style="2" customWidth="1"/>
    <col min="6150" max="6150" width="11.28515625" style="2" customWidth="1"/>
    <col min="6151" max="6151" width="11.85546875" style="2" customWidth="1"/>
    <col min="6152" max="6152" width="13.5703125" style="2" customWidth="1"/>
    <col min="6153" max="6155" width="7.5703125" style="2" customWidth="1"/>
    <col min="6156" max="6156" width="8.85546875" style="2" customWidth="1"/>
    <col min="6157" max="6157" width="9.28515625" style="2" customWidth="1"/>
    <col min="6158" max="6158" width="11.140625" style="2" customWidth="1"/>
    <col min="6159" max="6159" width="12.28515625" style="2" customWidth="1"/>
    <col min="6160" max="6401" width="9.140625" style="2"/>
    <col min="6402" max="6402" width="10.85546875" style="2" customWidth="1"/>
    <col min="6403" max="6403" width="11.42578125" style="2" customWidth="1"/>
    <col min="6404" max="6404" width="10.42578125" style="2" customWidth="1"/>
    <col min="6405" max="6405" width="14.7109375" style="2" customWidth="1"/>
    <col min="6406" max="6406" width="11.28515625" style="2" customWidth="1"/>
    <col min="6407" max="6407" width="11.85546875" style="2" customWidth="1"/>
    <col min="6408" max="6408" width="13.5703125" style="2" customWidth="1"/>
    <col min="6409" max="6411" width="7.5703125" style="2" customWidth="1"/>
    <col min="6412" max="6412" width="8.85546875" style="2" customWidth="1"/>
    <col min="6413" max="6413" width="9.28515625" style="2" customWidth="1"/>
    <col min="6414" max="6414" width="11.140625" style="2" customWidth="1"/>
    <col min="6415" max="6415" width="12.28515625" style="2" customWidth="1"/>
    <col min="6416" max="6657" width="9.140625" style="2"/>
    <col min="6658" max="6658" width="10.85546875" style="2" customWidth="1"/>
    <col min="6659" max="6659" width="11.42578125" style="2" customWidth="1"/>
    <col min="6660" max="6660" width="10.42578125" style="2" customWidth="1"/>
    <col min="6661" max="6661" width="14.7109375" style="2" customWidth="1"/>
    <col min="6662" max="6662" width="11.28515625" style="2" customWidth="1"/>
    <col min="6663" max="6663" width="11.85546875" style="2" customWidth="1"/>
    <col min="6664" max="6664" width="13.5703125" style="2" customWidth="1"/>
    <col min="6665" max="6667" width="7.5703125" style="2" customWidth="1"/>
    <col min="6668" max="6668" width="8.85546875" style="2" customWidth="1"/>
    <col min="6669" max="6669" width="9.28515625" style="2" customWidth="1"/>
    <col min="6670" max="6670" width="11.140625" style="2" customWidth="1"/>
    <col min="6671" max="6671" width="12.28515625" style="2" customWidth="1"/>
    <col min="6672" max="6913" width="9.140625" style="2"/>
    <col min="6914" max="6914" width="10.85546875" style="2" customWidth="1"/>
    <col min="6915" max="6915" width="11.42578125" style="2" customWidth="1"/>
    <col min="6916" max="6916" width="10.42578125" style="2" customWidth="1"/>
    <col min="6917" max="6917" width="14.7109375" style="2" customWidth="1"/>
    <col min="6918" max="6918" width="11.28515625" style="2" customWidth="1"/>
    <col min="6919" max="6919" width="11.85546875" style="2" customWidth="1"/>
    <col min="6920" max="6920" width="13.5703125" style="2" customWidth="1"/>
    <col min="6921" max="6923" width="7.5703125" style="2" customWidth="1"/>
    <col min="6924" max="6924" width="8.85546875" style="2" customWidth="1"/>
    <col min="6925" max="6925" width="9.28515625" style="2" customWidth="1"/>
    <col min="6926" max="6926" width="11.140625" style="2" customWidth="1"/>
    <col min="6927" max="6927" width="12.28515625" style="2" customWidth="1"/>
    <col min="6928" max="7169" width="9.140625" style="2"/>
    <col min="7170" max="7170" width="10.85546875" style="2" customWidth="1"/>
    <col min="7171" max="7171" width="11.42578125" style="2" customWidth="1"/>
    <col min="7172" max="7172" width="10.42578125" style="2" customWidth="1"/>
    <col min="7173" max="7173" width="14.7109375" style="2" customWidth="1"/>
    <col min="7174" max="7174" width="11.28515625" style="2" customWidth="1"/>
    <col min="7175" max="7175" width="11.85546875" style="2" customWidth="1"/>
    <col min="7176" max="7176" width="13.5703125" style="2" customWidth="1"/>
    <col min="7177" max="7179" width="7.5703125" style="2" customWidth="1"/>
    <col min="7180" max="7180" width="8.85546875" style="2" customWidth="1"/>
    <col min="7181" max="7181" width="9.28515625" style="2" customWidth="1"/>
    <col min="7182" max="7182" width="11.140625" style="2" customWidth="1"/>
    <col min="7183" max="7183" width="12.28515625" style="2" customWidth="1"/>
    <col min="7184" max="7425" width="9.140625" style="2"/>
    <col min="7426" max="7426" width="10.85546875" style="2" customWidth="1"/>
    <col min="7427" max="7427" width="11.42578125" style="2" customWidth="1"/>
    <col min="7428" max="7428" width="10.42578125" style="2" customWidth="1"/>
    <col min="7429" max="7429" width="14.7109375" style="2" customWidth="1"/>
    <col min="7430" max="7430" width="11.28515625" style="2" customWidth="1"/>
    <col min="7431" max="7431" width="11.85546875" style="2" customWidth="1"/>
    <col min="7432" max="7432" width="13.5703125" style="2" customWidth="1"/>
    <col min="7433" max="7435" width="7.5703125" style="2" customWidth="1"/>
    <col min="7436" max="7436" width="8.85546875" style="2" customWidth="1"/>
    <col min="7437" max="7437" width="9.28515625" style="2" customWidth="1"/>
    <col min="7438" max="7438" width="11.140625" style="2" customWidth="1"/>
    <col min="7439" max="7439" width="12.28515625" style="2" customWidth="1"/>
    <col min="7440" max="7681" width="9.140625" style="2"/>
    <col min="7682" max="7682" width="10.85546875" style="2" customWidth="1"/>
    <col min="7683" max="7683" width="11.42578125" style="2" customWidth="1"/>
    <col min="7684" max="7684" width="10.42578125" style="2" customWidth="1"/>
    <col min="7685" max="7685" width="14.7109375" style="2" customWidth="1"/>
    <col min="7686" max="7686" width="11.28515625" style="2" customWidth="1"/>
    <col min="7687" max="7687" width="11.85546875" style="2" customWidth="1"/>
    <col min="7688" max="7688" width="13.5703125" style="2" customWidth="1"/>
    <col min="7689" max="7691" width="7.5703125" style="2" customWidth="1"/>
    <col min="7692" max="7692" width="8.85546875" style="2" customWidth="1"/>
    <col min="7693" max="7693" width="9.28515625" style="2" customWidth="1"/>
    <col min="7694" max="7694" width="11.140625" style="2" customWidth="1"/>
    <col min="7695" max="7695" width="12.28515625" style="2" customWidth="1"/>
    <col min="7696" max="7937" width="9.140625" style="2"/>
    <col min="7938" max="7938" width="10.85546875" style="2" customWidth="1"/>
    <col min="7939" max="7939" width="11.42578125" style="2" customWidth="1"/>
    <col min="7940" max="7940" width="10.42578125" style="2" customWidth="1"/>
    <col min="7941" max="7941" width="14.7109375" style="2" customWidth="1"/>
    <col min="7942" max="7942" width="11.28515625" style="2" customWidth="1"/>
    <col min="7943" max="7943" width="11.85546875" style="2" customWidth="1"/>
    <col min="7944" max="7944" width="13.5703125" style="2" customWidth="1"/>
    <col min="7945" max="7947" width="7.5703125" style="2" customWidth="1"/>
    <col min="7948" max="7948" width="8.85546875" style="2" customWidth="1"/>
    <col min="7949" max="7949" width="9.28515625" style="2" customWidth="1"/>
    <col min="7950" max="7950" width="11.140625" style="2" customWidth="1"/>
    <col min="7951" max="7951" width="12.28515625" style="2" customWidth="1"/>
    <col min="7952" max="8193" width="9.140625" style="2"/>
    <col min="8194" max="8194" width="10.85546875" style="2" customWidth="1"/>
    <col min="8195" max="8195" width="11.42578125" style="2" customWidth="1"/>
    <col min="8196" max="8196" width="10.42578125" style="2" customWidth="1"/>
    <col min="8197" max="8197" width="14.7109375" style="2" customWidth="1"/>
    <col min="8198" max="8198" width="11.28515625" style="2" customWidth="1"/>
    <col min="8199" max="8199" width="11.85546875" style="2" customWidth="1"/>
    <col min="8200" max="8200" width="13.5703125" style="2" customWidth="1"/>
    <col min="8201" max="8203" width="7.5703125" style="2" customWidth="1"/>
    <col min="8204" max="8204" width="8.85546875" style="2" customWidth="1"/>
    <col min="8205" max="8205" width="9.28515625" style="2" customWidth="1"/>
    <col min="8206" max="8206" width="11.140625" style="2" customWidth="1"/>
    <col min="8207" max="8207" width="12.28515625" style="2" customWidth="1"/>
    <col min="8208" max="8449" width="9.140625" style="2"/>
    <col min="8450" max="8450" width="10.85546875" style="2" customWidth="1"/>
    <col min="8451" max="8451" width="11.42578125" style="2" customWidth="1"/>
    <col min="8452" max="8452" width="10.42578125" style="2" customWidth="1"/>
    <col min="8453" max="8453" width="14.7109375" style="2" customWidth="1"/>
    <col min="8454" max="8454" width="11.28515625" style="2" customWidth="1"/>
    <col min="8455" max="8455" width="11.85546875" style="2" customWidth="1"/>
    <col min="8456" max="8456" width="13.5703125" style="2" customWidth="1"/>
    <col min="8457" max="8459" width="7.5703125" style="2" customWidth="1"/>
    <col min="8460" max="8460" width="8.85546875" style="2" customWidth="1"/>
    <col min="8461" max="8461" width="9.28515625" style="2" customWidth="1"/>
    <col min="8462" max="8462" width="11.140625" style="2" customWidth="1"/>
    <col min="8463" max="8463" width="12.28515625" style="2" customWidth="1"/>
    <col min="8464" max="8705" width="9.140625" style="2"/>
    <col min="8706" max="8706" width="10.85546875" style="2" customWidth="1"/>
    <col min="8707" max="8707" width="11.42578125" style="2" customWidth="1"/>
    <col min="8708" max="8708" width="10.42578125" style="2" customWidth="1"/>
    <col min="8709" max="8709" width="14.7109375" style="2" customWidth="1"/>
    <col min="8710" max="8710" width="11.28515625" style="2" customWidth="1"/>
    <col min="8711" max="8711" width="11.85546875" style="2" customWidth="1"/>
    <col min="8712" max="8712" width="13.5703125" style="2" customWidth="1"/>
    <col min="8713" max="8715" width="7.5703125" style="2" customWidth="1"/>
    <col min="8716" max="8716" width="8.85546875" style="2" customWidth="1"/>
    <col min="8717" max="8717" width="9.28515625" style="2" customWidth="1"/>
    <col min="8718" max="8718" width="11.140625" style="2" customWidth="1"/>
    <col min="8719" max="8719" width="12.28515625" style="2" customWidth="1"/>
    <col min="8720" max="8961" width="9.140625" style="2"/>
    <col min="8962" max="8962" width="10.85546875" style="2" customWidth="1"/>
    <col min="8963" max="8963" width="11.42578125" style="2" customWidth="1"/>
    <col min="8964" max="8964" width="10.42578125" style="2" customWidth="1"/>
    <col min="8965" max="8965" width="14.7109375" style="2" customWidth="1"/>
    <col min="8966" max="8966" width="11.28515625" style="2" customWidth="1"/>
    <col min="8967" max="8967" width="11.85546875" style="2" customWidth="1"/>
    <col min="8968" max="8968" width="13.5703125" style="2" customWidth="1"/>
    <col min="8969" max="8971" width="7.5703125" style="2" customWidth="1"/>
    <col min="8972" max="8972" width="8.85546875" style="2" customWidth="1"/>
    <col min="8973" max="8973" width="9.28515625" style="2" customWidth="1"/>
    <col min="8974" max="8974" width="11.140625" style="2" customWidth="1"/>
    <col min="8975" max="8975" width="12.28515625" style="2" customWidth="1"/>
    <col min="8976" max="9217" width="9.140625" style="2"/>
    <col min="9218" max="9218" width="10.85546875" style="2" customWidth="1"/>
    <col min="9219" max="9219" width="11.42578125" style="2" customWidth="1"/>
    <col min="9220" max="9220" width="10.42578125" style="2" customWidth="1"/>
    <col min="9221" max="9221" width="14.7109375" style="2" customWidth="1"/>
    <col min="9222" max="9222" width="11.28515625" style="2" customWidth="1"/>
    <col min="9223" max="9223" width="11.85546875" style="2" customWidth="1"/>
    <col min="9224" max="9224" width="13.5703125" style="2" customWidth="1"/>
    <col min="9225" max="9227" width="7.5703125" style="2" customWidth="1"/>
    <col min="9228" max="9228" width="8.85546875" style="2" customWidth="1"/>
    <col min="9229" max="9229" width="9.28515625" style="2" customWidth="1"/>
    <col min="9230" max="9230" width="11.140625" style="2" customWidth="1"/>
    <col min="9231" max="9231" width="12.28515625" style="2" customWidth="1"/>
    <col min="9232" max="9473" width="9.140625" style="2"/>
    <col min="9474" max="9474" width="10.85546875" style="2" customWidth="1"/>
    <col min="9475" max="9475" width="11.42578125" style="2" customWidth="1"/>
    <col min="9476" max="9476" width="10.42578125" style="2" customWidth="1"/>
    <col min="9477" max="9477" width="14.7109375" style="2" customWidth="1"/>
    <col min="9478" max="9478" width="11.28515625" style="2" customWidth="1"/>
    <col min="9479" max="9479" width="11.85546875" style="2" customWidth="1"/>
    <col min="9480" max="9480" width="13.5703125" style="2" customWidth="1"/>
    <col min="9481" max="9483" width="7.5703125" style="2" customWidth="1"/>
    <col min="9484" max="9484" width="8.85546875" style="2" customWidth="1"/>
    <col min="9485" max="9485" width="9.28515625" style="2" customWidth="1"/>
    <col min="9486" max="9486" width="11.140625" style="2" customWidth="1"/>
    <col min="9487" max="9487" width="12.28515625" style="2" customWidth="1"/>
    <col min="9488" max="9729" width="9.140625" style="2"/>
    <col min="9730" max="9730" width="10.85546875" style="2" customWidth="1"/>
    <col min="9731" max="9731" width="11.42578125" style="2" customWidth="1"/>
    <col min="9732" max="9732" width="10.42578125" style="2" customWidth="1"/>
    <col min="9733" max="9733" width="14.7109375" style="2" customWidth="1"/>
    <col min="9734" max="9734" width="11.28515625" style="2" customWidth="1"/>
    <col min="9735" max="9735" width="11.85546875" style="2" customWidth="1"/>
    <col min="9736" max="9736" width="13.5703125" style="2" customWidth="1"/>
    <col min="9737" max="9739" width="7.5703125" style="2" customWidth="1"/>
    <col min="9740" max="9740" width="8.85546875" style="2" customWidth="1"/>
    <col min="9741" max="9741" width="9.28515625" style="2" customWidth="1"/>
    <col min="9742" max="9742" width="11.140625" style="2" customWidth="1"/>
    <col min="9743" max="9743" width="12.28515625" style="2" customWidth="1"/>
    <col min="9744" max="9985" width="9.140625" style="2"/>
    <col min="9986" max="9986" width="10.85546875" style="2" customWidth="1"/>
    <col min="9987" max="9987" width="11.42578125" style="2" customWidth="1"/>
    <col min="9988" max="9988" width="10.42578125" style="2" customWidth="1"/>
    <col min="9989" max="9989" width="14.7109375" style="2" customWidth="1"/>
    <col min="9990" max="9990" width="11.28515625" style="2" customWidth="1"/>
    <col min="9991" max="9991" width="11.85546875" style="2" customWidth="1"/>
    <col min="9992" max="9992" width="13.5703125" style="2" customWidth="1"/>
    <col min="9993" max="9995" width="7.5703125" style="2" customWidth="1"/>
    <col min="9996" max="9996" width="8.85546875" style="2" customWidth="1"/>
    <col min="9997" max="9997" width="9.28515625" style="2" customWidth="1"/>
    <col min="9998" max="9998" width="11.140625" style="2" customWidth="1"/>
    <col min="9999" max="9999" width="12.28515625" style="2" customWidth="1"/>
    <col min="10000" max="10241" width="9.140625" style="2"/>
    <col min="10242" max="10242" width="10.85546875" style="2" customWidth="1"/>
    <col min="10243" max="10243" width="11.42578125" style="2" customWidth="1"/>
    <col min="10244" max="10244" width="10.42578125" style="2" customWidth="1"/>
    <col min="10245" max="10245" width="14.7109375" style="2" customWidth="1"/>
    <col min="10246" max="10246" width="11.28515625" style="2" customWidth="1"/>
    <col min="10247" max="10247" width="11.85546875" style="2" customWidth="1"/>
    <col min="10248" max="10248" width="13.5703125" style="2" customWidth="1"/>
    <col min="10249" max="10251" width="7.5703125" style="2" customWidth="1"/>
    <col min="10252" max="10252" width="8.85546875" style="2" customWidth="1"/>
    <col min="10253" max="10253" width="9.28515625" style="2" customWidth="1"/>
    <col min="10254" max="10254" width="11.140625" style="2" customWidth="1"/>
    <col min="10255" max="10255" width="12.28515625" style="2" customWidth="1"/>
    <col min="10256" max="10497" width="9.140625" style="2"/>
    <col min="10498" max="10498" width="10.85546875" style="2" customWidth="1"/>
    <col min="10499" max="10499" width="11.42578125" style="2" customWidth="1"/>
    <col min="10500" max="10500" width="10.42578125" style="2" customWidth="1"/>
    <col min="10501" max="10501" width="14.7109375" style="2" customWidth="1"/>
    <col min="10502" max="10502" width="11.28515625" style="2" customWidth="1"/>
    <col min="10503" max="10503" width="11.85546875" style="2" customWidth="1"/>
    <col min="10504" max="10504" width="13.5703125" style="2" customWidth="1"/>
    <col min="10505" max="10507" width="7.5703125" style="2" customWidth="1"/>
    <col min="10508" max="10508" width="8.85546875" style="2" customWidth="1"/>
    <col min="10509" max="10509" width="9.28515625" style="2" customWidth="1"/>
    <col min="10510" max="10510" width="11.140625" style="2" customWidth="1"/>
    <col min="10511" max="10511" width="12.28515625" style="2" customWidth="1"/>
    <col min="10512" max="10753" width="9.140625" style="2"/>
    <col min="10754" max="10754" width="10.85546875" style="2" customWidth="1"/>
    <col min="10755" max="10755" width="11.42578125" style="2" customWidth="1"/>
    <col min="10756" max="10756" width="10.42578125" style="2" customWidth="1"/>
    <col min="10757" max="10757" width="14.7109375" style="2" customWidth="1"/>
    <col min="10758" max="10758" width="11.28515625" style="2" customWidth="1"/>
    <col min="10759" max="10759" width="11.85546875" style="2" customWidth="1"/>
    <col min="10760" max="10760" width="13.5703125" style="2" customWidth="1"/>
    <col min="10761" max="10763" width="7.5703125" style="2" customWidth="1"/>
    <col min="10764" max="10764" width="8.85546875" style="2" customWidth="1"/>
    <col min="10765" max="10765" width="9.28515625" style="2" customWidth="1"/>
    <col min="10766" max="10766" width="11.140625" style="2" customWidth="1"/>
    <col min="10767" max="10767" width="12.28515625" style="2" customWidth="1"/>
    <col min="10768" max="11009" width="9.140625" style="2"/>
    <col min="11010" max="11010" width="10.85546875" style="2" customWidth="1"/>
    <col min="11011" max="11011" width="11.42578125" style="2" customWidth="1"/>
    <col min="11012" max="11012" width="10.42578125" style="2" customWidth="1"/>
    <col min="11013" max="11013" width="14.7109375" style="2" customWidth="1"/>
    <col min="11014" max="11014" width="11.28515625" style="2" customWidth="1"/>
    <col min="11015" max="11015" width="11.85546875" style="2" customWidth="1"/>
    <col min="11016" max="11016" width="13.5703125" style="2" customWidth="1"/>
    <col min="11017" max="11019" width="7.5703125" style="2" customWidth="1"/>
    <col min="11020" max="11020" width="8.85546875" style="2" customWidth="1"/>
    <col min="11021" max="11021" width="9.28515625" style="2" customWidth="1"/>
    <col min="11022" max="11022" width="11.140625" style="2" customWidth="1"/>
    <col min="11023" max="11023" width="12.28515625" style="2" customWidth="1"/>
    <col min="11024" max="11265" width="9.140625" style="2"/>
    <col min="11266" max="11266" width="10.85546875" style="2" customWidth="1"/>
    <col min="11267" max="11267" width="11.42578125" style="2" customWidth="1"/>
    <col min="11268" max="11268" width="10.42578125" style="2" customWidth="1"/>
    <col min="11269" max="11269" width="14.7109375" style="2" customWidth="1"/>
    <col min="11270" max="11270" width="11.28515625" style="2" customWidth="1"/>
    <col min="11271" max="11271" width="11.85546875" style="2" customWidth="1"/>
    <col min="11272" max="11272" width="13.5703125" style="2" customWidth="1"/>
    <col min="11273" max="11275" width="7.5703125" style="2" customWidth="1"/>
    <col min="11276" max="11276" width="8.85546875" style="2" customWidth="1"/>
    <col min="11277" max="11277" width="9.28515625" style="2" customWidth="1"/>
    <col min="11278" max="11278" width="11.140625" style="2" customWidth="1"/>
    <col min="11279" max="11279" width="12.28515625" style="2" customWidth="1"/>
    <col min="11280" max="11521" width="9.140625" style="2"/>
    <col min="11522" max="11522" width="10.85546875" style="2" customWidth="1"/>
    <col min="11523" max="11523" width="11.42578125" style="2" customWidth="1"/>
    <col min="11524" max="11524" width="10.42578125" style="2" customWidth="1"/>
    <col min="11525" max="11525" width="14.7109375" style="2" customWidth="1"/>
    <col min="11526" max="11526" width="11.28515625" style="2" customWidth="1"/>
    <col min="11527" max="11527" width="11.85546875" style="2" customWidth="1"/>
    <col min="11528" max="11528" width="13.5703125" style="2" customWidth="1"/>
    <col min="11529" max="11531" width="7.5703125" style="2" customWidth="1"/>
    <col min="11532" max="11532" width="8.85546875" style="2" customWidth="1"/>
    <col min="11533" max="11533" width="9.28515625" style="2" customWidth="1"/>
    <col min="11534" max="11534" width="11.140625" style="2" customWidth="1"/>
    <col min="11535" max="11535" width="12.28515625" style="2" customWidth="1"/>
    <col min="11536" max="11777" width="9.140625" style="2"/>
    <col min="11778" max="11778" width="10.85546875" style="2" customWidth="1"/>
    <col min="11779" max="11779" width="11.42578125" style="2" customWidth="1"/>
    <col min="11780" max="11780" width="10.42578125" style="2" customWidth="1"/>
    <col min="11781" max="11781" width="14.7109375" style="2" customWidth="1"/>
    <col min="11782" max="11782" width="11.28515625" style="2" customWidth="1"/>
    <col min="11783" max="11783" width="11.85546875" style="2" customWidth="1"/>
    <col min="11784" max="11784" width="13.5703125" style="2" customWidth="1"/>
    <col min="11785" max="11787" width="7.5703125" style="2" customWidth="1"/>
    <col min="11788" max="11788" width="8.85546875" style="2" customWidth="1"/>
    <col min="11789" max="11789" width="9.28515625" style="2" customWidth="1"/>
    <col min="11790" max="11790" width="11.140625" style="2" customWidth="1"/>
    <col min="11791" max="11791" width="12.28515625" style="2" customWidth="1"/>
    <col min="11792" max="12033" width="9.140625" style="2"/>
    <col min="12034" max="12034" width="10.85546875" style="2" customWidth="1"/>
    <col min="12035" max="12035" width="11.42578125" style="2" customWidth="1"/>
    <col min="12036" max="12036" width="10.42578125" style="2" customWidth="1"/>
    <col min="12037" max="12037" width="14.7109375" style="2" customWidth="1"/>
    <col min="12038" max="12038" width="11.28515625" style="2" customWidth="1"/>
    <col min="12039" max="12039" width="11.85546875" style="2" customWidth="1"/>
    <col min="12040" max="12040" width="13.5703125" style="2" customWidth="1"/>
    <col min="12041" max="12043" width="7.5703125" style="2" customWidth="1"/>
    <col min="12044" max="12044" width="8.85546875" style="2" customWidth="1"/>
    <col min="12045" max="12045" width="9.28515625" style="2" customWidth="1"/>
    <col min="12046" max="12046" width="11.140625" style="2" customWidth="1"/>
    <col min="12047" max="12047" width="12.28515625" style="2" customWidth="1"/>
    <col min="12048" max="12289" width="9.140625" style="2"/>
    <col min="12290" max="12290" width="10.85546875" style="2" customWidth="1"/>
    <col min="12291" max="12291" width="11.42578125" style="2" customWidth="1"/>
    <col min="12292" max="12292" width="10.42578125" style="2" customWidth="1"/>
    <col min="12293" max="12293" width="14.7109375" style="2" customWidth="1"/>
    <col min="12294" max="12294" width="11.28515625" style="2" customWidth="1"/>
    <col min="12295" max="12295" width="11.85546875" style="2" customWidth="1"/>
    <col min="12296" max="12296" width="13.5703125" style="2" customWidth="1"/>
    <col min="12297" max="12299" width="7.5703125" style="2" customWidth="1"/>
    <col min="12300" max="12300" width="8.85546875" style="2" customWidth="1"/>
    <col min="12301" max="12301" width="9.28515625" style="2" customWidth="1"/>
    <col min="12302" max="12302" width="11.140625" style="2" customWidth="1"/>
    <col min="12303" max="12303" width="12.28515625" style="2" customWidth="1"/>
    <col min="12304" max="12545" width="9.140625" style="2"/>
    <col min="12546" max="12546" width="10.85546875" style="2" customWidth="1"/>
    <col min="12547" max="12547" width="11.42578125" style="2" customWidth="1"/>
    <col min="12548" max="12548" width="10.42578125" style="2" customWidth="1"/>
    <col min="12549" max="12549" width="14.7109375" style="2" customWidth="1"/>
    <col min="12550" max="12550" width="11.28515625" style="2" customWidth="1"/>
    <col min="12551" max="12551" width="11.85546875" style="2" customWidth="1"/>
    <col min="12552" max="12552" width="13.5703125" style="2" customWidth="1"/>
    <col min="12553" max="12555" width="7.5703125" style="2" customWidth="1"/>
    <col min="12556" max="12556" width="8.85546875" style="2" customWidth="1"/>
    <col min="12557" max="12557" width="9.28515625" style="2" customWidth="1"/>
    <col min="12558" max="12558" width="11.140625" style="2" customWidth="1"/>
    <col min="12559" max="12559" width="12.28515625" style="2" customWidth="1"/>
    <col min="12560" max="12801" width="9.140625" style="2"/>
    <col min="12802" max="12802" width="10.85546875" style="2" customWidth="1"/>
    <col min="12803" max="12803" width="11.42578125" style="2" customWidth="1"/>
    <col min="12804" max="12804" width="10.42578125" style="2" customWidth="1"/>
    <col min="12805" max="12805" width="14.7109375" style="2" customWidth="1"/>
    <col min="12806" max="12806" width="11.28515625" style="2" customWidth="1"/>
    <col min="12807" max="12807" width="11.85546875" style="2" customWidth="1"/>
    <col min="12808" max="12808" width="13.5703125" style="2" customWidth="1"/>
    <col min="12809" max="12811" width="7.5703125" style="2" customWidth="1"/>
    <col min="12812" max="12812" width="8.85546875" style="2" customWidth="1"/>
    <col min="12813" max="12813" width="9.28515625" style="2" customWidth="1"/>
    <col min="12814" max="12814" width="11.140625" style="2" customWidth="1"/>
    <col min="12815" max="12815" width="12.28515625" style="2" customWidth="1"/>
    <col min="12816" max="13057" width="9.140625" style="2"/>
    <col min="13058" max="13058" width="10.85546875" style="2" customWidth="1"/>
    <col min="13059" max="13059" width="11.42578125" style="2" customWidth="1"/>
    <col min="13060" max="13060" width="10.42578125" style="2" customWidth="1"/>
    <col min="13061" max="13061" width="14.7109375" style="2" customWidth="1"/>
    <col min="13062" max="13062" width="11.28515625" style="2" customWidth="1"/>
    <col min="13063" max="13063" width="11.85546875" style="2" customWidth="1"/>
    <col min="13064" max="13064" width="13.5703125" style="2" customWidth="1"/>
    <col min="13065" max="13067" width="7.5703125" style="2" customWidth="1"/>
    <col min="13068" max="13068" width="8.85546875" style="2" customWidth="1"/>
    <col min="13069" max="13069" width="9.28515625" style="2" customWidth="1"/>
    <col min="13070" max="13070" width="11.140625" style="2" customWidth="1"/>
    <col min="13071" max="13071" width="12.28515625" style="2" customWidth="1"/>
    <col min="13072" max="13313" width="9.140625" style="2"/>
    <col min="13314" max="13314" width="10.85546875" style="2" customWidth="1"/>
    <col min="13315" max="13315" width="11.42578125" style="2" customWidth="1"/>
    <col min="13316" max="13316" width="10.42578125" style="2" customWidth="1"/>
    <col min="13317" max="13317" width="14.7109375" style="2" customWidth="1"/>
    <col min="13318" max="13318" width="11.28515625" style="2" customWidth="1"/>
    <col min="13319" max="13319" width="11.85546875" style="2" customWidth="1"/>
    <col min="13320" max="13320" width="13.5703125" style="2" customWidth="1"/>
    <col min="13321" max="13323" width="7.5703125" style="2" customWidth="1"/>
    <col min="13324" max="13324" width="8.85546875" style="2" customWidth="1"/>
    <col min="13325" max="13325" width="9.28515625" style="2" customWidth="1"/>
    <col min="13326" max="13326" width="11.140625" style="2" customWidth="1"/>
    <col min="13327" max="13327" width="12.28515625" style="2" customWidth="1"/>
    <col min="13328" max="13569" width="9.140625" style="2"/>
    <col min="13570" max="13570" width="10.85546875" style="2" customWidth="1"/>
    <col min="13571" max="13571" width="11.42578125" style="2" customWidth="1"/>
    <col min="13572" max="13572" width="10.42578125" style="2" customWidth="1"/>
    <col min="13573" max="13573" width="14.7109375" style="2" customWidth="1"/>
    <col min="13574" max="13574" width="11.28515625" style="2" customWidth="1"/>
    <col min="13575" max="13575" width="11.85546875" style="2" customWidth="1"/>
    <col min="13576" max="13576" width="13.5703125" style="2" customWidth="1"/>
    <col min="13577" max="13579" width="7.5703125" style="2" customWidth="1"/>
    <col min="13580" max="13580" width="8.85546875" style="2" customWidth="1"/>
    <col min="13581" max="13581" width="9.28515625" style="2" customWidth="1"/>
    <col min="13582" max="13582" width="11.140625" style="2" customWidth="1"/>
    <col min="13583" max="13583" width="12.28515625" style="2" customWidth="1"/>
    <col min="13584" max="13825" width="9.140625" style="2"/>
    <col min="13826" max="13826" width="10.85546875" style="2" customWidth="1"/>
    <col min="13827" max="13827" width="11.42578125" style="2" customWidth="1"/>
    <col min="13828" max="13828" width="10.42578125" style="2" customWidth="1"/>
    <col min="13829" max="13829" width="14.7109375" style="2" customWidth="1"/>
    <col min="13830" max="13830" width="11.28515625" style="2" customWidth="1"/>
    <col min="13831" max="13831" width="11.85546875" style="2" customWidth="1"/>
    <col min="13832" max="13832" width="13.5703125" style="2" customWidth="1"/>
    <col min="13833" max="13835" width="7.5703125" style="2" customWidth="1"/>
    <col min="13836" max="13836" width="8.85546875" style="2" customWidth="1"/>
    <col min="13837" max="13837" width="9.28515625" style="2" customWidth="1"/>
    <col min="13838" max="13838" width="11.140625" style="2" customWidth="1"/>
    <col min="13839" max="13839" width="12.28515625" style="2" customWidth="1"/>
    <col min="13840" max="14081" width="9.140625" style="2"/>
    <col min="14082" max="14082" width="10.85546875" style="2" customWidth="1"/>
    <col min="14083" max="14083" width="11.42578125" style="2" customWidth="1"/>
    <col min="14084" max="14084" width="10.42578125" style="2" customWidth="1"/>
    <col min="14085" max="14085" width="14.7109375" style="2" customWidth="1"/>
    <col min="14086" max="14086" width="11.28515625" style="2" customWidth="1"/>
    <col min="14087" max="14087" width="11.85546875" style="2" customWidth="1"/>
    <col min="14088" max="14088" width="13.5703125" style="2" customWidth="1"/>
    <col min="14089" max="14091" width="7.5703125" style="2" customWidth="1"/>
    <col min="14092" max="14092" width="8.85546875" style="2" customWidth="1"/>
    <col min="14093" max="14093" width="9.28515625" style="2" customWidth="1"/>
    <col min="14094" max="14094" width="11.140625" style="2" customWidth="1"/>
    <col min="14095" max="14095" width="12.28515625" style="2" customWidth="1"/>
    <col min="14096" max="14337" width="9.140625" style="2"/>
    <col min="14338" max="14338" width="10.85546875" style="2" customWidth="1"/>
    <col min="14339" max="14339" width="11.42578125" style="2" customWidth="1"/>
    <col min="14340" max="14340" width="10.42578125" style="2" customWidth="1"/>
    <col min="14341" max="14341" width="14.7109375" style="2" customWidth="1"/>
    <col min="14342" max="14342" width="11.28515625" style="2" customWidth="1"/>
    <col min="14343" max="14343" width="11.85546875" style="2" customWidth="1"/>
    <col min="14344" max="14344" width="13.5703125" style="2" customWidth="1"/>
    <col min="14345" max="14347" width="7.5703125" style="2" customWidth="1"/>
    <col min="14348" max="14348" width="8.85546875" style="2" customWidth="1"/>
    <col min="14349" max="14349" width="9.28515625" style="2" customWidth="1"/>
    <col min="14350" max="14350" width="11.140625" style="2" customWidth="1"/>
    <col min="14351" max="14351" width="12.28515625" style="2" customWidth="1"/>
    <col min="14352" max="14593" width="9.140625" style="2"/>
    <col min="14594" max="14594" width="10.85546875" style="2" customWidth="1"/>
    <col min="14595" max="14595" width="11.42578125" style="2" customWidth="1"/>
    <col min="14596" max="14596" width="10.42578125" style="2" customWidth="1"/>
    <col min="14597" max="14597" width="14.7109375" style="2" customWidth="1"/>
    <col min="14598" max="14598" width="11.28515625" style="2" customWidth="1"/>
    <col min="14599" max="14599" width="11.85546875" style="2" customWidth="1"/>
    <col min="14600" max="14600" width="13.5703125" style="2" customWidth="1"/>
    <col min="14601" max="14603" width="7.5703125" style="2" customWidth="1"/>
    <col min="14604" max="14604" width="8.85546875" style="2" customWidth="1"/>
    <col min="14605" max="14605" width="9.28515625" style="2" customWidth="1"/>
    <col min="14606" max="14606" width="11.140625" style="2" customWidth="1"/>
    <col min="14607" max="14607" width="12.28515625" style="2" customWidth="1"/>
    <col min="14608" max="14849" width="9.140625" style="2"/>
    <col min="14850" max="14850" width="10.85546875" style="2" customWidth="1"/>
    <col min="14851" max="14851" width="11.42578125" style="2" customWidth="1"/>
    <col min="14852" max="14852" width="10.42578125" style="2" customWidth="1"/>
    <col min="14853" max="14853" width="14.7109375" style="2" customWidth="1"/>
    <col min="14854" max="14854" width="11.28515625" style="2" customWidth="1"/>
    <col min="14855" max="14855" width="11.85546875" style="2" customWidth="1"/>
    <col min="14856" max="14856" width="13.5703125" style="2" customWidth="1"/>
    <col min="14857" max="14859" width="7.5703125" style="2" customWidth="1"/>
    <col min="14860" max="14860" width="8.85546875" style="2" customWidth="1"/>
    <col min="14861" max="14861" width="9.28515625" style="2" customWidth="1"/>
    <col min="14862" max="14862" width="11.140625" style="2" customWidth="1"/>
    <col min="14863" max="14863" width="12.28515625" style="2" customWidth="1"/>
    <col min="14864" max="15105" width="9.140625" style="2"/>
    <col min="15106" max="15106" width="10.85546875" style="2" customWidth="1"/>
    <col min="15107" max="15107" width="11.42578125" style="2" customWidth="1"/>
    <col min="15108" max="15108" width="10.42578125" style="2" customWidth="1"/>
    <col min="15109" max="15109" width="14.7109375" style="2" customWidth="1"/>
    <col min="15110" max="15110" width="11.28515625" style="2" customWidth="1"/>
    <col min="15111" max="15111" width="11.85546875" style="2" customWidth="1"/>
    <col min="15112" max="15112" width="13.5703125" style="2" customWidth="1"/>
    <col min="15113" max="15115" width="7.5703125" style="2" customWidth="1"/>
    <col min="15116" max="15116" width="8.85546875" style="2" customWidth="1"/>
    <col min="15117" max="15117" width="9.28515625" style="2" customWidth="1"/>
    <col min="15118" max="15118" width="11.140625" style="2" customWidth="1"/>
    <col min="15119" max="15119" width="12.28515625" style="2" customWidth="1"/>
    <col min="15120" max="15361" width="9.140625" style="2"/>
    <col min="15362" max="15362" width="10.85546875" style="2" customWidth="1"/>
    <col min="15363" max="15363" width="11.42578125" style="2" customWidth="1"/>
    <col min="15364" max="15364" width="10.42578125" style="2" customWidth="1"/>
    <col min="15365" max="15365" width="14.7109375" style="2" customWidth="1"/>
    <col min="15366" max="15366" width="11.28515625" style="2" customWidth="1"/>
    <col min="15367" max="15367" width="11.85546875" style="2" customWidth="1"/>
    <col min="15368" max="15368" width="13.5703125" style="2" customWidth="1"/>
    <col min="15369" max="15371" width="7.5703125" style="2" customWidth="1"/>
    <col min="15372" max="15372" width="8.85546875" style="2" customWidth="1"/>
    <col min="15373" max="15373" width="9.28515625" style="2" customWidth="1"/>
    <col min="15374" max="15374" width="11.140625" style="2" customWidth="1"/>
    <col min="15375" max="15375" width="12.28515625" style="2" customWidth="1"/>
    <col min="15376" max="15617" width="9.140625" style="2"/>
    <col min="15618" max="15618" width="10.85546875" style="2" customWidth="1"/>
    <col min="15619" max="15619" width="11.42578125" style="2" customWidth="1"/>
    <col min="15620" max="15620" width="10.42578125" style="2" customWidth="1"/>
    <col min="15621" max="15621" width="14.7109375" style="2" customWidth="1"/>
    <col min="15622" max="15622" width="11.28515625" style="2" customWidth="1"/>
    <col min="15623" max="15623" width="11.85546875" style="2" customWidth="1"/>
    <col min="15624" max="15624" width="13.5703125" style="2" customWidth="1"/>
    <col min="15625" max="15627" width="7.5703125" style="2" customWidth="1"/>
    <col min="15628" max="15628" width="8.85546875" style="2" customWidth="1"/>
    <col min="15629" max="15629" width="9.28515625" style="2" customWidth="1"/>
    <col min="15630" max="15630" width="11.140625" style="2" customWidth="1"/>
    <col min="15631" max="15631" width="12.28515625" style="2" customWidth="1"/>
    <col min="15632" max="15873" width="9.140625" style="2"/>
    <col min="15874" max="15874" width="10.85546875" style="2" customWidth="1"/>
    <col min="15875" max="15875" width="11.42578125" style="2" customWidth="1"/>
    <col min="15876" max="15876" width="10.42578125" style="2" customWidth="1"/>
    <col min="15877" max="15877" width="14.7109375" style="2" customWidth="1"/>
    <col min="15878" max="15878" width="11.28515625" style="2" customWidth="1"/>
    <col min="15879" max="15879" width="11.85546875" style="2" customWidth="1"/>
    <col min="15880" max="15880" width="13.5703125" style="2" customWidth="1"/>
    <col min="15881" max="15883" width="7.5703125" style="2" customWidth="1"/>
    <col min="15884" max="15884" width="8.85546875" style="2" customWidth="1"/>
    <col min="15885" max="15885" width="9.28515625" style="2" customWidth="1"/>
    <col min="15886" max="15886" width="11.140625" style="2" customWidth="1"/>
    <col min="15887" max="15887" width="12.28515625" style="2" customWidth="1"/>
    <col min="15888" max="16129" width="9.140625" style="2"/>
    <col min="16130" max="16130" width="10.85546875" style="2" customWidth="1"/>
    <col min="16131" max="16131" width="11.42578125" style="2" customWidth="1"/>
    <col min="16132" max="16132" width="10.42578125" style="2" customWidth="1"/>
    <col min="16133" max="16133" width="14.7109375" style="2" customWidth="1"/>
    <col min="16134" max="16134" width="11.28515625" style="2" customWidth="1"/>
    <col min="16135" max="16135" width="11.85546875" style="2" customWidth="1"/>
    <col min="16136" max="16136" width="13.5703125" style="2" customWidth="1"/>
    <col min="16137" max="16139" width="7.5703125" style="2" customWidth="1"/>
    <col min="16140" max="16140" width="8.85546875" style="2" customWidth="1"/>
    <col min="16141" max="16141" width="9.28515625" style="2" customWidth="1"/>
    <col min="16142" max="16142" width="11.140625" style="2" customWidth="1"/>
    <col min="16143" max="16143" width="12.28515625" style="2" customWidth="1"/>
    <col min="16144" max="16384" width="9.140625" style="2"/>
  </cols>
  <sheetData>
    <row r="1" spans="1:20" s="7" customFormat="1" x14ac:dyDescent="0.2">
      <c r="A1" s="6" t="s">
        <v>116</v>
      </c>
      <c r="N1" s="33"/>
      <c r="O1" s="25"/>
    </row>
    <row r="2" spans="1:20" x14ac:dyDescent="0.2">
      <c r="B2" s="21"/>
    </row>
    <row r="3" spans="1:20" x14ac:dyDescent="0.2">
      <c r="B3" s="10" t="s">
        <v>46</v>
      </c>
      <c r="C3" s="10" t="s">
        <v>47</v>
      </c>
      <c r="D3" s="11" t="s">
        <v>48</v>
      </c>
      <c r="E3" s="11" t="s">
        <v>47</v>
      </c>
      <c r="F3" s="10" t="s">
        <v>48</v>
      </c>
      <c r="G3" s="21" t="s">
        <v>94</v>
      </c>
      <c r="I3" s="21" t="s">
        <v>95</v>
      </c>
      <c r="L3" s="11" t="s">
        <v>51</v>
      </c>
      <c r="M3" s="11" t="s">
        <v>96</v>
      </c>
      <c r="N3" s="29" t="s">
        <v>51</v>
      </c>
      <c r="O3" s="23" t="s">
        <v>97</v>
      </c>
    </row>
    <row r="4" spans="1:20" x14ac:dyDescent="0.2">
      <c r="A4" s="2" t="s">
        <v>63</v>
      </c>
      <c r="B4" s="10" t="s">
        <v>53</v>
      </c>
      <c r="C4" s="10" t="s">
        <v>54</v>
      </c>
      <c r="D4" s="11" t="s">
        <v>98</v>
      </c>
      <c r="E4" s="11" t="s">
        <v>99</v>
      </c>
      <c r="F4" s="10" t="s">
        <v>55</v>
      </c>
      <c r="G4" s="11"/>
      <c r="H4" s="10" t="s">
        <v>57</v>
      </c>
      <c r="I4" s="21" t="s">
        <v>100</v>
      </c>
      <c r="L4" s="11" t="s">
        <v>101</v>
      </c>
      <c r="M4" s="11" t="s">
        <v>53</v>
      </c>
      <c r="N4" s="35" t="s">
        <v>61</v>
      </c>
      <c r="O4" s="23" t="s">
        <v>62</v>
      </c>
    </row>
    <row r="5" spans="1:20" x14ac:dyDescent="0.2">
      <c r="B5" s="11" t="s">
        <v>64</v>
      </c>
      <c r="C5" s="10" t="s">
        <v>66</v>
      </c>
      <c r="D5" s="11" t="s">
        <v>66</v>
      </c>
      <c r="E5" s="10" t="s">
        <v>67</v>
      </c>
      <c r="F5" s="10" t="s">
        <v>68</v>
      </c>
      <c r="G5" s="10" t="s">
        <v>102</v>
      </c>
      <c r="H5" s="10" t="s">
        <v>70</v>
      </c>
      <c r="L5" s="11" t="s">
        <v>72</v>
      </c>
      <c r="M5" s="10"/>
      <c r="N5" s="35" t="s">
        <v>73</v>
      </c>
      <c r="O5" s="23" t="s">
        <v>61</v>
      </c>
    </row>
    <row r="6" spans="1:20" s="7" customFormat="1" x14ac:dyDescent="0.2">
      <c r="B6" s="12" t="s">
        <v>103</v>
      </c>
      <c r="C6" s="12" t="s">
        <v>53</v>
      </c>
      <c r="D6" s="27" t="s">
        <v>75</v>
      </c>
      <c r="E6" s="12" t="s">
        <v>75</v>
      </c>
      <c r="F6" s="12" t="s">
        <v>75</v>
      </c>
      <c r="G6" s="12" t="s">
        <v>76</v>
      </c>
      <c r="H6" s="12" t="s">
        <v>77</v>
      </c>
      <c r="M6" s="12"/>
      <c r="N6" s="31"/>
      <c r="O6" s="28" t="s">
        <v>80</v>
      </c>
    </row>
    <row r="7" spans="1:20" x14ac:dyDescent="0.2">
      <c r="B7" s="10"/>
      <c r="C7" s="10"/>
      <c r="D7" s="8"/>
      <c r="E7" s="11"/>
      <c r="F7" s="11"/>
      <c r="G7" s="11"/>
      <c r="H7" s="11"/>
      <c r="M7" s="10"/>
      <c r="N7" s="29"/>
      <c r="O7" s="23"/>
    </row>
    <row r="8" spans="1:20" x14ac:dyDescent="0.2">
      <c r="B8" s="11" t="s">
        <v>81</v>
      </c>
      <c r="C8" s="11" t="s">
        <v>82</v>
      </c>
      <c r="D8" s="11" t="s">
        <v>81</v>
      </c>
      <c r="E8" s="11" t="s">
        <v>82</v>
      </c>
      <c r="F8" s="11" t="s">
        <v>81</v>
      </c>
      <c r="G8" s="11" t="s">
        <v>82</v>
      </c>
      <c r="H8" s="11" t="s">
        <v>82</v>
      </c>
      <c r="I8" s="11" t="s">
        <v>81</v>
      </c>
      <c r="J8" s="11" t="s">
        <v>104</v>
      </c>
      <c r="K8" s="11" t="s">
        <v>105</v>
      </c>
      <c r="L8" s="11" t="s">
        <v>86</v>
      </c>
      <c r="M8" s="11" t="s">
        <v>87</v>
      </c>
      <c r="N8" s="35" t="s">
        <v>86</v>
      </c>
      <c r="O8" s="23" t="s">
        <v>88</v>
      </c>
    </row>
    <row r="9" spans="1:20" x14ac:dyDescent="0.2">
      <c r="A9" s="17">
        <v>1970</v>
      </c>
      <c r="B9" s="23">
        <v>16.844929851400085</v>
      </c>
      <c r="C9" s="23">
        <v>0</v>
      </c>
      <c r="D9" s="23">
        <v>16.844929851400085</v>
      </c>
      <c r="E9" s="23">
        <v>11</v>
      </c>
      <c r="F9" s="23">
        <v>14.991987567746076</v>
      </c>
      <c r="G9" s="23">
        <v>0</v>
      </c>
      <c r="H9" s="23">
        <v>32.30577494069388</v>
      </c>
      <c r="I9" s="23">
        <v>10.148709804973223</v>
      </c>
      <c r="J9" s="23">
        <v>0.44487495035499058</v>
      </c>
      <c r="K9" s="23">
        <v>12.611982405088805</v>
      </c>
      <c r="L9" s="23">
        <v>16</v>
      </c>
      <c r="M9" s="23">
        <v>4.2</v>
      </c>
      <c r="N9" s="29">
        <v>48.045647257481157</v>
      </c>
      <c r="O9" s="23">
        <v>3.0028529535925723</v>
      </c>
      <c r="Q9" s="3"/>
      <c r="R9" s="3"/>
      <c r="S9" s="3"/>
      <c r="T9" s="3"/>
    </row>
    <row r="10" spans="1:20" x14ac:dyDescent="0.2">
      <c r="A10" s="17">
        <v>1971</v>
      </c>
      <c r="B10" s="23">
        <v>17.238490900689605</v>
      </c>
      <c r="C10" s="23">
        <v>0</v>
      </c>
      <c r="D10" s="23">
        <v>17.238490900689605</v>
      </c>
      <c r="E10" s="23">
        <v>11</v>
      </c>
      <c r="F10" s="23">
        <v>15.342256901613748</v>
      </c>
      <c r="G10" s="23">
        <v>0</v>
      </c>
      <c r="H10" s="23">
        <v>32.460791638814065</v>
      </c>
      <c r="I10" s="23">
        <v>10.362038856089338</v>
      </c>
      <c r="J10" s="23">
        <v>0.45422636081487511</v>
      </c>
      <c r="K10" s="23">
        <v>12.877090215921301</v>
      </c>
      <c r="L10" s="23">
        <v>16</v>
      </c>
      <c r="M10" s="23">
        <v>4.2</v>
      </c>
      <c r="N10" s="29">
        <v>49.05558177493829</v>
      </c>
      <c r="O10" s="23">
        <v>3.0659738609336431</v>
      </c>
      <c r="Q10" s="3"/>
      <c r="R10" s="3"/>
      <c r="S10" s="3"/>
      <c r="T10" s="3"/>
    </row>
    <row r="11" spans="1:20" x14ac:dyDescent="0.2">
      <c r="A11" s="17">
        <v>1972</v>
      </c>
      <c r="B11" s="23">
        <v>18.093119926058623</v>
      </c>
      <c r="C11" s="23">
        <v>0</v>
      </c>
      <c r="D11" s="23">
        <v>18.093119926058623</v>
      </c>
      <c r="E11" s="23">
        <v>11</v>
      </c>
      <c r="F11" s="23">
        <v>16.102876734192176</v>
      </c>
      <c r="G11" s="23">
        <v>0</v>
      </c>
      <c r="H11" s="23">
        <v>32.429038199308081</v>
      </c>
      <c r="I11" s="23">
        <v>10.880868686873502</v>
      </c>
      <c r="J11" s="23">
        <v>0.4769695862739069</v>
      </c>
      <c r="K11" s="23">
        <v>13.521849286072124</v>
      </c>
      <c r="L11" s="23">
        <v>16</v>
      </c>
      <c r="M11" s="23">
        <v>4.2</v>
      </c>
      <c r="N11" s="29">
        <v>51.51180680408428</v>
      </c>
      <c r="O11" s="23">
        <v>3.2194879252552675</v>
      </c>
      <c r="Q11" s="3"/>
      <c r="R11" s="3"/>
      <c r="S11" s="3"/>
      <c r="T11" s="3"/>
    </row>
    <row r="12" spans="1:20" x14ac:dyDescent="0.2">
      <c r="A12" s="17">
        <v>1973</v>
      </c>
      <c r="B12" s="23">
        <v>19.082726547716238</v>
      </c>
      <c r="C12" s="23">
        <v>0</v>
      </c>
      <c r="D12" s="23">
        <v>19.082726547716238</v>
      </c>
      <c r="E12" s="23">
        <v>11</v>
      </c>
      <c r="F12" s="23">
        <v>16.983626627467451</v>
      </c>
      <c r="G12" s="23">
        <v>0</v>
      </c>
      <c r="H12" s="23">
        <v>32.609229458963313</v>
      </c>
      <c r="I12" s="23">
        <v>11.445396850062998</v>
      </c>
      <c r="J12" s="23">
        <v>0.50171602630413148</v>
      </c>
      <c r="K12" s="23">
        <v>14.223398487708975</v>
      </c>
      <c r="L12" s="23">
        <v>16</v>
      </c>
      <c r="M12" s="23">
        <v>4.2</v>
      </c>
      <c r="N12" s="29">
        <v>54.184375191272281</v>
      </c>
      <c r="O12" s="23">
        <v>3.3865234494545176</v>
      </c>
      <c r="Q12" s="3"/>
      <c r="R12" s="3"/>
      <c r="S12" s="3"/>
      <c r="T12" s="3"/>
    </row>
    <row r="13" spans="1:20" x14ac:dyDescent="0.2">
      <c r="A13" s="17">
        <v>1974</v>
      </c>
      <c r="B13" s="23">
        <v>19.497741449774143</v>
      </c>
      <c r="C13" s="23">
        <v>0</v>
      </c>
      <c r="D13" s="23">
        <v>19.497741449774143</v>
      </c>
      <c r="E13" s="23">
        <v>11</v>
      </c>
      <c r="F13" s="23">
        <v>17.352989890298986</v>
      </c>
      <c r="G13" s="23">
        <v>0</v>
      </c>
      <c r="H13" s="23">
        <v>32.924615137408956</v>
      </c>
      <c r="I13" s="23">
        <v>11.639584754084559</v>
      </c>
      <c r="J13" s="23">
        <v>0.5102283727817889</v>
      </c>
      <c r="K13" s="23">
        <v>14.464719254177323</v>
      </c>
      <c r="L13" s="23">
        <v>16</v>
      </c>
      <c r="M13" s="23">
        <v>4.2</v>
      </c>
      <c r="N13" s="29">
        <v>55.103692396865988</v>
      </c>
      <c r="O13" s="23">
        <v>3.4439807748041242</v>
      </c>
      <c r="Q13" s="3"/>
      <c r="R13" s="3"/>
      <c r="S13" s="3"/>
      <c r="T13" s="3"/>
    </row>
    <row r="14" spans="1:20" x14ac:dyDescent="0.2">
      <c r="A14" s="17">
        <v>1975</v>
      </c>
      <c r="B14" s="23">
        <v>19.805084431850275</v>
      </c>
      <c r="C14" s="23">
        <v>0</v>
      </c>
      <c r="D14" s="23">
        <v>19.805084431850275</v>
      </c>
      <c r="E14" s="23">
        <v>11</v>
      </c>
      <c r="F14" s="23">
        <v>17.626525144346743</v>
      </c>
      <c r="G14" s="23">
        <v>0</v>
      </c>
      <c r="H14" s="23">
        <v>32.658519436096562</v>
      </c>
      <c r="I14" s="23">
        <v>11.869963004171815</v>
      </c>
      <c r="J14" s="23">
        <v>0.52032714538835356</v>
      </c>
      <c r="K14" s="23">
        <v>14.751014408187128</v>
      </c>
      <c r="L14" s="23">
        <v>16</v>
      </c>
      <c r="M14" s="23">
        <v>4.2</v>
      </c>
      <c r="N14" s="29">
        <v>56.194340602617629</v>
      </c>
      <c r="O14" s="23">
        <v>3.5121462876636018</v>
      </c>
      <c r="Q14" s="3"/>
      <c r="R14" s="3"/>
      <c r="S14" s="3"/>
      <c r="T14" s="3"/>
    </row>
    <row r="15" spans="1:20" x14ac:dyDescent="0.2">
      <c r="A15" s="17">
        <v>1976</v>
      </c>
      <c r="B15" s="23">
        <v>19.352303529249891</v>
      </c>
      <c r="C15" s="23">
        <v>0</v>
      </c>
      <c r="D15" s="23">
        <v>19.352303529249891</v>
      </c>
      <c r="E15" s="23">
        <v>11</v>
      </c>
      <c r="F15" s="23">
        <v>17.223550141032405</v>
      </c>
      <c r="G15" s="23">
        <v>0</v>
      </c>
      <c r="H15" s="23">
        <v>32.703157581403111</v>
      </c>
      <c r="I15" s="23">
        <v>11.5909053972986</v>
      </c>
      <c r="J15" s="23">
        <v>0.50809448316925376</v>
      </c>
      <c r="K15" s="23">
        <v>14.404224550606759</v>
      </c>
      <c r="L15" s="23">
        <v>16</v>
      </c>
      <c r="M15" s="23">
        <v>4.2</v>
      </c>
      <c r="N15" s="29">
        <v>54.873236383263844</v>
      </c>
      <c r="O15" s="23">
        <v>3.4295772739539903</v>
      </c>
      <c r="Q15" s="3"/>
      <c r="R15" s="3"/>
      <c r="S15" s="3"/>
      <c r="T15" s="3"/>
    </row>
    <row r="16" spans="1:20" x14ac:dyDescent="0.2">
      <c r="A16" s="17">
        <v>1977</v>
      </c>
      <c r="B16" s="23">
        <v>18.976586798886665</v>
      </c>
      <c r="C16" s="23">
        <v>0</v>
      </c>
      <c r="D16" s="23">
        <v>18.976586798886665</v>
      </c>
      <c r="E16" s="23">
        <v>11</v>
      </c>
      <c r="F16" s="23">
        <v>16.889162251009132</v>
      </c>
      <c r="G16" s="23">
        <v>0</v>
      </c>
      <c r="H16" s="23">
        <v>32.690716300450475</v>
      </c>
      <c r="I16" s="23">
        <v>11.367974134008961</v>
      </c>
      <c r="J16" s="23">
        <v>0.4983221538195709</v>
      </c>
      <c r="K16" s="23">
        <v>14.127183899707925</v>
      </c>
      <c r="L16" s="23">
        <v>16</v>
      </c>
      <c r="M16" s="23">
        <v>4.2</v>
      </c>
      <c r="N16" s="29">
        <v>53.817843427458762</v>
      </c>
      <c r="O16" s="23">
        <v>3.3636152142161726</v>
      </c>
      <c r="Q16" s="3"/>
      <c r="R16" s="3"/>
      <c r="S16" s="3"/>
      <c r="T16" s="3"/>
    </row>
    <row r="17" spans="1:20" x14ac:dyDescent="0.2">
      <c r="A17" s="17">
        <v>1978</v>
      </c>
      <c r="B17" s="23">
        <v>19.104270278769913</v>
      </c>
      <c r="C17" s="23">
        <v>0</v>
      </c>
      <c r="D17" s="23">
        <v>19.104270278769913</v>
      </c>
      <c r="E17" s="23">
        <v>11</v>
      </c>
      <c r="F17" s="23">
        <v>17.002800548105224</v>
      </c>
      <c r="G17" s="23">
        <v>0</v>
      </c>
      <c r="H17" s="23">
        <v>32.52551216699387</v>
      </c>
      <c r="I17" s="23">
        <v>11.472552587101559</v>
      </c>
      <c r="J17" s="23">
        <v>0.50290641477705467</v>
      </c>
      <c r="K17" s="23">
        <v>14.257145405722111</v>
      </c>
      <c r="L17" s="23">
        <v>16</v>
      </c>
      <c r="M17" s="23">
        <v>4.2</v>
      </c>
      <c r="N17" s="29">
        <v>54.312934878941377</v>
      </c>
      <c r="O17" s="23">
        <v>3.3945584299338361</v>
      </c>
      <c r="Q17" s="3"/>
      <c r="R17" s="3"/>
      <c r="S17" s="3"/>
      <c r="T17" s="3"/>
    </row>
    <row r="18" spans="1:20" x14ac:dyDescent="0.2">
      <c r="A18" s="17">
        <v>1979</v>
      </c>
      <c r="B18" s="23">
        <v>18.475157183799517</v>
      </c>
      <c r="C18" s="23">
        <v>0</v>
      </c>
      <c r="D18" s="23">
        <v>18.475157183799517</v>
      </c>
      <c r="E18" s="23">
        <v>11</v>
      </c>
      <c r="F18" s="23">
        <v>16.442889893581572</v>
      </c>
      <c r="G18" s="23">
        <v>0</v>
      </c>
      <c r="H18" s="23">
        <v>32.528593518909013</v>
      </c>
      <c r="I18" s="23">
        <v>11.094249077336652</v>
      </c>
      <c r="J18" s="23">
        <v>0.48632324722571624</v>
      </c>
      <c r="K18" s="23">
        <v>13.787020897225442</v>
      </c>
      <c r="L18" s="23">
        <v>16</v>
      </c>
      <c r="M18" s="23">
        <v>4.2</v>
      </c>
      <c r="N18" s="29">
        <v>52.521984370382633</v>
      </c>
      <c r="O18" s="23">
        <v>3.2826240231489145</v>
      </c>
      <c r="Q18" s="3"/>
      <c r="R18" s="3"/>
      <c r="S18" s="3"/>
      <c r="T18" s="3"/>
    </row>
    <row r="19" spans="1:20" x14ac:dyDescent="0.2">
      <c r="A19" s="17">
        <v>1980</v>
      </c>
      <c r="B19" s="23">
        <v>17.644941728217244</v>
      </c>
      <c r="C19" s="23">
        <v>0</v>
      </c>
      <c r="D19" s="23">
        <v>17.644941728217244</v>
      </c>
      <c r="E19" s="23">
        <v>11</v>
      </c>
      <c r="F19" s="23">
        <v>15.703998138113347</v>
      </c>
      <c r="G19" s="23">
        <v>0</v>
      </c>
      <c r="H19" s="23">
        <v>32.639401305854463</v>
      </c>
      <c r="I19" s="23">
        <v>10.578307164750619</v>
      </c>
      <c r="J19" s="23">
        <v>0.46370661544112302</v>
      </c>
      <c r="K19" s="23">
        <v>13.145850694448116</v>
      </c>
      <c r="L19" s="23">
        <v>16</v>
      </c>
      <c r="M19" s="23">
        <v>4.2</v>
      </c>
      <c r="N19" s="29">
        <v>50.079431216945203</v>
      </c>
      <c r="O19" s="23">
        <v>3.1299644510590752</v>
      </c>
      <c r="Q19" s="3"/>
      <c r="R19" s="3"/>
      <c r="S19" s="3"/>
      <c r="T19" s="3"/>
    </row>
    <row r="20" spans="1:20" x14ac:dyDescent="0.2">
      <c r="A20" s="17">
        <v>1981</v>
      </c>
      <c r="B20" s="23">
        <v>17.549431220267344</v>
      </c>
      <c r="C20" s="23">
        <v>0</v>
      </c>
      <c r="D20" s="23">
        <v>17.549431220267344</v>
      </c>
      <c r="E20" s="23">
        <v>11</v>
      </c>
      <c r="F20" s="23">
        <v>15.618993786037937</v>
      </c>
      <c r="G20" s="23">
        <v>0</v>
      </c>
      <c r="H20" s="23">
        <v>32.660320917494737</v>
      </c>
      <c r="I20" s="23">
        <v>10.517780291434386</v>
      </c>
      <c r="J20" s="23">
        <v>0.46105338263821966</v>
      </c>
      <c r="K20" s="23">
        <v>13.070632871102207</v>
      </c>
      <c r="L20" s="23">
        <v>16</v>
      </c>
      <c r="M20" s="23">
        <v>4.2</v>
      </c>
      <c r="N20" s="29">
        <v>49.792887128008402</v>
      </c>
      <c r="O20" s="23">
        <v>3.1120554455005252</v>
      </c>
      <c r="Q20" s="3"/>
      <c r="R20" s="3"/>
      <c r="S20" s="3"/>
      <c r="T20" s="3"/>
    </row>
    <row r="21" spans="1:20" x14ac:dyDescent="0.2">
      <c r="A21" s="17">
        <v>1982</v>
      </c>
      <c r="B21" s="23">
        <v>17.409189966751082</v>
      </c>
      <c r="C21" s="23">
        <v>0</v>
      </c>
      <c r="D21" s="23">
        <v>17.409189966751082</v>
      </c>
      <c r="E21" s="23">
        <v>11</v>
      </c>
      <c r="F21" s="23">
        <v>15.494179070408464</v>
      </c>
      <c r="G21" s="23">
        <v>0</v>
      </c>
      <c r="H21" s="23">
        <v>32.589107677616553</v>
      </c>
      <c r="I21" s="23">
        <v>10.444764369390322</v>
      </c>
      <c r="J21" s="23">
        <v>0.45785268468560314</v>
      </c>
      <c r="K21" s="23">
        <v>12.979894684494505</v>
      </c>
      <c r="L21" s="23">
        <v>16</v>
      </c>
      <c r="M21" s="23">
        <v>4.2</v>
      </c>
      <c r="N21" s="29">
        <v>49.447217845693352</v>
      </c>
      <c r="O21" s="23">
        <v>3.0904511153558345</v>
      </c>
      <c r="Q21" s="3"/>
      <c r="R21" s="3"/>
      <c r="S21" s="3"/>
      <c r="T21" s="3"/>
    </row>
    <row r="22" spans="1:20" x14ac:dyDescent="0.2">
      <c r="A22" s="17">
        <v>1983</v>
      </c>
      <c r="B22" s="23">
        <v>17.79356357257786</v>
      </c>
      <c r="C22" s="23">
        <v>0</v>
      </c>
      <c r="D22" s="23">
        <v>17.79356357257786</v>
      </c>
      <c r="E22" s="23">
        <v>11</v>
      </c>
      <c r="F22" s="23">
        <v>15.836271579594294</v>
      </c>
      <c r="G22" s="23">
        <v>0</v>
      </c>
      <c r="H22" s="23">
        <v>32.514842750565968</v>
      </c>
      <c r="I22" s="23">
        <v>10.68713277793664</v>
      </c>
      <c r="J22" s="23">
        <v>0.46847705327941436</v>
      </c>
      <c r="K22" s="23">
        <v>13.281090221944757</v>
      </c>
      <c r="L22" s="23">
        <v>16</v>
      </c>
      <c r="M22" s="23">
        <v>4.2</v>
      </c>
      <c r="N22" s="29">
        <v>50.594629416932406</v>
      </c>
      <c r="O22" s="23">
        <v>3.1621643385582754</v>
      </c>
      <c r="Q22" s="3"/>
      <c r="R22" s="3"/>
      <c r="S22" s="3"/>
      <c r="T22" s="3"/>
    </row>
    <row r="23" spans="1:20" x14ac:dyDescent="0.2">
      <c r="A23" s="17">
        <v>1984</v>
      </c>
      <c r="B23" s="23">
        <v>17.898101528254941</v>
      </c>
      <c r="C23" s="23">
        <v>0</v>
      </c>
      <c r="D23" s="23">
        <v>17.898101528254941</v>
      </c>
      <c r="E23" s="23">
        <v>11</v>
      </c>
      <c r="F23" s="23">
        <v>15.929310360146896</v>
      </c>
      <c r="G23" s="23">
        <v>0</v>
      </c>
      <c r="H23" s="23">
        <v>32.607404341256824</v>
      </c>
      <c r="I23" s="23">
        <v>10.735175722240085</v>
      </c>
      <c r="J23" s="23">
        <v>0.47058304535846945</v>
      </c>
      <c r="K23" s="23">
        <v>13.340794044389929</v>
      </c>
      <c r="L23" s="23">
        <v>16</v>
      </c>
      <c r="M23" s="23">
        <v>4.2</v>
      </c>
      <c r="N23" s="29">
        <v>50.822072550056873</v>
      </c>
      <c r="O23" s="23">
        <v>3.1763795343785546</v>
      </c>
      <c r="Q23" s="3"/>
      <c r="R23" s="3"/>
      <c r="S23" s="3"/>
      <c r="T23" s="3"/>
    </row>
    <row r="24" spans="1:20" x14ac:dyDescent="0.2">
      <c r="A24" s="17">
        <v>1985</v>
      </c>
      <c r="B24" s="23">
        <v>18.281176352184382</v>
      </c>
      <c r="C24" s="23">
        <v>0</v>
      </c>
      <c r="D24" s="23">
        <v>18.281176352184382</v>
      </c>
      <c r="E24" s="23">
        <v>11</v>
      </c>
      <c r="F24" s="23">
        <v>16.270246953444101</v>
      </c>
      <c r="G24" s="23">
        <v>0</v>
      </c>
      <c r="H24" s="23">
        <v>32.653654977165644</v>
      </c>
      <c r="I24" s="23">
        <v>10.957416649333659</v>
      </c>
      <c r="J24" s="23">
        <v>0.48032511339544809</v>
      </c>
      <c r="K24" s="23">
        <v>13.616976802204254</v>
      </c>
      <c r="L24" s="23">
        <v>16</v>
      </c>
      <c r="M24" s="23">
        <v>4.2</v>
      </c>
      <c r="N24" s="29">
        <v>51.874197341730493</v>
      </c>
      <c r="O24" s="23">
        <v>3.2421373338581558</v>
      </c>
      <c r="Q24" s="3"/>
      <c r="R24" s="3"/>
      <c r="S24" s="3"/>
      <c r="T24" s="3"/>
    </row>
    <row r="25" spans="1:20" x14ac:dyDescent="0.2">
      <c r="A25" s="17">
        <v>1986</v>
      </c>
      <c r="B25" s="23">
        <v>18.565466173005721</v>
      </c>
      <c r="C25" s="23">
        <v>0</v>
      </c>
      <c r="D25" s="23">
        <v>18.565466173005721</v>
      </c>
      <c r="E25" s="23">
        <v>11</v>
      </c>
      <c r="F25" s="23">
        <v>16.523264893975092</v>
      </c>
      <c r="G25" s="23">
        <v>0</v>
      </c>
      <c r="H25" s="23">
        <v>32.546179124481462</v>
      </c>
      <c r="I25" s="23">
        <v>11.145573504369397</v>
      </c>
      <c r="J25" s="23">
        <v>0.48857308512304204</v>
      </c>
      <c r="K25" s="23">
        <v>13.850802676695681</v>
      </c>
      <c r="L25" s="23">
        <v>16</v>
      </c>
      <c r="M25" s="23">
        <v>4.2</v>
      </c>
      <c r="N25" s="29">
        <v>52.764962577888305</v>
      </c>
      <c r="O25" s="23">
        <v>3.2978101611180191</v>
      </c>
      <c r="Q25" s="3"/>
      <c r="R25" s="3"/>
      <c r="S25" s="3"/>
      <c r="T25" s="3"/>
    </row>
    <row r="26" spans="1:20" x14ac:dyDescent="0.2">
      <c r="A26" s="17">
        <v>1987</v>
      </c>
      <c r="B26" s="23">
        <v>18.731482677385873</v>
      </c>
      <c r="C26" s="23">
        <v>0</v>
      </c>
      <c r="D26" s="23">
        <v>18.731482677385873</v>
      </c>
      <c r="E26" s="23">
        <v>11</v>
      </c>
      <c r="F26" s="23">
        <v>16.671019582873427</v>
      </c>
      <c r="G26" s="23">
        <v>0</v>
      </c>
      <c r="H26" s="23">
        <v>32.714452061443126</v>
      </c>
      <c r="I26" s="23">
        <v>11.217186873280504</v>
      </c>
      <c r="J26" s="23">
        <v>0.49171230129448784</v>
      </c>
      <c r="K26" s="23">
        <v>13.939797885548083</v>
      </c>
      <c r="L26" s="23">
        <v>16</v>
      </c>
      <c r="M26" s="23">
        <v>4.2</v>
      </c>
      <c r="N26" s="29">
        <v>53.103991944945079</v>
      </c>
      <c r="O26" s="23">
        <v>3.3189994965590675</v>
      </c>
      <c r="Q26" s="3"/>
      <c r="R26" s="3"/>
      <c r="S26" s="3"/>
      <c r="T26" s="3"/>
    </row>
    <row r="27" spans="1:20" x14ac:dyDescent="0.2">
      <c r="A27" s="17">
        <v>1988</v>
      </c>
      <c r="B27" s="23">
        <v>19.171986890919552</v>
      </c>
      <c r="C27" s="23">
        <v>0</v>
      </c>
      <c r="D27" s="23">
        <v>19.171986890919552</v>
      </c>
      <c r="E27" s="23">
        <v>11</v>
      </c>
      <c r="F27" s="23">
        <v>17.063068332918402</v>
      </c>
      <c r="G27" s="23">
        <v>0</v>
      </c>
      <c r="H27" s="23">
        <v>32.78346052829275</v>
      </c>
      <c r="I27" s="23">
        <v>11.469204061080477</v>
      </c>
      <c r="J27" s="23">
        <v>0.50275963007476066</v>
      </c>
      <c r="K27" s="23">
        <v>14.252984132804427</v>
      </c>
      <c r="L27" s="23">
        <v>16</v>
      </c>
      <c r="M27" s="23">
        <v>4.2</v>
      </c>
      <c r="N27" s="29">
        <v>54.297082410683529</v>
      </c>
      <c r="O27" s="23">
        <v>3.3935676506677206</v>
      </c>
      <c r="Q27" s="3"/>
      <c r="R27" s="3"/>
      <c r="S27" s="3"/>
      <c r="T27" s="3"/>
    </row>
    <row r="28" spans="1:20" x14ac:dyDescent="0.2">
      <c r="A28" s="17">
        <v>1989</v>
      </c>
      <c r="B28" s="23">
        <v>17.544886124578234</v>
      </c>
      <c r="C28" s="23">
        <v>0</v>
      </c>
      <c r="D28" s="23">
        <v>17.544886124578234</v>
      </c>
      <c r="E28" s="23">
        <v>11</v>
      </c>
      <c r="F28" s="23">
        <v>15.614948650874627</v>
      </c>
      <c r="G28" s="23">
        <v>0</v>
      </c>
      <c r="H28" s="23">
        <v>32.729526057661452</v>
      </c>
      <c r="I28" s="23">
        <v>10.504249963296161</v>
      </c>
      <c r="J28" s="23">
        <v>0.46046027236366732</v>
      </c>
      <c r="K28" s="23">
        <v>13.053818491373786</v>
      </c>
      <c r="L28" s="23">
        <v>16</v>
      </c>
      <c r="M28" s="23">
        <v>4.2</v>
      </c>
      <c r="N28" s="29">
        <v>49.728832348090613</v>
      </c>
      <c r="O28" s="23">
        <v>3.1080520217556633</v>
      </c>
      <c r="Q28" s="3"/>
      <c r="R28" s="3"/>
      <c r="S28" s="3"/>
      <c r="T28" s="3"/>
    </row>
    <row r="29" spans="1:20" x14ac:dyDescent="0.2">
      <c r="A29" s="17">
        <v>1990</v>
      </c>
      <c r="B29" s="23">
        <v>18.460487396915482</v>
      </c>
      <c r="C29" s="23">
        <v>0</v>
      </c>
      <c r="D29" s="23">
        <v>18.460487396915482</v>
      </c>
      <c r="E29" s="23">
        <v>11</v>
      </c>
      <c r="F29" s="23">
        <v>16.429833783254779</v>
      </c>
      <c r="G29" s="23">
        <v>0</v>
      </c>
      <c r="H29" s="23">
        <v>32.739597973114471</v>
      </c>
      <c r="I29" s="23">
        <v>11.050772254966221</v>
      </c>
      <c r="J29" s="23">
        <v>0.48441741391632748</v>
      </c>
      <c r="K29" s="23">
        <v>13.732991475820926</v>
      </c>
      <c r="L29" s="23">
        <v>16</v>
      </c>
      <c r="M29" s="23">
        <v>4.2</v>
      </c>
      <c r="N29" s="29">
        <v>52.316158003127335</v>
      </c>
      <c r="O29" s="23">
        <v>3.2697598751954584</v>
      </c>
      <c r="Q29" s="3"/>
      <c r="R29" s="3"/>
      <c r="S29" s="3"/>
      <c r="T29" s="3"/>
    </row>
    <row r="30" spans="1:20" x14ac:dyDescent="0.2">
      <c r="A30" s="17">
        <v>1991</v>
      </c>
      <c r="B30" s="23">
        <v>18.97154130799003</v>
      </c>
      <c r="C30" s="23">
        <v>0</v>
      </c>
      <c r="D30" s="23">
        <v>18.97154130799003</v>
      </c>
      <c r="E30" s="23">
        <v>11</v>
      </c>
      <c r="F30" s="23">
        <v>16.884671764111125</v>
      </c>
      <c r="G30" s="23">
        <v>0</v>
      </c>
      <c r="H30" s="23">
        <v>32.691014325894216</v>
      </c>
      <c r="I30" s="23">
        <v>11.364901298825341</v>
      </c>
      <c r="J30" s="23">
        <v>0.49818745419508342</v>
      </c>
      <c r="K30" s="23">
        <v>14.123365232703517</v>
      </c>
      <c r="L30" s="23">
        <v>16</v>
      </c>
      <c r="M30" s="23">
        <v>4.2</v>
      </c>
      <c r="N30" s="29">
        <v>53.803296124584826</v>
      </c>
      <c r="O30" s="23">
        <v>3.3627060077865516</v>
      </c>
      <c r="Q30" s="3"/>
      <c r="R30" s="3"/>
      <c r="S30" s="3"/>
      <c r="T30" s="3"/>
    </row>
    <row r="31" spans="1:20" x14ac:dyDescent="0.2">
      <c r="A31" s="17">
        <v>1992</v>
      </c>
      <c r="B31" s="23">
        <v>19.636976774586028</v>
      </c>
      <c r="C31" s="23">
        <v>0</v>
      </c>
      <c r="D31" s="23">
        <v>19.636976774586028</v>
      </c>
      <c r="E31" s="23">
        <v>11</v>
      </c>
      <c r="F31" s="23">
        <v>17.476909329381563</v>
      </c>
      <c r="G31" s="23">
        <v>0</v>
      </c>
      <c r="H31" s="23">
        <v>33.133932766473897</v>
      </c>
      <c r="I31" s="23">
        <v>11.686121942526672</v>
      </c>
      <c r="J31" s="23">
        <v>0.5122683591244569</v>
      </c>
      <c r="K31" s="23">
        <v>14.522551846998791</v>
      </c>
      <c r="L31" s="23">
        <v>16</v>
      </c>
      <c r="M31" s="23">
        <v>4.2</v>
      </c>
      <c r="N31" s="29">
        <v>55.324007036185868</v>
      </c>
      <c r="O31" s="23">
        <v>3.4577504397616168</v>
      </c>
      <c r="Q31" s="3"/>
      <c r="R31" s="3"/>
      <c r="S31" s="3"/>
      <c r="T31" s="3"/>
    </row>
    <row r="32" spans="1:20" x14ac:dyDescent="0.2">
      <c r="A32" s="17">
        <v>1993</v>
      </c>
      <c r="B32" s="23">
        <v>20.420104052891173</v>
      </c>
      <c r="C32" s="23">
        <v>0</v>
      </c>
      <c r="D32" s="23">
        <v>20.420104052891173</v>
      </c>
      <c r="E32" s="23">
        <v>11</v>
      </c>
      <c r="F32" s="23">
        <v>18.173892607073142</v>
      </c>
      <c r="G32" s="23">
        <v>0</v>
      </c>
      <c r="H32" s="23">
        <v>33.122460446775762</v>
      </c>
      <c r="I32" s="23">
        <v>12.154252216655836</v>
      </c>
      <c r="J32" s="23">
        <v>0.53278913826436536</v>
      </c>
      <c r="K32" s="23">
        <v>15.104305675225625</v>
      </c>
      <c r="L32" s="23">
        <v>16</v>
      </c>
      <c r="M32" s="23">
        <v>4.2</v>
      </c>
      <c r="N32" s="29">
        <v>57.540212096097619</v>
      </c>
      <c r="O32" s="23">
        <v>3.5962632560061012</v>
      </c>
      <c r="Q32" s="3"/>
      <c r="R32" s="3"/>
      <c r="S32" s="3"/>
      <c r="T32" s="3"/>
    </row>
    <row r="33" spans="1:20" x14ac:dyDescent="0.2">
      <c r="A33" s="17">
        <v>1994</v>
      </c>
      <c r="B33" s="23">
        <v>20.876023263300922</v>
      </c>
      <c r="C33" s="23">
        <v>0</v>
      </c>
      <c r="D33" s="23">
        <v>20.876023263300922</v>
      </c>
      <c r="E33" s="23">
        <v>11</v>
      </c>
      <c r="F33" s="23">
        <v>18.579660704337819</v>
      </c>
      <c r="G33" s="23">
        <v>0</v>
      </c>
      <c r="H33" s="23">
        <v>32.952812050599022</v>
      </c>
      <c r="I33" s="23">
        <v>12.457140032798375</v>
      </c>
      <c r="J33" s="23">
        <v>0.54606641239664111</v>
      </c>
      <c r="K33" s="23">
        <v>15.480709758238577</v>
      </c>
      <c r="L33" s="23">
        <v>16</v>
      </c>
      <c r="M33" s="23">
        <v>4.2</v>
      </c>
      <c r="N33" s="29">
        <v>58.974132412337433</v>
      </c>
      <c r="O33" s="23">
        <v>3.6858832757710895</v>
      </c>
      <c r="Q33" s="3"/>
      <c r="R33" s="3"/>
      <c r="S33" s="3"/>
      <c r="T33" s="3"/>
    </row>
    <row r="34" spans="1:20" x14ac:dyDescent="0.2">
      <c r="A34" s="17">
        <v>1995</v>
      </c>
      <c r="B34" s="23">
        <v>21.499478160425266</v>
      </c>
      <c r="C34" s="23">
        <v>0</v>
      </c>
      <c r="D34" s="23">
        <v>21.499478160425266</v>
      </c>
      <c r="E34" s="23">
        <v>11</v>
      </c>
      <c r="F34" s="23">
        <v>19.134535562778488</v>
      </c>
      <c r="G34" s="23">
        <v>0</v>
      </c>
      <c r="H34" s="23">
        <v>32.954021368952453</v>
      </c>
      <c r="I34" s="23">
        <v>12.828936624570659</v>
      </c>
      <c r="J34" s="23">
        <v>0.56236434518665901</v>
      </c>
      <c r="K34" s="23">
        <v>15.942748003869189</v>
      </c>
      <c r="L34" s="23">
        <v>16</v>
      </c>
      <c r="M34" s="23">
        <v>4.2</v>
      </c>
      <c r="N34" s="29">
        <v>60.734278109977865</v>
      </c>
      <c r="O34" s="23">
        <v>3.7958923818736166</v>
      </c>
      <c r="Q34" s="3"/>
      <c r="R34" s="3"/>
      <c r="S34" s="3"/>
      <c r="T34" s="3"/>
    </row>
    <row r="35" spans="1:20" x14ac:dyDescent="0.2">
      <c r="A35" s="17">
        <v>1996</v>
      </c>
      <c r="B35" s="23">
        <v>22.112527054108131</v>
      </c>
      <c r="C35" s="23">
        <v>0</v>
      </c>
      <c r="D35" s="23">
        <v>22.112527054108131</v>
      </c>
      <c r="E35" s="23">
        <v>11</v>
      </c>
      <c r="F35" s="23">
        <v>19.680149078156237</v>
      </c>
      <c r="G35" s="23">
        <v>0</v>
      </c>
      <c r="H35" s="23">
        <v>32.563311743188343</v>
      </c>
      <c r="I35" s="23">
        <v>13.271640782312014</v>
      </c>
      <c r="J35" s="23">
        <v>0.58177055484107454</v>
      </c>
      <c r="K35" s="23">
        <v>16.492904344467043</v>
      </c>
      <c r="L35" s="23">
        <v>16</v>
      </c>
      <c r="M35" s="23">
        <v>4.2</v>
      </c>
      <c r="N35" s="29">
        <v>62.830111788445876</v>
      </c>
      <c r="O35" s="23">
        <v>3.9268819867778673</v>
      </c>
      <c r="Q35" s="3"/>
      <c r="R35" s="3"/>
      <c r="S35" s="3"/>
      <c r="T35" s="3"/>
    </row>
    <row r="36" spans="1:20" x14ac:dyDescent="0.2">
      <c r="A36" s="17">
        <v>1997</v>
      </c>
      <c r="B36" s="23">
        <v>22.639329818660887</v>
      </c>
      <c r="C36" s="23">
        <v>0</v>
      </c>
      <c r="D36" s="23">
        <v>22.639329818660887</v>
      </c>
      <c r="E36" s="23">
        <v>11</v>
      </c>
      <c r="F36" s="23">
        <v>20.149003538608188</v>
      </c>
      <c r="G36" s="23">
        <v>0</v>
      </c>
      <c r="H36" s="23">
        <v>32.70253042832266</v>
      </c>
      <c r="I36" s="23">
        <v>13.559769525391037</v>
      </c>
      <c r="J36" s="23">
        <v>0.59440085590755232</v>
      </c>
      <c r="K36" s="23">
        <v>16.850967064551153</v>
      </c>
      <c r="L36" s="23">
        <v>16</v>
      </c>
      <c r="M36" s="23">
        <v>4.2</v>
      </c>
      <c r="N36" s="29">
        <v>64.194160245909146</v>
      </c>
      <c r="O36" s="23">
        <v>4.0121350153693216</v>
      </c>
      <c r="Q36" s="3"/>
      <c r="R36" s="3"/>
      <c r="S36" s="3"/>
      <c r="T36" s="3"/>
    </row>
    <row r="37" spans="1:20" x14ac:dyDescent="0.2">
      <c r="A37" s="17">
        <v>1998</v>
      </c>
      <c r="B37" s="23">
        <v>22.257521274793039</v>
      </c>
      <c r="C37" s="23">
        <v>0</v>
      </c>
      <c r="D37" s="23">
        <v>22.257521274793039</v>
      </c>
      <c r="E37" s="23">
        <v>11</v>
      </c>
      <c r="F37" s="23">
        <v>19.809193934565805</v>
      </c>
      <c r="G37" s="23">
        <v>0</v>
      </c>
      <c r="H37" s="23">
        <v>32.699077091042064</v>
      </c>
      <c r="I37" s="23">
        <v>13.331770338788104</v>
      </c>
      <c r="J37" s="23">
        <v>0.58440637101536896</v>
      </c>
      <c r="K37" s="23">
        <v>16.567628415100202</v>
      </c>
      <c r="L37" s="23">
        <v>16</v>
      </c>
      <c r="M37" s="23">
        <v>4.2</v>
      </c>
      <c r="N37" s="29">
        <v>63.114774914667436</v>
      </c>
      <c r="O37" s="23">
        <v>3.9446734321667147</v>
      </c>
      <c r="Q37" s="3"/>
      <c r="R37" s="3"/>
      <c r="S37" s="3"/>
      <c r="T37" s="3"/>
    </row>
    <row r="38" spans="1:20" x14ac:dyDescent="0.2">
      <c r="A38" s="17">
        <v>1999</v>
      </c>
      <c r="B38" s="23">
        <v>21.462638430561274</v>
      </c>
      <c r="C38" s="23">
        <v>0</v>
      </c>
      <c r="D38" s="23">
        <v>21.462638430561274</v>
      </c>
      <c r="E38" s="23">
        <v>11</v>
      </c>
      <c r="F38" s="23">
        <v>19.101748203199534</v>
      </c>
      <c r="G38" s="23">
        <v>0</v>
      </c>
      <c r="H38" s="23">
        <v>32.572366520958226</v>
      </c>
      <c r="I38" s="23">
        <v>12.879856766542829</v>
      </c>
      <c r="J38" s="23">
        <v>0.56459646099913774</v>
      </c>
      <c r="K38" s="23">
        <v>16.006027371095055</v>
      </c>
      <c r="L38" s="23">
        <v>16</v>
      </c>
      <c r="M38" s="23">
        <v>4.2</v>
      </c>
      <c r="N38" s="29">
        <v>60.975342366076397</v>
      </c>
      <c r="O38" s="23">
        <v>3.8109588978797748</v>
      </c>
      <c r="Q38" s="3"/>
      <c r="R38" s="3"/>
      <c r="S38" s="3"/>
      <c r="T38" s="3"/>
    </row>
    <row r="39" spans="1:20" x14ac:dyDescent="0.2">
      <c r="A39" s="17">
        <v>2000</v>
      </c>
      <c r="B39" s="23">
        <v>20.884965925505703</v>
      </c>
      <c r="C39" s="23">
        <v>0</v>
      </c>
      <c r="D39" s="23">
        <v>20.884965925505703</v>
      </c>
      <c r="E39" s="23">
        <v>11</v>
      </c>
      <c r="F39" s="23">
        <v>18.587619673700075</v>
      </c>
      <c r="G39" s="23">
        <v>0</v>
      </c>
      <c r="H39" s="23">
        <v>32.445647986202388</v>
      </c>
      <c r="I39" s="23">
        <v>12.556746025357247</v>
      </c>
      <c r="J39" s="23">
        <v>0.55043270248141363</v>
      </c>
      <c r="K39" s="23">
        <v>15.604491898996836</v>
      </c>
      <c r="L39" s="23">
        <v>16</v>
      </c>
      <c r="M39" s="23">
        <v>4.2</v>
      </c>
      <c r="N39" s="29">
        <v>59.445683424749845</v>
      </c>
      <c r="O39" s="23">
        <v>3.7153552140468653</v>
      </c>
      <c r="Q39" s="3"/>
      <c r="R39" s="3"/>
      <c r="S39" s="3"/>
      <c r="T39" s="3"/>
    </row>
    <row r="40" spans="1:20" x14ac:dyDescent="0.2">
      <c r="A40" s="17">
        <v>2001</v>
      </c>
      <c r="B40" s="23">
        <v>20.702722759313883</v>
      </c>
      <c r="C40" s="23">
        <v>0</v>
      </c>
      <c r="D40" s="23">
        <v>20.702722759313883</v>
      </c>
      <c r="E40" s="23">
        <v>11</v>
      </c>
      <c r="F40" s="23">
        <v>18.425423255789354</v>
      </c>
      <c r="G40" s="23">
        <v>0</v>
      </c>
      <c r="H40" s="23">
        <v>32.466766672169598</v>
      </c>
      <c r="I40" s="23">
        <v>12.44328407897255</v>
      </c>
      <c r="J40" s="23">
        <v>0.54545902811934466</v>
      </c>
      <c r="K40" s="23">
        <v>15.463490717669361</v>
      </c>
      <c r="L40" s="23">
        <v>16</v>
      </c>
      <c r="M40" s="23">
        <v>4.2</v>
      </c>
      <c r="N40" s="29">
        <v>58.90853606731185</v>
      </c>
      <c r="O40" s="23">
        <v>3.6817835042069906</v>
      </c>
      <c r="Q40" s="3"/>
      <c r="R40" s="3"/>
      <c r="S40" s="3"/>
      <c r="T40" s="3"/>
    </row>
    <row r="41" spans="1:20" x14ac:dyDescent="0.2">
      <c r="A41" s="17">
        <v>2002</v>
      </c>
      <c r="B41" s="23">
        <v>20.762936284812387</v>
      </c>
      <c r="C41" s="23">
        <v>0</v>
      </c>
      <c r="D41" s="23">
        <v>20.762936284812387</v>
      </c>
      <c r="E41" s="23">
        <v>11</v>
      </c>
      <c r="F41" s="23">
        <v>18.479013293483025</v>
      </c>
      <c r="G41" s="23">
        <v>0</v>
      </c>
      <c r="H41" s="23">
        <v>32.384797031640957</v>
      </c>
      <c r="I41" s="23">
        <v>12.494622344938596</v>
      </c>
      <c r="J41" s="23">
        <v>0.5477094726548426</v>
      </c>
      <c r="K41" s="23">
        <v>15.527289695028459</v>
      </c>
      <c r="L41" s="23">
        <v>16</v>
      </c>
      <c r="M41" s="23">
        <v>4.2</v>
      </c>
      <c r="N41" s="29">
        <v>59.151579790584606</v>
      </c>
      <c r="O41" s="23">
        <v>3.6969737369115379</v>
      </c>
      <c r="Q41" s="3"/>
      <c r="R41" s="3"/>
      <c r="S41" s="3"/>
      <c r="T41" s="3"/>
    </row>
    <row r="42" spans="1:20" x14ac:dyDescent="0.2">
      <c r="A42" s="17">
        <v>2003</v>
      </c>
      <c r="B42" s="23">
        <v>20.085512774474871</v>
      </c>
      <c r="C42" s="23">
        <v>0</v>
      </c>
      <c r="D42" s="23">
        <v>20.085512774474871</v>
      </c>
      <c r="E42" s="23">
        <v>11</v>
      </c>
      <c r="F42" s="23">
        <v>17.876106369282635</v>
      </c>
      <c r="G42" s="23">
        <v>0</v>
      </c>
      <c r="H42" s="23">
        <v>32.370115436467366</v>
      </c>
      <c r="I42" s="23">
        <v>12.08959010200015</v>
      </c>
      <c r="J42" s="23">
        <v>0.52995463460822578</v>
      </c>
      <c r="K42" s="23">
        <v>15.023948913825896</v>
      </c>
      <c r="L42" s="23">
        <v>16</v>
      </c>
      <c r="M42" s="23">
        <v>4.2</v>
      </c>
      <c r="N42" s="29">
        <v>57.234091100289127</v>
      </c>
      <c r="O42" s="23">
        <v>3.5771306937680705</v>
      </c>
      <c r="Q42" s="3"/>
      <c r="R42" s="3"/>
      <c r="S42" s="3"/>
      <c r="T42" s="3"/>
    </row>
    <row r="43" spans="1:20" x14ac:dyDescent="0.2">
      <c r="A43" s="17">
        <v>2004</v>
      </c>
      <c r="B43" s="23">
        <v>20.507560559630036</v>
      </c>
      <c r="C43" s="23">
        <v>0</v>
      </c>
      <c r="D43" s="23">
        <v>20.507560559630036</v>
      </c>
      <c r="E43" s="23">
        <v>11</v>
      </c>
      <c r="F43" s="23">
        <v>18.251728898070731</v>
      </c>
      <c r="G43" s="23">
        <v>0</v>
      </c>
      <c r="H43" s="23">
        <v>32.568065504928832</v>
      </c>
      <c r="I43" s="23">
        <v>12.307493874765029</v>
      </c>
      <c r="J43" s="23">
        <v>0.53950658081161773</v>
      </c>
      <c r="K43" s="23">
        <v>15.294741812718957</v>
      </c>
      <c r="L43" s="23">
        <v>16</v>
      </c>
      <c r="M43" s="23">
        <v>4.2</v>
      </c>
      <c r="N43" s="29">
        <v>58.265683096072216</v>
      </c>
      <c r="O43" s="23">
        <v>3.6416051935045135</v>
      </c>
      <c r="Q43" s="3"/>
      <c r="R43" s="3"/>
      <c r="S43" s="3"/>
      <c r="T43" s="3"/>
    </row>
    <row r="44" spans="1:20" x14ac:dyDescent="0.2">
      <c r="A44" s="17">
        <v>2005</v>
      </c>
      <c r="B44" s="23">
        <v>20.226595953638324</v>
      </c>
      <c r="C44" s="23">
        <v>0</v>
      </c>
      <c r="D44" s="23">
        <v>20.226595953638324</v>
      </c>
      <c r="E44" s="23">
        <v>11</v>
      </c>
      <c r="F44" s="23">
        <v>18.001670398738106</v>
      </c>
      <c r="G44" s="23">
        <v>0</v>
      </c>
      <c r="H44" s="23">
        <v>32.413544078876264</v>
      </c>
      <c r="I44" s="23">
        <v>12.16669102910911</v>
      </c>
      <c r="J44" s="23">
        <v>0.53333440127601572</v>
      </c>
      <c r="K44" s="23">
        <v>15.119763608974408</v>
      </c>
      <c r="L44" s="23">
        <v>16</v>
      </c>
      <c r="M44" s="23">
        <v>4.2</v>
      </c>
      <c r="N44" s="29">
        <v>57.599099462759646</v>
      </c>
      <c r="O44" s="23">
        <v>3.5999437164224779</v>
      </c>
      <c r="Q44" s="3"/>
      <c r="R44" s="3"/>
      <c r="S44" s="3"/>
      <c r="T44" s="3"/>
    </row>
    <row r="45" spans="1:20" x14ac:dyDescent="0.2">
      <c r="A45" s="17">
        <v>2006</v>
      </c>
      <c r="B45" s="23">
        <v>18.669054149944284</v>
      </c>
      <c r="C45" s="23">
        <v>0</v>
      </c>
      <c r="D45" s="23">
        <v>18.669054149944284</v>
      </c>
      <c r="E45" s="23">
        <v>11</v>
      </c>
      <c r="F45" s="23">
        <v>16.615458193450412</v>
      </c>
      <c r="G45" s="23">
        <v>0</v>
      </c>
      <c r="H45" s="23">
        <v>32.141922631995662</v>
      </c>
      <c r="I45" s="23">
        <v>11.274930475959996</v>
      </c>
      <c r="J45" s="23">
        <v>0.49424352771331492</v>
      </c>
      <c r="K45" s="23">
        <v>14.01155688890862</v>
      </c>
      <c r="L45" s="23">
        <v>16</v>
      </c>
      <c r="M45" s="23">
        <v>4.2</v>
      </c>
      <c r="N45" s="29">
        <v>53.377359576794738</v>
      </c>
      <c r="O45" s="23">
        <v>3.3360849735496712</v>
      </c>
      <c r="Q45" s="3"/>
      <c r="R45" s="3"/>
      <c r="S45" s="3"/>
      <c r="T45" s="3"/>
    </row>
    <row r="46" spans="1:20" x14ac:dyDescent="0.2">
      <c r="A46" s="17">
        <v>2007</v>
      </c>
      <c r="B46" s="23">
        <v>18.23040480722312</v>
      </c>
      <c r="C46" s="23">
        <v>0</v>
      </c>
      <c r="D46" s="23">
        <v>18.23040480722312</v>
      </c>
      <c r="E46" s="23">
        <v>11</v>
      </c>
      <c r="F46" s="23">
        <v>16.225060278428579</v>
      </c>
      <c r="G46" s="23">
        <v>0</v>
      </c>
      <c r="H46" s="23">
        <v>32.380012581890341</v>
      </c>
      <c r="I46" s="23">
        <v>10.971383718854113</v>
      </c>
      <c r="J46" s="23">
        <v>0.48093736849771457</v>
      </c>
      <c r="K46" s="23">
        <v>13.634333928225958</v>
      </c>
      <c r="L46" s="23">
        <v>16</v>
      </c>
      <c r="M46" s="23">
        <v>4.2</v>
      </c>
      <c r="N46" s="29">
        <v>51.940319726575076</v>
      </c>
      <c r="O46" s="23">
        <v>3.2462699829109423</v>
      </c>
      <c r="Q46" s="3"/>
      <c r="R46" s="3"/>
      <c r="S46" s="3"/>
      <c r="T46" s="3"/>
    </row>
    <row r="47" spans="1:20" x14ac:dyDescent="0.2">
      <c r="A47" s="17">
        <v>2008</v>
      </c>
      <c r="B47" s="23">
        <v>17.723924380870216</v>
      </c>
      <c r="C47" s="23">
        <v>0</v>
      </c>
      <c r="D47" s="23">
        <v>17.723924380870216</v>
      </c>
      <c r="E47" s="23">
        <v>11</v>
      </c>
      <c r="F47" s="23">
        <v>15.774292698974492</v>
      </c>
      <c r="G47" s="23">
        <v>0</v>
      </c>
      <c r="H47" s="23">
        <v>32.282266694000462</v>
      </c>
      <c r="I47" s="23">
        <v>10.681993460799303</v>
      </c>
      <c r="J47" s="23">
        <v>0.46825176814462699</v>
      </c>
      <c r="K47" s="23">
        <v>13.274703501016102</v>
      </c>
      <c r="L47" s="23">
        <v>16</v>
      </c>
      <c r="M47" s="23">
        <v>4.2</v>
      </c>
      <c r="N47" s="29">
        <v>50.570299051489911</v>
      </c>
      <c r="O47" s="23">
        <v>3.1606436907181195</v>
      </c>
      <c r="Q47" s="3"/>
      <c r="R47" s="3"/>
      <c r="S47" s="3"/>
      <c r="T47" s="3"/>
    </row>
    <row r="48" spans="1:20" x14ac:dyDescent="0.2">
      <c r="A48" s="17">
        <v>2009</v>
      </c>
      <c r="B48" s="23">
        <v>17.177201403774109</v>
      </c>
      <c r="C48" s="23">
        <v>0</v>
      </c>
      <c r="D48" s="23">
        <v>17.177201403774109</v>
      </c>
      <c r="E48" s="23">
        <v>11</v>
      </c>
      <c r="F48" s="23">
        <v>15.287709249358958</v>
      </c>
      <c r="G48" s="23">
        <v>0</v>
      </c>
      <c r="H48" s="23">
        <v>32.336001512717658</v>
      </c>
      <c r="I48" s="23">
        <v>10.344275355226369</v>
      </c>
      <c r="J48" s="23">
        <v>0.45344768680444358</v>
      </c>
      <c r="K48" s="23">
        <v>12.855015197062572</v>
      </c>
      <c r="L48" s="23">
        <v>16</v>
      </c>
      <c r="M48" s="23">
        <v>4.2</v>
      </c>
      <c r="N48" s="29">
        <v>48.971486465000275</v>
      </c>
      <c r="O48" s="23">
        <v>3.0607179040625172</v>
      </c>
      <c r="Q48" s="3"/>
      <c r="R48" s="3"/>
      <c r="S48" s="3"/>
      <c r="T48" s="3"/>
    </row>
    <row r="49" spans="1:20" x14ac:dyDescent="0.2">
      <c r="A49" s="17">
        <v>2010</v>
      </c>
      <c r="B49" s="23">
        <v>17.306211046608446</v>
      </c>
      <c r="C49" s="23">
        <v>0</v>
      </c>
      <c r="D49" s="23">
        <v>17.306211046608446</v>
      </c>
      <c r="E49" s="23">
        <v>11</v>
      </c>
      <c r="F49" s="23">
        <v>15.402527831481517</v>
      </c>
      <c r="G49" s="23">
        <v>0</v>
      </c>
      <c r="H49" s="23">
        <v>32.12300834560034</v>
      </c>
      <c r="I49" s="23">
        <v>10.454772530741293</v>
      </c>
      <c r="J49" s="23">
        <v>0.45829139860783752</v>
      </c>
      <c r="K49" s="23">
        <v>12.992332004832889</v>
      </c>
      <c r="L49" s="23">
        <v>16</v>
      </c>
      <c r="M49" s="23">
        <v>4.2</v>
      </c>
      <c r="N49" s="29">
        <v>49.494598113649097</v>
      </c>
      <c r="O49" s="23">
        <v>3.0934123821030686</v>
      </c>
      <c r="Q49" s="3"/>
      <c r="R49" s="3"/>
      <c r="S49" s="3"/>
      <c r="T49" s="3"/>
    </row>
    <row r="50" spans="1:20" x14ac:dyDescent="0.2">
      <c r="A50" s="17">
        <v>2011</v>
      </c>
      <c r="B50" s="23">
        <v>16.848680693020682</v>
      </c>
      <c r="C50" s="23">
        <v>0</v>
      </c>
      <c r="D50" s="23">
        <v>16.848680693020682</v>
      </c>
      <c r="E50" s="23">
        <v>11</v>
      </c>
      <c r="F50" s="23">
        <v>14.995325816788407</v>
      </c>
      <c r="G50" s="23">
        <v>0</v>
      </c>
      <c r="H50" s="23">
        <v>32.036253799158828</v>
      </c>
      <c r="I50" s="23">
        <v>10.191385180111284</v>
      </c>
      <c r="J50" s="23">
        <v>0.44674565173090564</v>
      </c>
      <c r="K50" s="23">
        <v>12.665015853745309</v>
      </c>
      <c r="L50" s="23">
        <v>16</v>
      </c>
      <c r="M50" s="23">
        <v>4.2</v>
      </c>
      <c r="N50" s="29">
        <v>48.247679442839271</v>
      </c>
      <c r="O50" s="23">
        <v>3.0154799651774544</v>
      </c>
      <c r="Q50" s="3"/>
      <c r="R50" s="3"/>
      <c r="S50" s="3"/>
      <c r="T50" s="3"/>
    </row>
    <row r="51" spans="1:20" x14ac:dyDescent="0.2">
      <c r="A51" s="17">
        <v>2012</v>
      </c>
      <c r="B51" s="23">
        <v>16.997588238895105</v>
      </c>
      <c r="C51" s="23">
        <v>0</v>
      </c>
      <c r="D51" s="23">
        <v>16.997588238895105</v>
      </c>
      <c r="E51" s="23">
        <v>11</v>
      </c>
      <c r="F51" s="23">
        <v>15.127853532616644</v>
      </c>
      <c r="G51" s="23">
        <v>0</v>
      </c>
      <c r="H51" s="23">
        <v>34</v>
      </c>
      <c r="I51" s="23">
        <v>9.9843833315269848</v>
      </c>
      <c r="J51" s="23">
        <v>0.43767159809433359</v>
      </c>
      <c r="K51" s="23">
        <v>12.40777097017531</v>
      </c>
      <c r="L51" s="23">
        <v>16</v>
      </c>
      <c r="M51" s="23">
        <v>4.2</v>
      </c>
      <c r="N51" s="29">
        <v>47.267698934001181</v>
      </c>
      <c r="O51" s="23">
        <v>2.9542311833750738</v>
      </c>
    </row>
    <row r="52" spans="1:20" x14ac:dyDescent="0.2">
      <c r="A52" s="17">
        <v>2013</v>
      </c>
      <c r="B52" s="23">
        <v>16.523539724564117</v>
      </c>
      <c r="C52" s="23">
        <v>0</v>
      </c>
      <c r="D52" s="23">
        <v>16.523539724564117</v>
      </c>
      <c r="E52" s="23">
        <v>11</v>
      </c>
      <c r="F52" s="23">
        <v>14.705950354862065</v>
      </c>
      <c r="G52" s="23">
        <v>0</v>
      </c>
      <c r="H52" s="23">
        <v>34.000000000000007</v>
      </c>
      <c r="I52" s="23">
        <v>9.7059272342089606</v>
      </c>
      <c r="J52" s="23">
        <v>0.42546530341737909</v>
      </c>
      <c r="K52" s="23">
        <v>12.061728619230989</v>
      </c>
      <c r="L52" s="23">
        <v>16</v>
      </c>
      <c r="M52" s="23">
        <v>4.2</v>
      </c>
      <c r="N52" s="29">
        <v>45.94944235897519</v>
      </c>
      <c r="O52" s="23">
        <v>2.8718401474359494</v>
      </c>
    </row>
    <row r="53" spans="1:20" x14ac:dyDescent="0.2">
      <c r="A53" s="17">
        <v>2014</v>
      </c>
      <c r="B53" s="23">
        <v>17.121714078950546</v>
      </c>
      <c r="C53" s="23">
        <v>0</v>
      </c>
      <c r="D53" s="23">
        <v>17.121714078950546</v>
      </c>
      <c r="E53" s="23">
        <v>11</v>
      </c>
      <c r="F53" s="23">
        <v>15.238325530265985</v>
      </c>
      <c r="G53" s="23">
        <v>0</v>
      </c>
      <c r="H53" s="23">
        <v>34</v>
      </c>
      <c r="I53" s="23">
        <v>10.057294849975548</v>
      </c>
      <c r="J53" s="23">
        <v>0.44086771945098296</v>
      </c>
      <c r="K53" s="23">
        <v>12.498379412575641</v>
      </c>
      <c r="L53" s="23">
        <v>16</v>
      </c>
      <c r="M53" s="23">
        <v>4.2</v>
      </c>
      <c r="N53" s="29">
        <v>47.612873952669105</v>
      </c>
      <c r="O53" s="23">
        <v>2.9758046220418191</v>
      </c>
    </row>
    <row r="54" spans="1:20" x14ac:dyDescent="0.2">
      <c r="A54" s="17">
        <v>2015</v>
      </c>
      <c r="B54" s="23">
        <v>17.22396971875051</v>
      </c>
      <c r="C54" s="23">
        <v>0</v>
      </c>
      <c r="D54" s="23">
        <v>17.22396971875051</v>
      </c>
      <c r="E54" s="23">
        <v>11</v>
      </c>
      <c r="F54" s="23">
        <v>15.329333049687953</v>
      </c>
      <c r="G54" s="23">
        <v>0</v>
      </c>
      <c r="H54" s="23">
        <v>34</v>
      </c>
      <c r="I54" s="23">
        <v>10.117359812794048</v>
      </c>
      <c r="J54" s="23">
        <v>0.44350070412247877</v>
      </c>
      <c r="K54" s="23">
        <v>12.573023211520212</v>
      </c>
      <c r="L54" s="23">
        <v>16</v>
      </c>
      <c r="M54" s="23">
        <v>4.2</v>
      </c>
      <c r="N54" s="29">
        <v>47.89723128198176</v>
      </c>
      <c r="O54" s="23">
        <v>2.99357695512386</v>
      </c>
    </row>
    <row r="55" spans="1:20" x14ac:dyDescent="0.2">
      <c r="A55" s="17">
        <v>2016</v>
      </c>
      <c r="B55" s="23">
        <v>16.899721234371153</v>
      </c>
      <c r="C55" s="23">
        <v>0</v>
      </c>
      <c r="D55" s="23">
        <v>16.899721234371153</v>
      </c>
      <c r="E55" s="23">
        <v>11</v>
      </c>
      <c r="F55" s="23">
        <v>15.040751898590326</v>
      </c>
      <c r="G55" s="23">
        <v>0</v>
      </c>
      <c r="H55" s="23">
        <v>34</v>
      </c>
      <c r="I55" s="23">
        <v>9.9268962530696143</v>
      </c>
      <c r="J55" s="23">
        <v>0.43515161657291462</v>
      </c>
      <c r="K55" s="23">
        <v>12.336330754033842</v>
      </c>
      <c r="L55" s="23">
        <v>16</v>
      </c>
      <c r="M55" s="23">
        <v>4.2</v>
      </c>
      <c r="N55" s="29">
        <v>46.995545729652726</v>
      </c>
      <c r="O55" s="23">
        <v>2.9372216081032954</v>
      </c>
    </row>
    <row r="56" spans="1:20" x14ac:dyDescent="0.2">
      <c r="A56" s="17">
        <v>2017</v>
      </c>
      <c r="B56" s="23">
        <v>17.8343006146244</v>
      </c>
      <c r="C56" s="23">
        <v>0</v>
      </c>
      <c r="D56" s="23">
        <v>17.8343006146244</v>
      </c>
      <c r="E56" s="23">
        <v>11</v>
      </c>
      <c r="F56" s="23">
        <v>15.872527547015716</v>
      </c>
      <c r="G56" s="23">
        <v>0</v>
      </c>
      <c r="H56" s="23">
        <v>34.000000000000014</v>
      </c>
      <c r="I56" s="23">
        <v>10.475868181030371</v>
      </c>
      <c r="J56" s="23">
        <v>0.45921613944242723</v>
      </c>
      <c r="K56" s="23">
        <v>13.018547945123091</v>
      </c>
      <c r="L56" s="23">
        <v>16</v>
      </c>
      <c r="M56" s="23">
        <v>4.2</v>
      </c>
      <c r="N56" s="29">
        <v>49.594468362373675</v>
      </c>
      <c r="O56" s="23">
        <v>3.0996542726483547</v>
      </c>
    </row>
    <row r="57" spans="1:20" x14ac:dyDescent="0.2">
      <c r="A57" s="17">
        <v>2018</v>
      </c>
      <c r="B57" s="23">
        <v>17.894679110491296</v>
      </c>
      <c r="C57" s="23">
        <v>0</v>
      </c>
      <c r="D57" s="23">
        <v>17.894679110491296</v>
      </c>
      <c r="E57" s="23">
        <v>11</v>
      </c>
      <c r="F57" s="23">
        <v>15.926264408337254</v>
      </c>
      <c r="G57" s="23">
        <v>0</v>
      </c>
      <c r="H57" s="23">
        <v>34</v>
      </c>
      <c r="I57" s="23">
        <v>10.511334509502586</v>
      </c>
      <c r="J57" s="23">
        <v>0.46077082781381196</v>
      </c>
      <c r="K57" s="23">
        <v>13.062622583107661</v>
      </c>
      <c r="L57" s="23">
        <v>16</v>
      </c>
      <c r="M57" s="23">
        <v>4.2</v>
      </c>
      <c r="N57" s="29">
        <v>49.76237174517204</v>
      </c>
      <c r="O57" s="23">
        <v>3.1101482340732525</v>
      </c>
    </row>
    <row r="58" spans="1:20" x14ac:dyDescent="0.2">
      <c r="A58" s="17">
        <v>2019</v>
      </c>
      <c r="B58" s="23">
        <v>17.805782756611674</v>
      </c>
      <c r="C58" s="23">
        <v>0</v>
      </c>
      <c r="D58" s="23">
        <v>17.805782756611674</v>
      </c>
      <c r="E58" s="23">
        <v>11</v>
      </c>
      <c r="F58" s="23">
        <v>15.847146653384389</v>
      </c>
      <c r="G58" s="23">
        <v>0</v>
      </c>
      <c r="H58" s="23">
        <v>34.000000000000014</v>
      </c>
      <c r="I58" s="23">
        <v>10.459116791233695</v>
      </c>
      <c r="J58" s="23">
        <v>0.45848183194449077</v>
      </c>
      <c r="K58" s="23">
        <v>12.997730694710341</v>
      </c>
      <c r="L58" s="23">
        <v>16</v>
      </c>
      <c r="M58" s="23">
        <v>4.2</v>
      </c>
      <c r="N58" s="29">
        <v>49.515164551277486</v>
      </c>
      <c r="O58" s="23">
        <v>3.0946977844548429</v>
      </c>
    </row>
    <row r="59" spans="1:20" x14ac:dyDescent="0.2">
      <c r="A59" s="18">
        <v>2020</v>
      </c>
      <c r="B59" s="24">
        <v>17.53490622773964</v>
      </c>
      <c r="C59" s="24">
        <v>0</v>
      </c>
      <c r="D59" s="24">
        <v>17.53490622773964</v>
      </c>
      <c r="E59" s="24">
        <v>11</v>
      </c>
      <c r="F59" s="24">
        <v>15.606066542688279</v>
      </c>
      <c r="G59" s="24">
        <v>0</v>
      </c>
      <c r="H59" s="24">
        <v>34.000000000000014</v>
      </c>
      <c r="I59" s="24">
        <v>10.300003918174264</v>
      </c>
      <c r="J59" s="24">
        <v>0.45150702107065266</v>
      </c>
      <c r="K59" s="24">
        <v>12.799998293842467</v>
      </c>
      <c r="L59" s="24">
        <v>16</v>
      </c>
      <c r="M59" s="24">
        <v>4.2</v>
      </c>
      <c r="N59" s="31">
        <v>48.761898262257013</v>
      </c>
      <c r="O59" s="24">
        <v>3.0476186413910633</v>
      </c>
    </row>
    <row r="60" spans="1:20" x14ac:dyDescent="0.2">
      <c r="A60" s="8" t="s">
        <v>117</v>
      </c>
    </row>
    <row r="61" spans="1:20" x14ac:dyDescent="0.2">
      <c r="A61" s="21" t="s">
        <v>109</v>
      </c>
    </row>
    <row r="62" spans="1:20" x14ac:dyDescent="0.2">
      <c r="A62" s="21" t="s">
        <v>110</v>
      </c>
    </row>
    <row r="63" spans="1:20" x14ac:dyDescent="0.2">
      <c r="A63" s="21" t="s">
        <v>111</v>
      </c>
    </row>
    <row r="64" spans="1:20" x14ac:dyDescent="0.2">
      <c r="A64" s="2" t="s">
        <v>91</v>
      </c>
    </row>
    <row r="65" spans="1:13" x14ac:dyDescent="0.2">
      <c r="A65" s="2" t="s">
        <v>92</v>
      </c>
    </row>
    <row r="66" spans="1:13" x14ac:dyDescent="0.2">
      <c r="A66" s="2" t="s">
        <v>93</v>
      </c>
    </row>
    <row r="67" spans="1:13" x14ac:dyDescent="0.2">
      <c r="A67" s="21" t="s">
        <v>108</v>
      </c>
    </row>
    <row r="68" spans="1:13" x14ac:dyDescent="0.2">
      <c r="A68" s="8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</sheetData>
  <pageMargins left="0.75" right="0.75" top="1" bottom="1" header="0.5" footer="0.5"/>
  <pageSetup scale="7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Contents</vt:lpstr>
      <vt:lpstr>Table49</vt:lpstr>
      <vt:lpstr>Table50</vt:lpstr>
      <vt:lpstr>Table51</vt:lpstr>
      <vt:lpstr>Table52</vt:lpstr>
      <vt:lpstr>Table53</vt:lpstr>
      <vt:lpstr>Table49!Print_Area</vt:lpstr>
      <vt:lpstr>Table50!Print_Area</vt:lpstr>
      <vt:lpstr>Table51!Print_Area</vt:lpstr>
      <vt:lpstr>Table52!Print_Area</vt:lpstr>
      <vt:lpstr>Table53!Print_Area</vt:lpstr>
      <vt:lpstr>Table51!Print_Titles</vt:lpstr>
    </vt:vector>
  </TitlesOfParts>
  <Company>USDA, Economic Research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U.S. consumption of caloric sweeteners</dc:title>
  <dc:subject>Agricultural Economics</dc:subject>
  <dc:creator>Vidalina Abadam</dc:creator>
  <cp:keywords>sugar, high-fructose corn syrup, HFCS, glucose, dextrose, honey, edible syrups, other sweeteners, consumption, per capita consumption, intake, calories, USDA, U.S. Department of Agriculture, ERS, Economic Research Service</cp:keywords>
  <cp:lastModifiedBy>Abadam, Vidalina - REE-ERS, Washington, DC</cp:lastModifiedBy>
  <dcterms:created xsi:type="dcterms:W3CDTF">2015-06-05T18:17:20Z</dcterms:created>
  <dcterms:modified xsi:type="dcterms:W3CDTF">2022-03-16T14:16:55Z</dcterms:modified>
</cp:coreProperties>
</file>