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JagadeesanK\Desktop\"/>
    </mc:Choice>
  </mc:AlternateContent>
  <xr:revisionPtr revIDLastSave="0" documentId="13_ncr:1_{85B80539-7C58-4849-8E6A-26BDD91E4629}" xr6:coauthVersionLast="45" xr6:coauthVersionMax="47" xr10:uidLastSave="{00000000-0000-0000-0000-000000000000}"/>
  <bookViews>
    <workbookView xWindow="-108" yWindow="-108" windowWidth="23256" windowHeight="14016" activeTab="4" xr2:uid="{00000000-000D-0000-FFFF-FFFF00000000}"/>
  </bookViews>
  <sheets>
    <sheet name="Summary" sheetId="1" r:id="rId1"/>
    <sheet name="STG" sheetId="6" r:id="rId2"/>
    <sheet name="HDL" sheetId="7" r:id="rId3"/>
    <sheet name="HCM" sheetId="8" r:id="rId4"/>
    <sheet name="Rec" sheetId="9" r:id="rId5"/>
    <sheet name="Error Records" sheetId="11" r:id="rId6"/>
  </sheets>
  <definedNames>
    <definedName name="_xlnm._FilterDatabase" localSheetId="5" hidden="1">'Error Records'!$A$2:$T$49</definedName>
    <definedName name="_xlnm._FilterDatabase" localSheetId="3" hidden="1">HCM!$A$2:$K$4</definedName>
    <definedName name="_xlnm._FilterDatabase" localSheetId="2" hidden="1">HDL!$A$2:$AZ$2</definedName>
    <definedName name="_xlnm._FilterDatabase" localSheetId="4" hidden="1">Rec!$A$1:$N$3</definedName>
    <definedName name="_xlnm._FilterDatabase" localSheetId="1" hidden="1">STG!$A$2:$CN$4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9" l="1"/>
  <c r="D9" i="9"/>
  <c r="P4" i="11"/>
  <c r="L4" i="11"/>
  <c r="H4" i="11"/>
  <c r="B3" i="9"/>
  <c r="D3" i="9" s="1"/>
  <c r="B4" i="9"/>
  <c r="D4" i="9" s="1"/>
  <c r="B5" i="9"/>
  <c r="B6" i="9"/>
  <c r="B7" i="9"/>
  <c r="D7" i="9" s="1"/>
  <c r="B8" i="9"/>
  <c r="D8" i="9" s="1"/>
  <c r="B9" i="9"/>
  <c r="B10" i="9"/>
  <c r="B11" i="9"/>
  <c r="D11" i="9" s="1"/>
  <c r="B2" i="9"/>
  <c r="D2" i="9" s="1"/>
  <c r="G10" i="9" l="1"/>
  <c r="C10" i="9"/>
  <c r="E10" i="9"/>
  <c r="G6" i="9"/>
  <c r="C6" i="9"/>
  <c r="E6" i="9"/>
  <c r="C2" i="9"/>
  <c r="G9" i="9"/>
  <c r="C9" i="9"/>
  <c r="E9" i="9"/>
  <c r="E5" i="9"/>
  <c r="G5" i="9"/>
  <c r="C5" i="9"/>
  <c r="E11" i="9"/>
  <c r="G11" i="9"/>
  <c r="C11" i="9"/>
  <c r="E7" i="9"/>
  <c r="G7" i="9"/>
  <c r="C7" i="9"/>
  <c r="G3" i="9"/>
  <c r="C3" i="9"/>
  <c r="E3" i="9"/>
  <c r="G2" i="9"/>
  <c r="E2" i="9"/>
  <c r="F2" i="9"/>
  <c r="E8" i="9"/>
  <c r="G8" i="9"/>
  <c r="C8" i="9"/>
  <c r="E4" i="9"/>
  <c r="C4" i="9"/>
  <c r="G4" i="9"/>
  <c r="D10" i="9"/>
  <c r="D6" i="9"/>
  <c r="I8" i="11"/>
  <c r="Q8" i="11"/>
  <c r="I9" i="11"/>
  <c r="Q9" i="11"/>
  <c r="I10" i="11"/>
  <c r="Q10" i="11"/>
  <c r="I11" i="11"/>
  <c r="Q11" i="11"/>
  <c r="I12" i="11"/>
  <c r="Q12" i="11"/>
  <c r="I13" i="11"/>
  <c r="Q13" i="11"/>
  <c r="I14" i="11"/>
  <c r="Q14" i="11"/>
  <c r="I15" i="11"/>
  <c r="Q15" i="11"/>
  <c r="I16" i="11"/>
  <c r="Q16" i="11"/>
  <c r="I17" i="11"/>
  <c r="Q17" i="11"/>
  <c r="I18" i="11"/>
  <c r="Q18" i="11"/>
  <c r="I19" i="11"/>
  <c r="Q19" i="11"/>
  <c r="I20" i="11"/>
  <c r="Q20" i="11"/>
  <c r="I21" i="11"/>
  <c r="Q21" i="11"/>
  <c r="I22" i="11"/>
  <c r="Q22" i="11"/>
  <c r="I23" i="11"/>
  <c r="Q23" i="11"/>
  <c r="I24" i="11"/>
  <c r="Q24" i="11"/>
  <c r="I25" i="11"/>
  <c r="Q25" i="11"/>
  <c r="I26" i="11"/>
  <c r="Q26" i="11"/>
  <c r="I27" i="11"/>
  <c r="Q27" i="11"/>
  <c r="I28" i="11"/>
  <c r="Q28" i="11"/>
  <c r="I29" i="11"/>
  <c r="Q29" i="11"/>
  <c r="I30" i="11"/>
  <c r="Q30" i="11"/>
  <c r="I31" i="11"/>
  <c r="Q31" i="11"/>
  <c r="I32" i="11"/>
  <c r="Q32" i="11"/>
  <c r="I33" i="11"/>
  <c r="Q33" i="11"/>
  <c r="I34" i="11"/>
  <c r="Q34" i="11"/>
  <c r="I35" i="11"/>
  <c r="Q35" i="11"/>
  <c r="I36" i="11"/>
  <c r="Q36" i="11"/>
  <c r="I37" i="11"/>
  <c r="Q37" i="11"/>
  <c r="I38" i="11"/>
  <c r="Q38" i="11"/>
  <c r="I39" i="11"/>
  <c r="Q39" i="11"/>
  <c r="I40" i="11"/>
  <c r="Q40" i="11"/>
  <c r="I41" i="11"/>
  <c r="Q41" i="11"/>
  <c r="I42" i="11"/>
  <c r="Q42" i="11"/>
  <c r="I43" i="11"/>
  <c r="Q43" i="11"/>
  <c r="I44" i="11"/>
  <c r="Q44" i="11"/>
  <c r="I45" i="11"/>
  <c r="Q45" i="11"/>
  <c r="I46" i="11"/>
  <c r="Q46" i="11"/>
  <c r="I47" i="11"/>
  <c r="Q47" i="11"/>
  <c r="I48" i="11"/>
  <c r="Q48" i="11"/>
  <c r="I49" i="11"/>
  <c r="Q49" i="11"/>
  <c r="I50" i="11"/>
  <c r="Q50" i="11"/>
  <c r="I51" i="11"/>
  <c r="Q51" i="11"/>
  <c r="I52" i="11"/>
  <c r="Q52" i="11"/>
  <c r="I53" i="11"/>
  <c r="Q53" i="11"/>
  <c r="I54" i="11"/>
  <c r="Q54" i="11"/>
  <c r="I55" i="11"/>
  <c r="Q55" i="11"/>
  <c r="I56" i="11"/>
  <c r="Q56" i="11"/>
  <c r="I57" i="11"/>
  <c r="Q57" i="11"/>
  <c r="I58" i="11"/>
  <c r="Q58" i="11"/>
  <c r="I59" i="11"/>
  <c r="Q59" i="11"/>
  <c r="I60" i="11"/>
  <c r="Q60" i="11"/>
  <c r="I61" i="11"/>
  <c r="Q61" i="11"/>
  <c r="I62" i="11"/>
  <c r="Q62" i="11"/>
  <c r="I63" i="11"/>
  <c r="Q63" i="11"/>
  <c r="I64" i="11"/>
  <c r="Q64" i="11"/>
  <c r="I65" i="11"/>
  <c r="Q65" i="11"/>
  <c r="I66" i="11"/>
  <c r="Q66" i="11"/>
  <c r="I67" i="11"/>
  <c r="Q67" i="11"/>
  <c r="I68" i="11"/>
  <c r="Q68" i="11"/>
  <c r="I69" i="11"/>
  <c r="Q69" i="11"/>
  <c r="I70" i="11"/>
  <c r="Q70" i="11"/>
  <c r="I71" i="11"/>
  <c r="Q71" i="11"/>
  <c r="I72" i="11"/>
  <c r="Q72" i="11"/>
  <c r="I73" i="11"/>
  <c r="Q73" i="11"/>
  <c r="I74" i="11"/>
  <c r="Q74" i="11"/>
  <c r="I75" i="11"/>
  <c r="Q75" i="11"/>
  <c r="I76" i="11"/>
  <c r="Q76" i="11"/>
  <c r="I77" i="11"/>
  <c r="Q77" i="11"/>
  <c r="I78" i="11"/>
  <c r="Q78" i="11"/>
  <c r="I79" i="11"/>
  <c r="Q79" i="11"/>
  <c r="I80" i="11"/>
  <c r="Q80" i="11"/>
  <c r="I81" i="11"/>
  <c r="Q81" i="11"/>
  <c r="I82" i="11"/>
  <c r="Q82" i="11"/>
  <c r="I83" i="11"/>
  <c r="Q83" i="11"/>
  <c r="I84" i="11"/>
  <c r="Q84" i="11"/>
  <c r="I85" i="11"/>
  <c r="Q85" i="11"/>
  <c r="I86" i="11"/>
  <c r="Q86" i="11"/>
  <c r="I87" i="11"/>
  <c r="Q87" i="11"/>
  <c r="I88" i="11"/>
  <c r="Q88" i="11"/>
  <c r="I89" i="11"/>
  <c r="Q89" i="11"/>
  <c r="I90" i="11"/>
  <c r="Q90" i="11"/>
  <c r="I91" i="11"/>
  <c r="Q91" i="11"/>
  <c r="I92" i="11"/>
  <c r="Q92" i="11"/>
  <c r="I93" i="11"/>
  <c r="Q93" i="11"/>
  <c r="I94" i="11"/>
  <c r="Q94" i="11"/>
  <c r="I95" i="11"/>
  <c r="Q95" i="11"/>
  <c r="I96" i="11"/>
  <c r="Q96" i="11"/>
  <c r="I97" i="11"/>
  <c r="Q97" i="11"/>
  <c r="I98" i="11"/>
  <c r="Q98" i="11"/>
  <c r="I99" i="11"/>
  <c r="Q99" i="11"/>
  <c r="I100" i="11"/>
  <c r="Q100" i="11"/>
  <c r="I101" i="11"/>
  <c r="Q101" i="11"/>
  <c r="I102" i="11"/>
  <c r="Q102" i="11"/>
  <c r="I103" i="11"/>
  <c r="Q103" i="11"/>
  <c r="I104" i="11"/>
  <c r="Q104" i="11"/>
  <c r="I105" i="11"/>
  <c r="Q105" i="11"/>
  <c r="I106" i="11"/>
  <c r="Q106" i="11"/>
  <c r="I107" i="11"/>
  <c r="Q107" i="11"/>
  <c r="I108" i="11"/>
  <c r="Q108" i="11"/>
  <c r="I109" i="11"/>
  <c r="Q109" i="11"/>
  <c r="I110" i="11"/>
  <c r="Q110" i="11"/>
  <c r="I111" i="11"/>
  <c r="Q111" i="11"/>
  <c r="I112" i="11"/>
  <c r="Q112" i="11"/>
  <c r="I113" i="11"/>
  <c r="Q113" i="11"/>
  <c r="I114" i="11"/>
  <c r="Q114" i="11"/>
  <c r="I115" i="11"/>
  <c r="Q115" i="11"/>
  <c r="I116" i="11"/>
  <c r="Q116" i="11"/>
  <c r="I117" i="11"/>
  <c r="Q117" i="11"/>
  <c r="I118" i="11"/>
  <c r="Q118" i="11"/>
  <c r="I119" i="11"/>
  <c r="Q119" i="11"/>
  <c r="I120" i="11"/>
  <c r="Q120" i="11"/>
  <c r="I121" i="11"/>
  <c r="Q121" i="11"/>
  <c r="I122" i="11"/>
  <c r="Q122" i="11"/>
  <c r="I123" i="11"/>
  <c r="Q123" i="11"/>
  <c r="I124" i="11"/>
  <c r="Q124" i="11"/>
  <c r="I125" i="11"/>
  <c r="Q125" i="11"/>
  <c r="I126" i="11"/>
  <c r="Q126" i="11"/>
  <c r="I127" i="11"/>
  <c r="Q127" i="11"/>
  <c r="I128" i="11"/>
  <c r="Q128" i="11"/>
  <c r="I129" i="11"/>
  <c r="Q129" i="11"/>
  <c r="I130" i="11"/>
  <c r="Q130" i="11"/>
  <c r="I131" i="11"/>
  <c r="Q131" i="11"/>
  <c r="I132" i="11"/>
  <c r="Q132" i="11"/>
  <c r="I133" i="11"/>
  <c r="Q133" i="11"/>
  <c r="I134" i="11"/>
  <c r="Q134" i="11"/>
  <c r="I135" i="11"/>
  <c r="Q135" i="11"/>
  <c r="I136" i="11"/>
  <c r="Q136" i="11"/>
  <c r="I137" i="11"/>
  <c r="Q137" i="11"/>
  <c r="I138" i="11"/>
  <c r="Q138" i="11"/>
  <c r="I139" i="11"/>
  <c r="Q139" i="11"/>
  <c r="I140" i="11"/>
  <c r="Q140" i="11"/>
  <c r="I141" i="11"/>
  <c r="Q141" i="11"/>
  <c r="I142" i="11"/>
  <c r="Q142" i="11"/>
  <c r="I143" i="11"/>
  <c r="Q143" i="11"/>
  <c r="I144" i="11"/>
  <c r="Q144" i="11"/>
  <c r="I145" i="11"/>
  <c r="Q145" i="11"/>
  <c r="I146" i="11"/>
  <c r="Q146" i="11"/>
  <c r="I147" i="11"/>
  <c r="Q147" i="11"/>
  <c r="I148" i="11"/>
  <c r="Q148" i="11"/>
  <c r="I149" i="11"/>
  <c r="Q149" i="11"/>
  <c r="I150" i="11"/>
  <c r="Q150" i="11"/>
  <c r="I151" i="11"/>
  <c r="Q151" i="11"/>
  <c r="I152" i="11"/>
  <c r="Q152" i="11"/>
  <c r="I153" i="11"/>
  <c r="Q153" i="11"/>
  <c r="I154" i="11"/>
  <c r="Q154" i="11"/>
  <c r="I155" i="11"/>
  <c r="Q155" i="11"/>
  <c r="I156" i="11"/>
  <c r="Q156" i="11"/>
  <c r="I157" i="11"/>
  <c r="Q157" i="11"/>
  <c r="I158" i="11"/>
  <c r="Q158" i="11"/>
  <c r="I159" i="11"/>
  <c r="Q159" i="11"/>
  <c r="I160" i="11"/>
  <c r="Q160" i="11"/>
  <c r="I161" i="11"/>
  <c r="Q161" i="11"/>
  <c r="I162" i="11"/>
  <c r="Q162" i="11"/>
  <c r="I163" i="11"/>
  <c r="Q163" i="11"/>
  <c r="I164" i="11"/>
  <c r="Q164" i="11"/>
  <c r="I165" i="11"/>
  <c r="Q165" i="11"/>
  <c r="I166" i="11"/>
  <c r="Q166" i="11"/>
  <c r="I167" i="11"/>
  <c r="Q167" i="11"/>
  <c r="I168" i="11"/>
  <c r="Q168" i="11"/>
  <c r="I169" i="11"/>
  <c r="Q169" i="11"/>
  <c r="I170" i="11"/>
  <c r="Q170" i="11"/>
  <c r="I171" i="11"/>
  <c r="Q171" i="11"/>
  <c r="I172" i="11"/>
  <c r="Q172" i="11"/>
  <c r="I173" i="11"/>
  <c r="Q173" i="11"/>
  <c r="I174" i="11"/>
  <c r="Q174" i="11"/>
  <c r="I175" i="11"/>
  <c r="Q175" i="11"/>
  <c r="I176" i="11"/>
  <c r="Q176" i="11"/>
  <c r="I177" i="11"/>
  <c r="Q177" i="11"/>
  <c r="I178" i="11"/>
  <c r="Q178" i="11"/>
  <c r="I179" i="11"/>
  <c r="Q179" i="11"/>
  <c r="I180" i="11"/>
  <c r="Q180" i="11"/>
  <c r="I181" i="11"/>
  <c r="Q181" i="11"/>
  <c r="I182" i="11"/>
  <c r="Q182" i="11"/>
  <c r="I183" i="11"/>
  <c r="Q183" i="11"/>
  <c r="I184" i="11"/>
  <c r="Q184" i="11"/>
  <c r="I185" i="11"/>
  <c r="Q185" i="11"/>
  <c r="I186" i="11"/>
  <c r="Q186" i="11"/>
  <c r="I187" i="11"/>
  <c r="Q187" i="11"/>
  <c r="I188" i="11"/>
  <c r="Q188" i="11"/>
  <c r="I189" i="11"/>
  <c r="Q189" i="11"/>
  <c r="I190" i="11"/>
  <c r="Q190" i="11"/>
  <c r="I191" i="11"/>
  <c r="Q191" i="11"/>
  <c r="I192" i="11"/>
  <c r="Q192" i="11"/>
  <c r="I193" i="11"/>
  <c r="Q193" i="11"/>
  <c r="I194" i="11"/>
  <c r="Q194" i="11"/>
  <c r="I195" i="11"/>
  <c r="Q195" i="11"/>
  <c r="I196" i="11"/>
  <c r="Q196" i="11"/>
  <c r="I197" i="11"/>
  <c r="Q197" i="11"/>
  <c r="I198" i="11"/>
  <c r="Q198" i="11"/>
  <c r="I199" i="11"/>
  <c r="Q199" i="11"/>
  <c r="I200" i="11"/>
  <c r="Q200" i="11"/>
  <c r="I201" i="11"/>
  <c r="Q201" i="11"/>
  <c r="I202" i="11"/>
  <c r="Q202" i="11"/>
  <c r="I203" i="11"/>
  <c r="Q203" i="11"/>
  <c r="I204" i="11"/>
  <c r="Q204" i="11"/>
  <c r="I205" i="11"/>
  <c r="Q205" i="11"/>
  <c r="I206" i="11"/>
  <c r="Q206" i="11"/>
  <c r="I207" i="11"/>
  <c r="Q207" i="11"/>
  <c r="I208" i="11"/>
  <c r="Q208" i="11"/>
  <c r="I209" i="11"/>
  <c r="Q209" i="11"/>
  <c r="I210" i="11"/>
  <c r="Q210" i="11"/>
  <c r="I211" i="11"/>
  <c r="Q211" i="11"/>
  <c r="I212" i="11"/>
  <c r="Q212" i="11"/>
  <c r="I213" i="11"/>
  <c r="Q213" i="11"/>
  <c r="I214" i="11"/>
  <c r="Q214" i="11"/>
  <c r="I215" i="11"/>
  <c r="Q215" i="11"/>
  <c r="I216" i="11"/>
  <c r="Q216" i="11"/>
  <c r="I217" i="11"/>
  <c r="Q217" i="11"/>
  <c r="I218" i="11"/>
  <c r="Q218" i="11"/>
  <c r="Q7" i="11"/>
  <c r="I7" i="11"/>
  <c r="G6" i="11"/>
  <c r="O6" i="11"/>
  <c r="N5" i="11"/>
  <c r="F5" i="11"/>
  <c r="N3" i="11"/>
  <c r="F3" i="11"/>
  <c r="K2" i="9" l="1"/>
  <c r="E12" i="1"/>
  <c r="M9" i="11"/>
  <c r="M11" i="11"/>
  <c r="M13" i="11"/>
  <c r="M15" i="11"/>
  <c r="M17" i="11"/>
  <c r="M19" i="11"/>
  <c r="M21" i="11"/>
  <c r="M23" i="11"/>
  <c r="M25" i="11"/>
  <c r="M27" i="11"/>
  <c r="M29" i="11"/>
  <c r="M31" i="11"/>
  <c r="M33" i="11"/>
  <c r="M35" i="11"/>
  <c r="M37" i="11"/>
  <c r="M39" i="11"/>
  <c r="M41" i="11"/>
  <c r="M43" i="11"/>
  <c r="M45" i="11"/>
  <c r="M47" i="11"/>
  <c r="M49" i="11"/>
  <c r="M51" i="11"/>
  <c r="M53" i="11"/>
  <c r="M55" i="11"/>
  <c r="M57" i="11"/>
  <c r="M59" i="11"/>
  <c r="M61" i="11"/>
  <c r="M63" i="11"/>
  <c r="M65" i="11"/>
  <c r="M67" i="11"/>
  <c r="M69" i="11"/>
  <c r="M71" i="11"/>
  <c r="M73" i="11"/>
  <c r="M75" i="11"/>
  <c r="M77" i="11"/>
  <c r="M79" i="11"/>
  <c r="M81" i="11"/>
  <c r="M83" i="11"/>
  <c r="M85" i="11"/>
  <c r="M87" i="11"/>
  <c r="M89" i="11"/>
  <c r="M91" i="11"/>
  <c r="M93" i="11"/>
  <c r="M95" i="11"/>
  <c r="M97" i="11"/>
  <c r="M99" i="11"/>
  <c r="M101" i="11"/>
  <c r="M103" i="11"/>
  <c r="M105" i="11"/>
  <c r="M107" i="11"/>
  <c r="M109" i="11"/>
  <c r="M111" i="11"/>
  <c r="M113" i="11"/>
  <c r="M115" i="11"/>
  <c r="M117" i="11"/>
  <c r="M119" i="11"/>
  <c r="M121" i="11"/>
  <c r="M123" i="11"/>
  <c r="M125" i="11"/>
  <c r="M127" i="11"/>
  <c r="M129" i="11"/>
  <c r="M131" i="11"/>
  <c r="M133" i="11"/>
  <c r="M135" i="11"/>
  <c r="M137" i="11"/>
  <c r="M139" i="11"/>
  <c r="M141" i="11"/>
  <c r="M143" i="11"/>
  <c r="M145" i="11"/>
  <c r="M147" i="11"/>
  <c r="M149" i="11"/>
  <c r="M151" i="11"/>
  <c r="M153" i="11"/>
  <c r="M155" i="11"/>
  <c r="M157" i="11"/>
  <c r="M159" i="11"/>
  <c r="M161" i="11"/>
  <c r="M163" i="11"/>
  <c r="M165" i="11"/>
  <c r="M8" i="11"/>
  <c r="M10" i="11"/>
  <c r="M12" i="11"/>
  <c r="M14" i="11"/>
  <c r="M16" i="11"/>
  <c r="M18" i="11"/>
  <c r="M20" i="11"/>
  <c r="M22" i="11"/>
  <c r="M24" i="11"/>
  <c r="M26" i="11"/>
  <c r="M28" i="11"/>
  <c r="M30" i="11"/>
  <c r="M32" i="11"/>
  <c r="M34" i="11"/>
  <c r="M36" i="11"/>
  <c r="M38" i="11"/>
  <c r="M40" i="11"/>
  <c r="M42" i="11"/>
  <c r="M44" i="11"/>
  <c r="M46" i="11"/>
  <c r="M48" i="11"/>
  <c r="M50" i="11"/>
  <c r="M52" i="11"/>
  <c r="M54" i="11"/>
  <c r="M56" i="11"/>
  <c r="M58" i="11"/>
  <c r="M60" i="11"/>
  <c r="M62" i="11"/>
  <c r="M64" i="11"/>
  <c r="M66" i="11"/>
  <c r="M68" i="11"/>
  <c r="M70" i="11"/>
  <c r="M72" i="11"/>
  <c r="M74" i="11"/>
  <c r="M76" i="11"/>
  <c r="M78" i="11"/>
  <c r="M80" i="11"/>
  <c r="M82" i="11"/>
  <c r="M84" i="11"/>
  <c r="M86" i="11"/>
  <c r="M88" i="11"/>
  <c r="M90" i="11"/>
  <c r="M92" i="11"/>
  <c r="M94" i="11"/>
  <c r="M96" i="11"/>
  <c r="M98" i="11"/>
  <c r="M100" i="11"/>
  <c r="M102" i="11"/>
  <c r="M104" i="11"/>
  <c r="M106" i="11"/>
  <c r="M108" i="11"/>
  <c r="M110" i="11"/>
  <c r="M112" i="11"/>
  <c r="M114" i="11"/>
  <c r="M116" i="11"/>
  <c r="M118" i="11"/>
  <c r="M120" i="11"/>
  <c r="M122" i="11"/>
  <c r="M124" i="11"/>
  <c r="M126" i="11"/>
  <c r="M128" i="11"/>
  <c r="M130" i="11"/>
  <c r="M132" i="11"/>
  <c r="M134" i="11"/>
  <c r="M136" i="11"/>
  <c r="M138" i="11"/>
  <c r="M140" i="11"/>
  <c r="M142" i="11"/>
  <c r="M144" i="11"/>
  <c r="M146" i="11"/>
  <c r="M148" i="11"/>
  <c r="M150" i="11"/>
  <c r="M152" i="11"/>
  <c r="M154" i="11"/>
  <c r="M156" i="11"/>
  <c r="M158" i="11"/>
  <c r="M160" i="11"/>
  <c r="M162" i="11"/>
  <c r="M164" i="11"/>
  <c r="M166" i="11"/>
  <c r="M168" i="11"/>
  <c r="M170" i="11"/>
  <c r="M172" i="11"/>
  <c r="M174" i="11"/>
  <c r="M176" i="11"/>
  <c r="M169" i="11"/>
  <c r="M173" i="11"/>
  <c r="M177" i="11"/>
  <c r="M179" i="11"/>
  <c r="M181" i="11"/>
  <c r="M183" i="11"/>
  <c r="M185" i="11"/>
  <c r="M187" i="11"/>
  <c r="M189" i="11"/>
  <c r="M191" i="11"/>
  <c r="M193" i="11"/>
  <c r="M195" i="11"/>
  <c r="M197" i="11"/>
  <c r="M199" i="11"/>
  <c r="M201" i="11"/>
  <c r="M203" i="11"/>
  <c r="M205" i="11"/>
  <c r="M207" i="11"/>
  <c r="M209" i="11"/>
  <c r="M211" i="11"/>
  <c r="M213" i="11"/>
  <c r="M215" i="11"/>
  <c r="M217" i="11"/>
  <c r="M7" i="11"/>
  <c r="J5" i="11"/>
  <c r="M167" i="11"/>
  <c r="M171" i="11"/>
  <c r="M175" i="11"/>
  <c r="M178" i="11"/>
  <c r="M180" i="11"/>
  <c r="M182" i="11"/>
  <c r="M184" i="11"/>
  <c r="M186" i="11"/>
  <c r="M188" i="11"/>
  <c r="M190" i="11"/>
  <c r="M192" i="11"/>
  <c r="M194" i="11"/>
  <c r="M196" i="11"/>
  <c r="M198" i="11"/>
  <c r="M200" i="11"/>
  <c r="M202" i="11"/>
  <c r="M204" i="11"/>
  <c r="M206" i="11"/>
  <c r="M208" i="11"/>
  <c r="M210" i="11"/>
  <c r="M212" i="11"/>
  <c r="M214" i="11"/>
  <c r="M216" i="11"/>
  <c r="M218" i="11"/>
  <c r="K6" i="11"/>
  <c r="J3" i="11"/>
  <c r="L2" i="9"/>
  <c r="J3" i="9"/>
  <c r="I2" i="9"/>
  <c r="F3" i="9"/>
  <c r="L3" i="9"/>
  <c r="H3" i="9"/>
  <c r="H2" i="9"/>
  <c r="J2" i="9"/>
  <c r="K3" i="9"/>
  <c r="I3" i="9"/>
  <c r="G10" i="1" l="1"/>
  <c r="K10" i="1"/>
  <c r="I10" i="1"/>
  <c r="M10" i="1"/>
  <c r="N10" i="1"/>
  <c r="M12" i="1"/>
  <c r="M11" i="1"/>
  <c r="K12" i="1"/>
  <c r="K11" i="1"/>
  <c r="I12" i="1"/>
  <c r="I11" i="1"/>
  <c r="G12" i="1"/>
  <c r="G11" i="1"/>
  <c r="E13" i="1"/>
  <c r="E10" i="1"/>
  <c r="N12" i="1"/>
  <c r="N11" i="1"/>
  <c r="M13" i="1"/>
  <c r="K13" i="1"/>
  <c r="I13" i="1"/>
  <c r="G13" i="1"/>
  <c r="E11" i="1"/>
  <c r="N13" i="1"/>
  <c r="L11" i="1"/>
  <c r="L10" i="1"/>
  <c r="L12" i="1"/>
  <c r="L13" i="1"/>
  <c r="J11" i="1"/>
  <c r="J10" i="1"/>
  <c r="J12" i="1"/>
  <c r="J13" i="1"/>
  <c r="H11" i="1"/>
  <c r="H10" i="1"/>
  <c r="H12" i="1"/>
  <c r="H13" i="1"/>
  <c r="F10" i="1"/>
  <c r="F13" i="1"/>
  <c r="F11" i="1"/>
  <c r="F12" i="1"/>
  <c r="D9" i="1"/>
  <c r="B9" i="1"/>
  <c r="N14" i="1" l="1"/>
  <c r="G14" i="1"/>
  <c r="I14" i="1"/>
  <c r="K14" i="1"/>
  <c r="M14" i="1"/>
  <c r="F14" i="1"/>
  <c r="H14" i="1"/>
  <c r="J14" i="1"/>
  <c r="L14" i="1"/>
  <c r="C9" i="1"/>
  <c r="E1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sampathn-admin</author>
  </authors>
  <commentList>
    <comment ref="M1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sampathn-admin:</t>
        </r>
        <r>
          <rPr>
            <sz val="9"/>
            <color indexed="81"/>
            <rFont val="Tahoma"/>
            <family val="2"/>
          </rPr>
          <t xml:space="preserve">
No Data mismatch, excel reading spaces and null values as differences</t>
        </r>
      </text>
    </comment>
  </commentList>
</comments>
</file>

<file path=xl/sharedStrings.xml><?xml version="1.0" encoding="utf-8"?>
<sst xmlns="http://schemas.openxmlformats.org/spreadsheetml/2006/main" count="842" uniqueCount="431">
  <si>
    <t>Data Migration Phase 1a Reconciliations</t>
  </si>
  <si>
    <t>Functional Area</t>
  </si>
  <si>
    <t>Business Object</t>
  </si>
  <si>
    <t>Entity</t>
  </si>
  <si>
    <t>Date</t>
  </si>
  <si>
    <t>Staging</t>
  </si>
  <si>
    <t>HDL</t>
  </si>
  <si>
    <t>HCM</t>
  </si>
  <si>
    <t>METADATA</t>
  </si>
  <si>
    <t>PersonName</t>
  </si>
  <si>
    <t>Person Number</t>
  </si>
  <si>
    <t>EffectiveStartDate</t>
  </si>
  <si>
    <t>EffectiveEndDate</t>
  </si>
  <si>
    <t>PersonId(SourceSystemId)</t>
  </si>
  <si>
    <t>LegislationCode</t>
  </si>
  <si>
    <t>NameType</t>
  </si>
  <si>
    <t>FirstName</t>
  </si>
  <si>
    <t>MiddleNames</t>
  </si>
  <si>
    <t>LastName</t>
  </si>
  <si>
    <t>Honors</t>
  </si>
  <si>
    <t>KnownAs</t>
  </si>
  <si>
    <t>PreNameAdjunct</t>
  </si>
  <si>
    <t>MilitaryRank</t>
  </si>
  <si>
    <t>PreviousLastName</t>
  </si>
  <si>
    <t>Suffix</t>
  </si>
  <si>
    <t>Title</t>
  </si>
  <si>
    <t>SourceSystemOwner</t>
  </si>
  <si>
    <t>SourceSystemId</t>
  </si>
  <si>
    <t>PERSON_NUMBER</t>
  </si>
  <si>
    <t>EFFECTIVE_START_DATE</t>
  </si>
  <si>
    <t>EFFECTIVE_END_DATE</t>
  </si>
  <si>
    <t>LEGISLATION_CODE</t>
  </si>
  <si>
    <t>NAME_TYPE</t>
  </si>
  <si>
    <t>FIRST_NAME</t>
  </si>
  <si>
    <t>MIDDLE_NAMES</t>
  </si>
  <si>
    <t>LAST_NAME</t>
  </si>
  <si>
    <t>KNOWN_AS</t>
  </si>
  <si>
    <t>PREVIOUS_LAST_NAME</t>
  </si>
  <si>
    <t>TITLE</t>
  </si>
  <si>
    <t>Loaded?</t>
  </si>
  <si>
    <t>SOURCE_SYSTEM_REFERENCE</t>
  </si>
  <si>
    <t>TARGET_SYSTEM_REFERENCE</t>
  </si>
  <si>
    <t>CONTROL_CONTEXT_ID</t>
  </si>
  <si>
    <t>WRK_EFFECTIVE_START_DATE</t>
  </si>
  <si>
    <t>WRK_EFFECTIVE_END_DATE</t>
  </si>
  <si>
    <t>BLOOD_TYPE</t>
  </si>
  <si>
    <t>CORRESPONDENCE_LANGUAGE</t>
  </si>
  <si>
    <t>START_DATE</t>
  </si>
  <si>
    <t>DATE_OF_BIRTH</t>
  </si>
  <si>
    <t>DATE_OF_DEATH</t>
  </si>
  <si>
    <t>COUNTRY_OF_BIRTH</t>
  </si>
  <si>
    <t>REGION_OF_BIRTH</t>
  </si>
  <si>
    <t>TOWN_OF_BIRTH</t>
  </si>
  <si>
    <t>APPLICANT_NUMBER</t>
  </si>
  <si>
    <t>WAIVE_DATA_PROTECT_FLAG</t>
  </si>
  <si>
    <t>CATEGORY_CODE</t>
  </si>
  <si>
    <t>ACTION_CODE</t>
  </si>
  <si>
    <t>REASON_CODE</t>
  </si>
  <si>
    <t>PERSON_DUPLICATE_CHECK</t>
  </si>
  <si>
    <t>STUDENT</t>
  </si>
  <si>
    <t>REF_STATUS</t>
  </si>
  <si>
    <t>OUT_GOING_ORGANISATION</t>
  </si>
  <si>
    <t>PER_NAME_EFFECTIVE_START_DATE</t>
  </si>
  <si>
    <t>PER_NAME_EFFECTIVE_END_DATE</t>
  </si>
  <si>
    <t>PER_NAME_LEGISLATION_CODE</t>
  </si>
  <si>
    <t>HONORS</t>
  </si>
  <si>
    <t>KNOWNAS</t>
  </si>
  <si>
    <t>PRE_NAME_ADJUNCT</t>
  </si>
  <si>
    <t>MILITARY_RANK</t>
  </si>
  <si>
    <t>SUFFIX</t>
  </si>
  <si>
    <t>ETHNICITY</t>
  </si>
  <si>
    <t>ETHNIC_PRIMARY_FLAG</t>
  </si>
  <si>
    <t>RELIGION</t>
  </si>
  <si>
    <t>RELIGIOUS_PRIMARY_FLAG</t>
  </si>
  <si>
    <t>DELIVERYMETHOD</t>
  </si>
  <si>
    <t>CHAR_SET_CONTEXT</t>
  </si>
  <si>
    <t>ENTITY_CODE</t>
  </si>
  <si>
    <t>ENTITY_NAME</t>
  </si>
  <si>
    <t>NAME_INFORMATION1</t>
  </si>
  <si>
    <t>NAME_INFORMATION2</t>
  </si>
  <si>
    <t>NAME_INFORMATION3</t>
  </si>
  <si>
    <t>NAME_INFORMATION4</t>
  </si>
  <si>
    <t>NAME_NFORMATION5</t>
  </si>
  <si>
    <t>NAME_INFORMATION6</t>
  </si>
  <si>
    <t>NAME_INFORMATION7</t>
  </si>
  <si>
    <t>NAME_INFORMATION8</t>
  </si>
  <si>
    <t>NAME_INFORMATION9</t>
  </si>
  <si>
    <t>NAME_INFORMATION10</t>
  </si>
  <si>
    <t>NAME_INFORMATION11</t>
  </si>
  <si>
    <t>NAME_INFORMATION12</t>
  </si>
  <si>
    <t>NAME_INFORMATION13</t>
  </si>
  <si>
    <t>NAME_INFORMATION14</t>
  </si>
  <si>
    <t>NAME_INFORMATION15</t>
  </si>
  <si>
    <t>NAME_INFORMATION16</t>
  </si>
  <si>
    <t>NAME_INFORMATION17</t>
  </si>
  <si>
    <t>NAME_INFORMATION18</t>
  </si>
  <si>
    <t>NAME_INFORMATION19</t>
  </si>
  <si>
    <t>NAME_INFORMATION20</t>
  </si>
  <si>
    <t>NAME_INFORMATION21</t>
  </si>
  <si>
    <t>NAME_INFORMATION22</t>
  </si>
  <si>
    <t>NAME_INFORMATION23</t>
  </si>
  <si>
    <t>NAME_INFORMATION24</t>
  </si>
  <si>
    <t>NAME_INFORMATION25</t>
  </si>
  <si>
    <t>NAME_INFORMATION26</t>
  </si>
  <si>
    <t>NAME_INFORMATION27</t>
  </si>
  <si>
    <t>NAME_INFORMATION28</t>
  </si>
  <si>
    <t>NAME_INFORMATION29</t>
  </si>
  <si>
    <t>NAME_INFORMATION30</t>
  </si>
  <si>
    <t>LOAD_REQUEST_ID</t>
  </si>
  <si>
    <t>ATTRIBUTE1</t>
  </si>
  <si>
    <t>ATTRIBUTE2</t>
  </si>
  <si>
    <t>ATTRIBUTE3</t>
  </si>
  <si>
    <t>ATTRIBUTE4</t>
  </si>
  <si>
    <t>ATTRIBUTE5</t>
  </si>
  <si>
    <t>BATCH_NAME</t>
  </si>
  <si>
    <t>STAGE1_PROCESSED</t>
  </si>
  <si>
    <t>STAGE1_RUN_DATE</t>
  </si>
  <si>
    <t>STAGE1_ERROR_DET</t>
  </si>
  <si>
    <t>STAGE2_PROCESSED</t>
  </si>
  <si>
    <t>STAGE2_RUN_DATE</t>
  </si>
  <si>
    <t>STAGE2_ERROR_DET</t>
  </si>
  <si>
    <t>CREATION_DATE</t>
  </si>
  <si>
    <t>CREATED_BY</t>
  </si>
  <si>
    <t>LAST_UPDATE_DATE</t>
  </si>
  <si>
    <t>LAST_UPDATED_BY</t>
  </si>
  <si>
    <t>Records</t>
  </si>
  <si>
    <t>Not Loaded</t>
  </si>
  <si>
    <t>Total Records</t>
  </si>
  <si>
    <t>Errors - STG&lt;&gt;HDL</t>
  </si>
  <si>
    <t>Errors - HCM&lt;&gt;HDL</t>
  </si>
  <si>
    <t>Worker</t>
  </si>
  <si>
    <t>Person Name</t>
  </si>
  <si>
    <t>Peron Number</t>
  </si>
  <si>
    <t>HCM&lt;&gt;HDL</t>
  </si>
  <si>
    <t>Environment</t>
  </si>
  <si>
    <t>Loaded OK</t>
  </si>
  <si>
    <t>Errors</t>
  </si>
  <si>
    <t>21</t>
  </si>
  <si>
    <t>32</t>
  </si>
  <si>
    <t>STG</t>
  </si>
  <si>
    <t>GB</t>
  </si>
  <si>
    <t>GLOBAL</t>
  </si>
  <si>
    <t>MR.</t>
  </si>
  <si>
    <t>MRS.</t>
  </si>
  <si>
    <t>Sarah</t>
  </si>
  <si>
    <t>Louise</t>
  </si>
  <si>
    <t>Abdi</t>
  </si>
  <si>
    <t>Campbell</t>
  </si>
  <si>
    <t>Y</t>
  </si>
  <si>
    <t>S</t>
  </si>
  <si>
    <t>Abbott</t>
  </si>
  <si>
    <t>Hastings</t>
  </si>
  <si>
    <t>Grego</t>
  </si>
  <si>
    <t>Raga</t>
  </si>
  <si>
    <t>Abdi Lammas</t>
  </si>
  <si>
    <t/>
  </si>
  <si>
    <t>HIRE</t>
  </si>
  <si>
    <t>MIGRATED</t>
  </si>
  <si>
    <t>SIVA</t>
  </si>
  <si>
    <t>WB10</t>
  </si>
  <si>
    <t>03</t>
  </si>
  <si>
    <t>25-SEP-2017</t>
  </si>
  <si>
    <t>29-MAY-1959</t>
  </si>
  <si>
    <t>12-AUG-1973</t>
  </si>
  <si>
    <t>26-NOV-2012</t>
  </si>
  <si>
    <t>3785</t>
  </si>
  <si>
    <t>8416</t>
  </si>
  <si>
    <t>544</t>
  </si>
  <si>
    <t>7014</t>
  </si>
  <si>
    <t>3078</t>
  </si>
  <si>
    <t>2633</t>
  </si>
  <si>
    <t>3890</t>
  </si>
  <si>
    <t>5915</t>
  </si>
  <si>
    <t>3584</t>
  </si>
  <si>
    <t>2669</t>
  </si>
  <si>
    <t>9443</t>
  </si>
  <si>
    <t>2671</t>
  </si>
  <si>
    <t>636</t>
  </si>
  <si>
    <t>14740</t>
  </si>
  <si>
    <t>13040</t>
  </si>
  <si>
    <t>3289</t>
  </si>
  <si>
    <t>11581</t>
  </si>
  <si>
    <t>13167</t>
  </si>
  <si>
    <t>11139</t>
  </si>
  <si>
    <t>4377</t>
  </si>
  <si>
    <t>4473</t>
  </si>
  <si>
    <t>4748</t>
  </si>
  <si>
    <t>5012</t>
  </si>
  <si>
    <t>3958</t>
  </si>
  <si>
    <t>7991</t>
  </si>
  <si>
    <t>3384</t>
  </si>
  <si>
    <t>4702</t>
  </si>
  <si>
    <t>4878</t>
  </si>
  <si>
    <t>2817</t>
  </si>
  <si>
    <t>12487</t>
  </si>
  <si>
    <t>4499</t>
  </si>
  <si>
    <t>13928</t>
  </si>
  <si>
    <t>3841</t>
  </si>
  <si>
    <t>4425</t>
  </si>
  <si>
    <t>3365</t>
  </si>
  <si>
    <t>4474</t>
  </si>
  <si>
    <t>3106</t>
  </si>
  <si>
    <t>3539</t>
  </si>
  <si>
    <t>14037</t>
  </si>
  <si>
    <t>13449</t>
  </si>
  <si>
    <t>11794</t>
  </si>
  <si>
    <t>12679</t>
  </si>
  <si>
    <t>4079</t>
  </si>
  <si>
    <t>9930</t>
  </si>
  <si>
    <t>15525</t>
  </si>
  <si>
    <t>14640</t>
  </si>
  <si>
    <t>13005</t>
  </si>
  <si>
    <t>11159</t>
  </si>
  <si>
    <t>9554</t>
  </si>
  <si>
    <t>11305</t>
  </si>
  <si>
    <t>13406</t>
  </si>
  <si>
    <t>15004</t>
  </si>
  <si>
    <t>790</t>
  </si>
  <si>
    <t>610</t>
  </si>
  <si>
    <t>15456</t>
  </si>
  <si>
    <t>13949</t>
  </si>
  <si>
    <t>13047</t>
  </si>
  <si>
    <t>3908</t>
  </si>
  <si>
    <t>14054</t>
  </si>
  <si>
    <t>11346</t>
  </si>
  <si>
    <t>12903</t>
  </si>
  <si>
    <t>1799367</t>
  </si>
  <si>
    <t>9190</t>
  </si>
  <si>
    <t>12926</t>
  </si>
  <si>
    <t>5006</t>
  </si>
  <si>
    <t>11901</t>
  </si>
  <si>
    <t>4754</t>
  </si>
  <si>
    <t>1609</t>
  </si>
  <si>
    <t>2347</t>
  </si>
  <si>
    <t>5183</t>
  </si>
  <si>
    <t>15050</t>
  </si>
  <si>
    <t>11834</t>
  </si>
  <si>
    <t>3012</t>
  </si>
  <si>
    <t>2663</t>
  </si>
  <si>
    <t>11157</t>
  </si>
  <si>
    <t>4855</t>
  </si>
  <si>
    <t>11484</t>
  </si>
  <si>
    <t>4862</t>
  </si>
  <si>
    <t>8878</t>
  </si>
  <si>
    <t>14425</t>
  </si>
  <si>
    <t>11538</t>
  </si>
  <si>
    <t>9527</t>
  </si>
  <si>
    <t>12348</t>
  </si>
  <si>
    <t>6746</t>
  </si>
  <si>
    <t>11134</t>
  </si>
  <si>
    <t>9833</t>
  </si>
  <si>
    <t>702</t>
  </si>
  <si>
    <t>4777</t>
  </si>
  <si>
    <t>2780</t>
  </si>
  <si>
    <t>5245</t>
  </si>
  <si>
    <t>8826</t>
  </si>
  <si>
    <t>585</t>
  </si>
  <si>
    <t>7123</t>
  </si>
  <si>
    <t>7248</t>
  </si>
  <si>
    <t>14170</t>
  </si>
  <si>
    <t>2454</t>
  </si>
  <si>
    <t>12138</t>
  </si>
  <si>
    <t>8825</t>
  </si>
  <si>
    <t>7692</t>
  </si>
  <si>
    <t>10461</t>
  </si>
  <si>
    <t>10634</t>
  </si>
  <si>
    <t>7310</t>
  </si>
  <si>
    <t>10754</t>
  </si>
  <si>
    <t>180</t>
  </si>
  <si>
    <t>11063</t>
  </si>
  <si>
    <t>12074</t>
  </si>
  <si>
    <t>12091</t>
  </si>
  <si>
    <t>10765</t>
  </si>
  <si>
    <t>3475</t>
  </si>
  <si>
    <t>2433</t>
  </si>
  <si>
    <t>3509</t>
  </si>
  <si>
    <t>3089</t>
  </si>
  <si>
    <t>3883</t>
  </si>
  <si>
    <t>540</t>
  </si>
  <si>
    <t>10315</t>
  </si>
  <si>
    <t>3112</t>
  </si>
  <si>
    <t>14959</t>
  </si>
  <si>
    <t>7694</t>
  </si>
  <si>
    <t>5784</t>
  </si>
  <si>
    <t>8083</t>
  </si>
  <si>
    <t>8745</t>
  </si>
  <si>
    <t>4174</t>
  </si>
  <si>
    <t>13324</t>
  </si>
  <si>
    <t>9453</t>
  </si>
  <si>
    <t>9426</t>
  </si>
  <si>
    <t>13727</t>
  </si>
  <si>
    <t>1112</t>
  </si>
  <si>
    <t>5837</t>
  </si>
  <si>
    <t>4560</t>
  </si>
  <si>
    <t>12072</t>
  </si>
  <si>
    <t>3478</t>
  </si>
  <si>
    <t>7272</t>
  </si>
  <si>
    <t>5975</t>
  </si>
  <si>
    <t>7606</t>
  </si>
  <si>
    <t>623</t>
  </si>
  <si>
    <t>13757</t>
  </si>
  <si>
    <t>3434</t>
  </si>
  <si>
    <t>11248</t>
  </si>
  <si>
    <t>6928</t>
  </si>
  <si>
    <t>4610</t>
  </si>
  <si>
    <t>11096</t>
  </si>
  <si>
    <t>12281</t>
  </si>
  <si>
    <t>9794</t>
  </si>
  <si>
    <t>4948</t>
  </si>
  <si>
    <t>8093</t>
  </si>
  <si>
    <t>13708</t>
  </si>
  <si>
    <t>2298</t>
  </si>
  <si>
    <t>3073</t>
  </si>
  <si>
    <t>3301</t>
  </si>
  <si>
    <t>2627</t>
  </si>
  <si>
    <t>11464</t>
  </si>
  <si>
    <t>2675</t>
  </si>
  <si>
    <t>7415</t>
  </si>
  <si>
    <t>2333</t>
  </si>
  <si>
    <t>10798</t>
  </si>
  <si>
    <t>15340</t>
  </si>
  <si>
    <t>2661</t>
  </si>
  <si>
    <t>250</t>
  </si>
  <si>
    <t>10288</t>
  </si>
  <si>
    <t>12886</t>
  </si>
  <si>
    <t>12674</t>
  </si>
  <si>
    <t>3637</t>
  </si>
  <si>
    <t>614</t>
  </si>
  <si>
    <t>12656</t>
  </si>
  <si>
    <t>13923</t>
  </si>
  <si>
    <t>7997</t>
  </si>
  <si>
    <t>8702</t>
  </si>
  <si>
    <t>330</t>
  </si>
  <si>
    <t>13333</t>
  </si>
  <si>
    <t>13076</t>
  </si>
  <si>
    <t>13297</t>
  </si>
  <si>
    <t>2464</t>
  </si>
  <si>
    <t>4063</t>
  </si>
  <si>
    <t>3873</t>
  </si>
  <si>
    <t>10794</t>
  </si>
  <si>
    <t>675</t>
  </si>
  <si>
    <t>3295</t>
  </si>
  <si>
    <t>5039</t>
  </si>
  <si>
    <t>10742</t>
  </si>
  <si>
    <t>13287</t>
  </si>
  <si>
    <t>740</t>
  </si>
  <si>
    <t>2937</t>
  </si>
  <si>
    <t>11670</t>
  </si>
  <si>
    <t>616</t>
  </si>
  <si>
    <t>10696</t>
  </si>
  <si>
    <t>524</t>
  </si>
  <si>
    <t>5756</t>
  </si>
  <si>
    <t>2300</t>
  </si>
  <si>
    <t>13195</t>
  </si>
  <si>
    <t>6026</t>
  </si>
  <si>
    <t>10575</t>
  </si>
  <si>
    <t>13155</t>
  </si>
  <si>
    <t>3728</t>
  </si>
  <si>
    <t>7708</t>
  </si>
  <si>
    <t>9975</t>
  </si>
  <si>
    <t>3425</t>
  </si>
  <si>
    <t>12644</t>
  </si>
  <si>
    <t>8701</t>
  </si>
  <si>
    <t>3921</t>
  </si>
  <si>
    <t>4972</t>
  </si>
  <si>
    <t>832</t>
  </si>
  <si>
    <t>3603</t>
  </si>
  <si>
    <t>7540</t>
  </si>
  <si>
    <t>8020</t>
  </si>
  <si>
    <t>5344</t>
  </si>
  <si>
    <t>4387</t>
  </si>
  <si>
    <t>2746</t>
  </si>
  <si>
    <t>5856</t>
  </si>
  <si>
    <t>8733</t>
  </si>
  <si>
    <t>PROD</t>
  </si>
  <si>
    <t>PER_INFO_14MAY2019</t>
  </si>
  <si>
    <t>14-MAY-2019</t>
  </si>
  <si>
    <t>Known As</t>
  </si>
  <si>
    <t>Previous Last Name</t>
  </si>
  <si>
    <t>Richard</t>
  </si>
  <si>
    <t>Matthew</t>
  </si>
  <si>
    <t>Bull</t>
  </si>
  <si>
    <t>Watkins</t>
  </si>
  <si>
    <t>Reynolds</t>
  </si>
  <si>
    <t>Carla</t>
  </si>
  <si>
    <t>Sanders</t>
  </si>
  <si>
    <t>Jones</t>
  </si>
  <si>
    <t>Jennifer</t>
  </si>
  <si>
    <t>McCluskey</t>
  </si>
  <si>
    <t>Jennie</t>
  </si>
  <si>
    <t>Mccluskey/Canning</t>
  </si>
  <si>
    <t>Ruth</t>
  </si>
  <si>
    <t>Caroline</t>
  </si>
  <si>
    <t>Hawkins</t>
  </si>
  <si>
    <t>West</t>
  </si>
  <si>
    <t>Scott</t>
  </si>
  <si>
    <t>Dean</t>
  </si>
  <si>
    <t>Acton</t>
  </si>
  <si>
    <t>Nicola</t>
  </si>
  <si>
    <t>Dawn</t>
  </si>
  <si>
    <t>Hamblin</t>
  </si>
  <si>
    <t>Byrne</t>
  </si>
  <si>
    <t>Claire</t>
  </si>
  <si>
    <t>Kennedy</t>
  </si>
  <si>
    <t>Rachael</t>
  </si>
  <si>
    <t>Elizabeth</t>
  </si>
  <si>
    <t>Mitchell</t>
  </si>
  <si>
    <t>Follows</t>
  </si>
  <si>
    <t>Timothy</t>
  </si>
  <si>
    <t>John</t>
  </si>
  <si>
    <t>Lane</t>
  </si>
  <si>
    <t>Hilton</t>
  </si>
  <si>
    <t>Salmon</t>
  </si>
  <si>
    <t>Brenchley</t>
  </si>
  <si>
    <t>Hopewell</t>
  </si>
  <si>
    <t>Ryder</t>
  </si>
  <si>
    <t>Donna</t>
  </si>
  <si>
    <t>Michelle</t>
  </si>
  <si>
    <t>Palfrey</t>
  </si>
  <si>
    <t>MISS</t>
  </si>
  <si>
    <t>PER_10000</t>
  </si>
  <si>
    <t>PER_10002</t>
  </si>
  <si>
    <t>PER_10011</t>
  </si>
  <si>
    <t>PER_10016</t>
  </si>
  <si>
    <t>PER_10022</t>
  </si>
  <si>
    <t>PER_10024</t>
  </si>
  <si>
    <t>PER_10026</t>
  </si>
  <si>
    <t>PER_10033</t>
  </si>
  <si>
    <t>PER_10071</t>
  </si>
  <si>
    <t>PER_10076</t>
  </si>
  <si>
    <t>Effective 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</si>
</sst>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Tahoma"/>
      <family val="2"/>
    </font>
    <font>
      <sz val="11"/>
      <name val="Dialog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Tahoma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1"/>
      <name val="Verdana"/>
    </font>
  </fonts>
  <fills count="9">
    <fill>
      <patternFill patternType="none"/>
    </fill>
    <fill>
      <patternFill patternType="gray125"/>
    </fill>
    <fill>
      <patternFill patternType="solid">
        <fgColor rgb="FFCFE0F1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  <border>
      <left/>
      <right/>
      <top/>
      <bottom style="thin">
        <color rgb="FF777777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77777"/>
      </left>
      <right/>
      <top style="thin">
        <color rgb="FF777777"/>
      </top>
      <bottom style="thin">
        <color rgb="FF777777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777777"/>
      </right>
      <top style="thin">
        <color rgb="FF777777"/>
      </top>
      <bottom style="thin">
        <color rgb="FF777777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77777"/>
      </left>
      <right style="thin">
        <color rgb="FF777777"/>
      </right>
      <top style="thin">
        <color rgb="FF777777"/>
      </top>
      <bottom/>
      <diagonal/>
    </border>
  </borders>
  <cellStyleXfs count="7">
    <xf numFmtId="0" fontId="0" fillId="0" borderId="0"/>
    <xf numFmtId="0" fontId="1" fillId="0" borderId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7" fillId="0" borderId="0"/>
  </cellStyleXfs>
  <cellXfs count="38">
    <xf numFmtId="0" fontId="0" fillId="0" borderId="0" xfId="0"/>
    <xf numFmtId="14" fontId="0" fillId="0" borderId="0" xfId="0" applyNumberFormat="1"/>
    <xf numFmtId="0" fontId="2" fillId="2" borderId="1" xfId="1" applyFont="1" applyFill="1" applyBorder="1" applyAlignment="1">
      <alignment horizontal="left" vertical="top" wrapText="1"/>
    </xf>
    <xf numFmtId="0" fontId="3" fillId="0" borderId="0" xfId="0" applyFont="1" applyAlignment="1">
      <alignment horizontal="right"/>
    </xf>
    <xf numFmtId="0" fontId="5" fillId="0" borderId="0" xfId="0" applyFont="1"/>
    <xf numFmtId="0" fontId="0" fillId="0" borderId="3" xfId="0" applyBorder="1"/>
    <xf numFmtId="0" fontId="0" fillId="0" borderId="4" xfId="0" applyBorder="1"/>
    <xf numFmtId="0" fontId="4" fillId="4" borderId="5" xfId="3" applyBorder="1"/>
    <xf numFmtId="1" fontId="0" fillId="0" borderId="0" xfId="0" applyNumberFormat="1"/>
    <xf numFmtId="1" fontId="0" fillId="7" borderId="0" xfId="0" applyNumberFormat="1" applyFill="1"/>
    <xf numFmtId="0" fontId="8" fillId="0" borderId="0" xfId="0" applyFont="1"/>
    <xf numFmtId="0" fontId="8" fillId="2" borderId="1" xfId="1" applyFont="1" applyFill="1" applyBorder="1" applyAlignment="1">
      <alignment horizontal="left" vertical="top" wrapText="1"/>
    </xf>
    <xf numFmtId="0" fontId="9" fillId="0" borderId="0" xfId="0" applyFont="1" applyAlignment="1">
      <alignment horizontal="right"/>
    </xf>
    <xf numFmtId="15" fontId="0" fillId="0" borderId="0" xfId="0" applyNumberFormat="1"/>
    <xf numFmtId="0" fontId="11" fillId="8" borderId="2" xfId="0" applyFont="1" applyFill="1" applyBorder="1" applyAlignment="1"/>
    <xf numFmtId="0" fontId="12" fillId="3" borderId="2" xfId="2" applyFont="1" applyBorder="1" applyAlignment="1"/>
    <xf numFmtId="49" fontId="0" fillId="0" borderId="0" xfId="0" applyNumberFormat="1"/>
    <xf numFmtId="0" fontId="6" fillId="5" borderId="2" xfId="4" applyFont="1" applyBorder="1" applyAlignment="1"/>
    <xf numFmtId="0" fontId="6" fillId="6" borderId="2" xfId="5" applyFont="1" applyBorder="1" applyAlignment="1"/>
    <xf numFmtId="0" fontId="15" fillId="0" borderId="6" xfId="0" applyFont="1" applyBorder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0" fillId="0" borderId="0" xfId="0" applyNumberFormat="1"/>
    <xf numFmtId="0" fontId="15" fillId="0" borderId="1" xfId="0" applyFont="1" applyBorder="1" applyAlignment="1">
      <alignment horizontal="left" vertical="top" wrapText="1"/>
    </xf>
    <xf numFmtId="0" fontId="10" fillId="0" borderId="6" xfId="0" applyFont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15" fillId="0" borderId="8" xfId="0" applyNumberFormat="1" applyFont="1" applyBorder="1" applyAlignment="1">
      <alignment horizontal="left" vertical="top" wrapText="1"/>
    </xf>
    <xf numFmtId="0" fontId="15" fillId="0" borderId="9" xfId="0" applyNumberFormat="1" applyFont="1" applyBorder="1" applyAlignment="1">
      <alignment horizontal="left" vertical="top" wrapText="1"/>
    </xf>
    <xf numFmtId="0" fontId="10" fillId="0" borderId="9" xfId="0" applyNumberFormat="1" applyFont="1" applyBorder="1" applyAlignment="1">
      <alignment horizontal="left" vertical="top" wrapText="1"/>
    </xf>
    <xf numFmtId="0" fontId="15" fillId="0" borderId="10" xfId="0" applyFont="1" applyBorder="1" applyAlignment="1">
      <alignment horizontal="left" vertical="top" wrapText="1"/>
    </xf>
    <xf numFmtId="0" fontId="15" fillId="0" borderId="11" xfId="0" applyFont="1" applyBorder="1" applyAlignment="1">
      <alignment horizontal="left" vertical="top" wrapText="1"/>
    </xf>
    <xf numFmtId="0" fontId="2" fillId="2" borderId="12" xfId="1" applyFont="1" applyFill="1" applyBorder="1" applyAlignment="1">
      <alignment horizontal="left" vertical="top" wrapText="1"/>
    </xf>
    <xf numFmtId="15" fontId="0" fillId="0" borderId="7" xfId="0" applyNumberFormat="1" applyBorder="1" applyAlignment="1">
      <alignment horizontal="left"/>
    </xf>
    <xf numFmtId="15" fontId="12" fillId="3" borderId="2" xfId="2" applyNumberFormat="1" applyFont="1" applyBorder="1" applyAlignment="1"/>
    <xf numFmtId="15" fontId="8" fillId="2" borderId="1" xfId="1" applyNumberFormat="1" applyFont="1" applyFill="1" applyBorder="1" applyAlignment="1">
      <alignment horizontal="left" vertical="top" wrapText="1"/>
    </xf>
    <xf numFmtId="15" fontId="8" fillId="0" borderId="0" xfId="0" applyNumberFormat="1" applyFont="1"/>
    <xf numFmtId="0" fontId="10" fillId="0" borderId="11" xfId="0" applyFont="1" applyBorder="1" applyAlignment="1">
      <alignment horizontal="left" vertical="top" wrapText="1"/>
    </xf>
    <xf numFmtId="15" fontId="0" fillId="0" borderId="7" xfId="0" applyNumberFormat="1" applyBorder="1"/>
  </cellXfs>
  <cellStyles count="7">
    <cellStyle name="40% - Accent1" xfId="3" builtinId="31"/>
    <cellStyle name="Accent1" xfId="2" builtinId="29"/>
    <cellStyle name="Accent2" xfId="4" builtinId="33"/>
    <cellStyle name="Accent6" xfId="5" builtinId="49"/>
    <cellStyle name="Normal" xfId="0" builtinId="0"/>
    <cellStyle name="Normal 2" xfId="1" xr:uid="{00000000-0005-0000-0000-000005000000}"/>
    <cellStyle name="Normal 3" xfId="6" xr:uid="{00000000-0005-0000-0000-000006000000}"/>
  </cellStyles>
  <dxfs count="6"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573605</xdr:colOff>
      <xdr:row>3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612080" cy="695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C17" sqref="C17"/>
    </sheetView>
  </sheetViews>
  <sheetFormatPr defaultRowHeight="14.4"/>
  <cols>
    <col min="1" max="1" width="36.44140625" customWidth="1"/>
    <col min="4" max="4" width="16" customWidth="1"/>
    <col min="5" max="5" width="12" customWidth="1"/>
  </cols>
  <sheetData>
    <row r="1" spans="1:14">
      <c r="D1" t="s">
        <v>0</v>
      </c>
    </row>
    <row r="2" spans="1:14">
      <c r="D2" t="s">
        <v>1</v>
      </c>
      <c r="E2" t="s">
        <v>130</v>
      </c>
    </row>
    <row r="3" spans="1:14">
      <c r="D3" t="s">
        <v>2</v>
      </c>
      <c r="E3" t="s">
        <v>130</v>
      </c>
    </row>
    <row r="4" spans="1:14">
      <c r="D4" t="s">
        <v>3</v>
      </c>
      <c r="E4" t="s">
        <v>131</v>
      </c>
    </row>
    <row r="5" spans="1:14">
      <c r="D5" t="s">
        <v>134</v>
      </c>
      <c r="E5" t="s">
        <v>374</v>
      </c>
    </row>
    <row r="6" spans="1:14">
      <c r="D6" t="s">
        <v>4</v>
      </c>
      <c r="E6" s="1">
        <v>43600</v>
      </c>
    </row>
    <row r="8" spans="1:14" ht="20.399999999999999">
      <c r="B8" t="s">
        <v>139</v>
      </c>
      <c r="C8" t="s">
        <v>6</v>
      </c>
      <c r="D8" t="s">
        <v>7</v>
      </c>
      <c r="E8" s="2" t="s">
        <v>29</v>
      </c>
      <c r="F8" s="2" t="s">
        <v>30</v>
      </c>
      <c r="G8" s="2" t="s">
        <v>31</v>
      </c>
      <c r="H8" s="2" t="s">
        <v>32</v>
      </c>
      <c r="I8" s="2" t="s">
        <v>33</v>
      </c>
      <c r="J8" s="2" t="s">
        <v>34</v>
      </c>
      <c r="K8" s="2" t="s">
        <v>35</v>
      </c>
      <c r="L8" s="2" t="s">
        <v>36</v>
      </c>
      <c r="M8" s="2" t="s">
        <v>37</v>
      </c>
      <c r="N8" s="2" t="s">
        <v>38</v>
      </c>
    </row>
    <row r="9" spans="1:14" ht="15" thickBot="1">
      <c r="A9" t="s">
        <v>125</v>
      </c>
      <c r="B9">
        <f>COUNTA(STG!C3:C3795)</f>
        <v>10</v>
      </c>
      <c r="C9">
        <f>COUNTA(HDL!#REF!)</f>
        <v>1</v>
      </c>
      <c r="D9">
        <f>COUNTA(HCM!A3:A3843)</f>
        <v>14</v>
      </c>
    </row>
    <row r="10" spans="1:14">
      <c r="A10" t="s">
        <v>135</v>
      </c>
      <c r="E10" s="5">
        <f>COUNTIF(Rec!C$2:C$787,"OK")</f>
        <v>10</v>
      </c>
      <c r="F10" s="5">
        <f>COUNTIF(Rec!D$2:D$787,"OK")</f>
        <v>10</v>
      </c>
      <c r="G10" s="5">
        <f>COUNTIF(Rec!E$2:E$787,"OK")</f>
        <v>10</v>
      </c>
      <c r="H10" s="5">
        <f>COUNTIF(Rec!F$2:F$787,"OK")</f>
        <v>1</v>
      </c>
      <c r="I10" s="5">
        <f>COUNTIF(Rec!G$2:G$787,"OK")</f>
        <v>3</v>
      </c>
      <c r="J10" s="5">
        <f>COUNTIF(Rec!H$2:H$787,"OK")</f>
        <v>0</v>
      </c>
      <c r="K10" s="5">
        <f>COUNTIF(Rec!I$2:I$787,"OK")</f>
        <v>0</v>
      </c>
      <c r="L10" s="5">
        <f>COUNTIF(Rec!J$2:J$787,"OK")</f>
        <v>0</v>
      </c>
      <c r="M10" s="5">
        <f>COUNTIF(Rec!K$2:K$787,"OK")</f>
        <v>0</v>
      </c>
      <c r="N10" s="5">
        <f>COUNTIF(Rec!L$2:L$787,"OK")</f>
        <v>0</v>
      </c>
    </row>
    <row r="11" spans="1:14">
      <c r="A11" t="s">
        <v>126</v>
      </c>
      <c r="E11" s="6">
        <f>COUNTIF(Rec!C$2:$C$787,"Not Loaded")</f>
        <v>0</v>
      </c>
      <c r="F11" s="6">
        <f>COUNTIF(Rec!$D$2:D$787,"Not Loaded")</f>
        <v>0</v>
      </c>
      <c r="G11" s="6">
        <f>COUNTIF(Rec!$E$2:E$787,"Not Loaded")</f>
        <v>0</v>
      </c>
      <c r="H11" s="6">
        <f>COUNTIF(Rec!$F$2:F$787,"Not Loaded")</f>
        <v>0</v>
      </c>
      <c r="I11" s="6">
        <f>COUNTIF(Rec!$G$2:G$787,"Not Loaded")</f>
        <v>0</v>
      </c>
      <c r="J11" s="6">
        <f>COUNTIF(Rec!$H$2:H$787,"Not Loaded")</f>
        <v>0</v>
      </c>
      <c r="K11" s="6">
        <f>COUNTIF(Rec!$I$2:I$787,"Not Loaded")</f>
        <v>0</v>
      </c>
      <c r="L11" s="6">
        <f>COUNTIF(Rec!$J$2:J$787,"Not Loaded")</f>
        <v>0</v>
      </c>
      <c r="M11" s="6">
        <f>COUNTIF(Rec!$K$2:K$787,"Not Loaded")</f>
        <v>0</v>
      </c>
      <c r="N11" s="6">
        <f>COUNTIF(Rec!$L$2:L$787,"Not Loaded")</f>
        <v>0</v>
      </c>
    </row>
    <row r="12" spans="1:14">
      <c r="A12" t="s">
        <v>128</v>
      </c>
      <c r="E12" s="6">
        <f>COUNTIF(Rec!C$2:C$787,"STG&lt;&gt;HDL")</f>
        <v>0</v>
      </c>
      <c r="F12" s="6">
        <f>COUNTIF(Rec!D$2:D$787,"STG&lt;&gt;HDL")</f>
        <v>0</v>
      </c>
      <c r="G12" s="6">
        <f>COUNTIF(Rec!E$2:E$787,"STG&lt;&gt;HDL")</f>
        <v>0</v>
      </c>
      <c r="H12" s="6">
        <f>COUNTIF(Rec!F$2:F$787,"STG&lt;&gt;HDL")</f>
        <v>0</v>
      </c>
      <c r="I12" s="6">
        <f>COUNTIF(Rec!G$2:G$787,"STG&lt;&gt;HDL")</f>
        <v>0</v>
      </c>
      <c r="J12" s="6">
        <f>COUNTIF(Rec!H$2:H$787,"STG&lt;&gt;HDL")</f>
        <v>0</v>
      </c>
      <c r="K12" s="6">
        <f>COUNTIF(Rec!I$2:I$787,"STG&lt;&gt;HDL")</f>
        <v>0</v>
      </c>
      <c r="L12" s="6">
        <f>COUNTIF(Rec!J$2:J$787,"STG&lt;&gt;HDL")</f>
        <v>0</v>
      </c>
      <c r="M12" s="6">
        <f>COUNTIF(Rec!K$2:K$787,"STG&lt;&gt;HDL")</f>
        <v>0</v>
      </c>
      <c r="N12" s="6">
        <f>COUNTIF(Rec!L$2:L$787,"STG&lt;&gt;HDL")</f>
        <v>0</v>
      </c>
    </row>
    <row r="13" spans="1:14">
      <c r="A13" t="s">
        <v>129</v>
      </c>
      <c r="E13" s="6">
        <f>COUNTIF(Rec!C$2:C$787,"HCM&lt;&gt;HDL")</f>
        <v>0</v>
      </c>
      <c r="F13" s="6">
        <f>COUNTIF(Rec!D$2:D$787,"HCM&lt;&gt;HDL")</f>
        <v>0</v>
      </c>
      <c r="G13" s="6">
        <f>COUNTIF(Rec!E$2:E$787,"HCM&lt;&gt;HDL")</f>
        <v>0</v>
      </c>
      <c r="H13" s="6">
        <f>COUNTIF(Rec!F$2:F$787,"HCM&lt;&gt;HDL")</f>
        <v>0</v>
      </c>
      <c r="I13" s="6">
        <f>COUNTIF(Rec!G$2:G$787,"HCM&lt;&gt;HDL")</f>
        <v>7</v>
      </c>
      <c r="J13" s="6">
        <f>COUNTIF(Rec!H$2:H$787,"HCM&lt;&gt;HDL")</f>
        <v>0</v>
      </c>
      <c r="K13" s="6">
        <f>COUNTIF(Rec!I$2:I$787,"HCM&lt;&gt;HDL")</f>
        <v>0</v>
      </c>
      <c r="L13" s="6">
        <f>COUNTIF(Rec!J$2:J$787,"HCM&lt;&gt;HDL")</f>
        <v>0</v>
      </c>
      <c r="M13" s="6">
        <f>COUNTIF(Rec!K$2:K$787,"HCM&lt;&gt;HDL")</f>
        <v>0</v>
      </c>
      <c r="N13" s="6">
        <f>COUNTIF(Rec!L$2:L$787,"HCM&lt;&gt;HDL")</f>
        <v>0</v>
      </c>
    </row>
    <row r="14" spans="1:14" ht="15" thickBot="1">
      <c r="A14" s="4" t="s">
        <v>127</v>
      </c>
      <c r="E14" s="7">
        <f>SUM(E10:E13)</f>
        <v>10</v>
      </c>
      <c r="F14" s="7">
        <f>SUM(F10:F13)</f>
        <v>10</v>
      </c>
      <c r="G14" s="7">
        <f t="shared" ref="G14:N14" si="0">SUM(G10:G13)</f>
        <v>10</v>
      </c>
      <c r="H14" s="7">
        <f t="shared" si="0"/>
        <v>1</v>
      </c>
      <c r="I14" s="7">
        <f t="shared" si="0"/>
        <v>10</v>
      </c>
      <c r="J14" s="7">
        <f t="shared" si="0"/>
        <v>0</v>
      </c>
      <c r="K14" s="7">
        <f t="shared" si="0"/>
        <v>0</v>
      </c>
      <c r="L14" s="7">
        <f t="shared" si="0"/>
        <v>0</v>
      </c>
      <c r="M14" s="7">
        <f t="shared" si="0"/>
        <v>0</v>
      </c>
      <c r="N14" s="7">
        <f t="shared" si="0"/>
        <v>0</v>
      </c>
    </row>
    <row r="18" spans="1:1">
      <c r="A18" s="4"/>
    </row>
    <row r="20" spans="1:1">
      <c r="A20" s="4"/>
    </row>
    <row r="27" spans="1:1">
      <c r="A27" s="4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N15"/>
  <sheetViews>
    <sheetView workbookViewId="0">
      <pane ySplit="2" topLeftCell="A3" activePane="bottomLeft" state="frozen"/>
      <selection pane="bottomLeft" activeCell="C3" sqref="C3:C12"/>
    </sheetView>
  </sheetViews>
  <sheetFormatPr defaultRowHeight="14.4"/>
  <cols>
    <col min="1" max="1" width="26.21875" bestFit="1" customWidth="1"/>
    <col min="2" max="2" width="25.88671875" bestFit="1" customWidth="1"/>
    <col min="3" max="3" width="16.33203125" style="8" bestFit="1" customWidth="1"/>
    <col min="4" max="4" width="20.88671875" bestFit="1" customWidth="1"/>
    <col min="5" max="5" width="26.33203125" bestFit="1" customWidth="1"/>
    <col min="6" max="6" width="24.6640625" bestFit="1" customWidth="1"/>
    <col min="7" max="7" width="11.88671875" bestFit="1" customWidth="1"/>
    <col min="8" max="8" width="27.5546875" bestFit="1" customWidth="1"/>
    <col min="9" max="9" width="12.109375" bestFit="1" customWidth="1"/>
    <col min="10" max="10" width="14.6640625" bestFit="1" customWidth="1"/>
    <col min="11" max="11" width="15.21875" bestFit="1" customWidth="1"/>
    <col min="12" max="12" width="18.6640625" bestFit="1" customWidth="1"/>
    <col min="13" max="13" width="16.88671875" bestFit="1" customWidth="1"/>
    <col min="14" max="14" width="15.77734375" bestFit="1" customWidth="1"/>
    <col min="15" max="15" width="18.88671875" bestFit="1" customWidth="1"/>
    <col min="16" max="16" width="26.109375" bestFit="1" customWidth="1"/>
    <col min="17" max="17" width="15.6640625" bestFit="1" customWidth="1"/>
    <col min="18" max="18" width="13.21875" bestFit="1" customWidth="1"/>
    <col min="19" max="19" width="13.5546875" bestFit="1" customWidth="1"/>
    <col min="20" max="20" width="24.6640625" bestFit="1" customWidth="1"/>
    <col min="21" max="21" width="8.77734375" bestFit="1" customWidth="1"/>
    <col min="22" max="22" width="11.21875" bestFit="1" customWidth="1"/>
    <col min="23" max="23" width="25.6640625" bestFit="1" customWidth="1"/>
    <col min="24" max="24" width="31.77734375" bestFit="1" customWidth="1"/>
    <col min="25" max="25" width="30.21875" bestFit="1" customWidth="1"/>
    <col min="26" max="26" width="28.109375" bestFit="1" customWidth="1"/>
    <col min="27" max="27" width="11.109375" bestFit="1" customWidth="1"/>
    <col min="28" max="28" width="11.5546875" bestFit="1" customWidth="1"/>
    <col min="29" max="29" width="14.6640625" bestFit="1" customWidth="1"/>
    <col min="30" max="30" width="11" bestFit="1" customWidth="1"/>
    <col min="31" max="31" width="8.21875" bestFit="1" customWidth="1"/>
    <col min="32" max="32" width="9.77734375" bestFit="1" customWidth="1"/>
    <col min="33" max="33" width="19.21875" bestFit="1" customWidth="1"/>
    <col min="34" max="34" width="14.5546875" bestFit="1" customWidth="1"/>
    <col min="35" max="35" width="20.5546875" bestFit="1" customWidth="1"/>
    <col min="36" max="36" width="6.5546875" bestFit="1" customWidth="1"/>
    <col min="37" max="37" width="5.44140625" bestFit="1" customWidth="1"/>
    <col min="38" max="38" width="9.77734375" bestFit="1" customWidth="1"/>
    <col min="39" max="39" width="21.109375" bestFit="1" customWidth="1"/>
    <col min="40" max="40" width="9" bestFit="1" customWidth="1"/>
    <col min="41" max="41" width="23.88671875" bestFit="1" customWidth="1"/>
    <col min="42" max="42" width="16.44140625" bestFit="1" customWidth="1"/>
    <col min="43" max="43" width="18.44140625" bestFit="1" customWidth="1"/>
    <col min="44" max="44" width="12.5546875" bestFit="1" customWidth="1"/>
    <col min="45" max="45" width="13.109375" bestFit="1" customWidth="1"/>
    <col min="46" max="49" width="20.5546875" bestFit="1" customWidth="1"/>
    <col min="50" max="50" width="20" bestFit="1" customWidth="1"/>
    <col min="51" max="54" width="20.5546875" bestFit="1" customWidth="1"/>
    <col min="55" max="75" width="21.6640625" bestFit="1" customWidth="1"/>
    <col min="76" max="76" width="17.21875" bestFit="1" customWidth="1"/>
    <col min="77" max="81" width="11.21875" bestFit="1" customWidth="1"/>
    <col min="82" max="82" width="20.21875" bestFit="1" customWidth="1"/>
    <col min="83" max="83" width="18" bestFit="1" customWidth="1"/>
    <col min="84" max="84" width="17.5546875" bestFit="1" customWidth="1"/>
    <col min="85" max="85" width="18.33203125" bestFit="1" customWidth="1"/>
    <col min="86" max="86" width="18" bestFit="1" customWidth="1"/>
    <col min="87" max="87" width="17.5546875" bestFit="1" customWidth="1"/>
    <col min="88" max="88" width="18.33203125" bestFit="1" customWidth="1"/>
    <col min="89" max="89" width="15" bestFit="1" customWidth="1"/>
    <col min="90" max="90" width="11.6640625" bestFit="1" customWidth="1"/>
    <col min="91" max="91" width="18.109375" bestFit="1" customWidth="1"/>
    <col min="92" max="92" width="17" bestFit="1" customWidth="1"/>
    <col min="93" max="93" width="14" bestFit="1" customWidth="1"/>
  </cols>
  <sheetData>
    <row r="1" spans="1:92">
      <c r="C1" s="8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</row>
    <row r="2" spans="1:92">
      <c r="A2" t="s">
        <v>40</v>
      </c>
      <c r="B2" t="s">
        <v>41</v>
      </c>
      <c r="C2" s="8" t="s">
        <v>28</v>
      </c>
      <c r="D2" t="s">
        <v>42</v>
      </c>
      <c r="E2" t="s">
        <v>43</v>
      </c>
      <c r="F2" t="s">
        <v>44</v>
      </c>
      <c r="G2" t="s">
        <v>45</v>
      </c>
      <c r="H2" t="s">
        <v>46</v>
      </c>
      <c r="I2" t="s">
        <v>47</v>
      </c>
      <c r="J2" t="s">
        <v>48</v>
      </c>
      <c r="K2" t="s">
        <v>49</v>
      </c>
      <c r="L2" t="s">
        <v>50</v>
      </c>
      <c r="M2" t="s">
        <v>51</v>
      </c>
      <c r="N2" t="s">
        <v>52</v>
      </c>
      <c r="O2" t="s">
        <v>53</v>
      </c>
      <c r="P2" t="s">
        <v>54</v>
      </c>
      <c r="Q2" t="s">
        <v>55</v>
      </c>
      <c r="R2" t="s">
        <v>56</v>
      </c>
      <c r="S2" t="s">
        <v>57</v>
      </c>
      <c r="T2" t="s">
        <v>58</v>
      </c>
      <c r="U2" t="s">
        <v>59</v>
      </c>
      <c r="V2" t="s">
        <v>60</v>
      </c>
      <c r="W2" t="s">
        <v>61</v>
      </c>
      <c r="X2" t="s">
        <v>62</v>
      </c>
      <c r="Y2" t="s">
        <v>63</v>
      </c>
      <c r="Z2" t="s">
        <v>64</v>
      </c>
      <c r="AA2" t="s">
        <v>32</v>
      </c>
      <c r="AB2" t="s">
        <v>33</v>
      </c>
      <c r="AC2" t="s">
        <v>34</v>
      </c>
      <c r="AD2" t="s">
        <v>35</v>
      </c>
      <c r="AE2" t="s">
        <v>65</v>
      </c>
      <c r="AF2" t="s">
        <v>66</v>
      </c>
      <c r="AG2" t="s">
        <v>67</v>
      </c>
      <c r="AH2" t="s">
        <v>68</v>
      </c>
      <c r="AI2" t="s">
        <v>37</v>
      </c>
      <c r="AJ2" t="s">
        <v>69</v>
      </c>
      <c r="AK2" t="s">
        <v>38</v>
      </c>
      <c r="AL2" t="s">
        <v>70</v>
      </c>
      <c r="AM2" t="s">
        <v>71</v>
      </c>
      <c r="AN2" t="s">
        <v>72</v>
      </c>
      <c r="AO2" t="s">
        <v>73</v>
      </c>
      <c r="AP2" t="s">
        <v>74</v>
      </c>
      <c r="AQ2" t="s">
        <v>75</v>
      </c>
      <c r="AR2" t="s">
        <v>76</v>
      </c>
      <c r="AS2" t="s">
        <v>77</v>
      </c>
      <c r="AT2" t="s">
        <v>78</v>
      </c>
      <c r="AU2" t="s">
        <v>79</v>
      </c>
      <c r="AV2" t="s">
        <v>80</v>
      </c>
      <c r="AW2" t="s">
        <v>81</v>
      </c>
      <c r="AX2" t="s">
        <v>82</v>
      </c>
      <c r="AY2" t="s">
        <v>83</v>
      </c>
      <c r="AZ2" t="s">
        <v>84</v>
      </c>
      <c r="BA2" t="s">
        <v>85</v>
      </c>
      <c r="BB2" t="s">
        <v>86</v>
      </c>
      <c r="BC2" t="s">
        <v>87</v>
      </c>
      <c r="BD2" t="s">
        <v>88</v>
      </c>
      <c r="BE2" t="s">
        <v>89</v>
      </c>
      <c r="BF2" t="s">
        <v>90</v>
      </c>
      <c r="BG2" t="s">
        <v>91</v>
      </c>
      <c r="BH2" t="s">
        <v>92</v>
      </c>
      <c r="BI2" t="s">
        <v>93</v>
      </c>
      <c r="BJ2" t="s">
        <v>94</v>
      </c>
      <c r="BK2" t="s">
        <v>95</v>
      </c>
      <c r="BL2" t="s">
        <v>96</v>
      </c>
      <c r="BM2" t="s">
        <v>97</v>
      </c>
      <c r="BN2" t="s">
        <v>98</v>
      </c>
      <c r="BO2" t="s">
        <v>99</v>
      </c>
      <c r="BP2" t="s">
        <v>100</v>
      </c>
      <c r="BQ2" t="s">
        <v>101</v>
      </c>
      <c r="BR2" t="s">
        <v>102</v>
      </c>
      <c r="BS2" t="s">
        <v>103</v>
      </c>
      <c r="BT2" t="s">
        <v>104</v>
      </c>
      <c r="BU2" t="s">
        <v>105</v>
      </c>
      <c r="BV2" t="s">
        <v>106</v>
      </c>
      <c r="BW2" t="s">
        <v>107</v>
      </c>
      <c r="BX2" t="s">
        <v>108</v>
      </c>
      <c r="BY2" t="s">
        <v>109</v>
      </c>
      <c r="BZ2" t="s">
        <v>110</v>
      </c>
      <c r="CA2" t="s">
        <v>111</v>
      </c>
      <c r="CB2" t="s">
        <v>112</v>
      </c>
      <c r="CC2" t="s">
        <v>113</v>
      </c>
      <c r="CD2" t="s">
        <v>114</v>
      </c>
      <c r="CE2" t="s">
        <v>115</v>
      </c>
      <c r="CF2" t="s">
        <v>116</v>
      </c>
      <c r="CG2" t="s">
        <v>117</v>
      </c>
      <c r="CH2" t="s">
        <v>118</v>
      </c>
      <c r="CI2" t="s">
        <v>119</v>
      </c>
      <c r="CJ2" t="s">
        <v>120</v>
      </c>
      <c r="CK2" t="s">
        <v>121</v>
      </c>
      <c r="CL2" t="s">
        <v>122</v>
      </c>
      <c r="CM2" t="s">
        <v>123</v>
      </c>
      <c r="CN2" t="s">
        <v>124</v>
      </c>
    </row>
    <row r="3" spans="1:92">
      <c r="C3" s="21">
        <v>10000</v>
      </c>
      <c r="D3" t="s">
        <v>155</v>
      </c>
      <c r="E3" s="13">
        <v>37135</v>
      </c>
      <c r="F3" s="13">
        <v>41274</v>
      </c>
      <c r="I3" t="s">
        <v>161</v>
      </c>
      <c r="J3" t="s">
        <v>163</v>
      </c>
      <c r="R3" t="s">
        <v>156</v>
      </c>
      <c r="S3" t="s">
        <v>157</v>
      </c>
      <c r="Z3" t="s">
        <v>140</v>
      </c>
      <c r="AA3" t="s">
        <v>141</v>
      </c>
      <c r="AB3" t="s">
        <v>379</v>
      </c>
      <c r="AD3" t="s">
        <v>152</v>
      </c>
      <c r="AK3" t="s">
        <v>143</v>
      </c>
      <c r="AL3" t="s">
        <v>137</v>
      </c>
      <c r="AM3" t="s">
        <v>148</v>
      </c>
      <c r="AN3" t="s">
        <v>160</v>
      </c>
      <c r="AO3" t="s">
        <v>148</v>
      </c>
      <c r="BX3" t="s">
        <v>155</v>
      </c>
      <c r="CD3" t="s">
        <v>375</v>
      </c>
      <c r="CK3" t="s">
        <v>376</v>
      </c>
      <c r="CL3" t="s">
        <v>158</v>
      </c>
      <c r="CM3" t="s">
        <v>376</v>
      </c>
      <c r="CN3" t="s">
        <v>158</v>
      </c>
    </row>
    <row r="4" spans="1:92">
      <c r="C4" s="21">
        <v>10002</v>
      </c>
      <c r="D4" t="s">
        <v>155</v>
      </c>
      <c r="E4" s="13">
        <v>36770</v>
      </c>
      <c r="F4" s="13">
        <v>41274</v>
      </c>
      <c r="I4" t="s">
        <v>164</v>
      </c>
      <c r="J4" t="s">
        <v>162</v>
      </c>
      <c r="R4" t="s">
        <v>156</v>
      </c>
      <c r="S4" t="s">
        <v>157</v>
      </c>
      <c r="Z4" t="s">
        <v>140</v>
      </c>
      <c r="AA4" t="s">
        <v>141</v>
      </c>
      <c r="AB4" t="s">
        <v>416</v>
      </c>
      <c r="AD4" t="s">
        <v>151</v>
      </c>
      <c r="AK4" t="s">
        <v>142</v>
      </c>
      <c r="AL4" t="s">
        <v>159</v>
      </c>
      <c r="AM4" t="s">
        <v>148</v>
      </c>
      <c r="AO4" t="s">
        <v>148</v>
      </c>
      <c r="BX4" t="s">
        <v>155</v>
      </c>
      <c r="CD4" t="s">
        <v>375</v>
      </c>
      <c r="CK4" t="s">
        <v>376</v>
      </c>
      <c r="CL4" t="s">
        <v>158</v>
      </c>
      <c r="CM4" t="s">
        <v>376</v>
      </c>
      <c r="CN4" t="s">
        <v>158</v>
      </c>
    </row>
    <row r="5" spans="1:92">
      <c r="C5" s="21">
        <v>10011</v>
      </c>
      <c r="E5" s="13">
        <v>36976</v>
      </c>
      <c r="F5" s="13">
        <v>41274</v>
      </c>
      <c r="Z5" t="s">
        <v>140</v>
      </c>
      <c r="AA5" t="s">
        <v>141</v>
      </c>
      <c r="AB5" t="s">
        <v>384</v>
      </c>
      <c r="AD5" t="s">
        <v>385</v>
      </c>
      <c r="AF5" t="s">
        <v>386</v>
      </c>
      <c r="AK5" t="s">
        <v>143</v>
      </c>
    </row>
    <row r="6" spans="1:92">
      <c r="C6" s="21">
        <v>10016</v>
      </c>
      <c r="E6" s="13">
        <v>34127</v>
      </c>
      <c r="F6" s="13">
        <v>41274</v>
      </c>
      <c r="Z6" t="s">
        <v>140</v>
      </c>
      <c r="AB6" t="s">
        <v>387</v>
      </c>
    </row>
    <row r="7" spans="1:92">
      <c r="C7" s="21">
        <v>10022</v>
      </c>
      <c r="E7" s="13">
        <v>37500</v>
      </c>
      <c r="F7" s="13">
        <v>41274</v>
      </c>
      <c r="Z7" t="s">
        <v>140</v>
      </c>
      <c r="AB7" t="s">
        <v>395</v>
      </c>
    </row>
    <row r="8" spans="1:92">
      <c r="C8" s="21">
        <v>10024</v>
      </c>
      <c r="E8" s="13">
        <v>33105</v>
      </c>
      <c r="F8" s="13">
        <v>41274</v>
      </c>
      <c r="Z8" t="s">
        <v>140</v>
      </c>
      <c r="AB8" t="s">
        <v>398</v>
      </c>
    </row>
    <row r="9" spans="1:92">
      <c r="C9" s="21">
        <v>10026</v>
      </c>
      <c r="E9" s="13">
        <v>37500</v>
      </c>
      <c r="F9" s="13">
        <v>41274</v>
      </c>
      <c r="Z9" t="s">
        <v>140</v>
      </c>
      <c r="AB9" t="s">
        <v>402</v>
      </c>
    </row>
    <row r="10" spans="1:92">
      <c r="C10" s="21">
        <v>10033</v>
      </c>
      <c r="E10" s="13">
        <v>38355</v>
      </c>
      <c r="F10" s="13">
        <v>41274</v>
      </c>
      <c r="Z10" t="s">
        <v>140</v>
      </c>
      <c r="AB10" t="s">
        <v>404</v>
      </c>
    </row>
    <row r="11" spans="1:92">
      <c r="C11" s="21">
        <v>10071</v>
      </c>
      <c r="E11" s="13">
        <v>35674</v>
      </c>
      <c r="F11" s="13">
        <v>41274</v>
      </c>
      <c r="Z11" t="s">
        <v>140</v>
      </c>
      <c r="AB11" t="s">
        <v>145</v>
      </c>
    </row>
    <row r="12" spans="1:92">
      <c r="C12" s="21">
        <v>10076</v>
      </c>
      <c r="E12" s="13">
        <v>38231</v>
      </c>
      <c r="F12" s="13">
        <v>41274</v>
      </c>
      <c r="Z12" t="s">
        <v>140</v>
      </c>
      <c r="AB12" t="s">
        <v>402</v>
      </c>
    </row>
    <row r="15" spans="1:92">
      <c r="C15"/>
    </row>
  </sheetData>
  <sortState xmlns:xlrd2="http://schemas.microsoft.com/office/spreadsheetml/2017/richdata2" ref="A3:CO4">
    <sortCondition ref="AI3:AI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zoomScale="115" zoomScaleNormal="115" workbookViewId="0">
      <pane ySplit="2" topLeftCell="A3" activePane="bottomLeft" state="frozen"/>
      <selection activeCell="L2" sqref="L2"/>
      <selection pane="bottomLeft" activeCell="A3" sqref="A3:A12"/>
    </sheetView>
  </sheetViews>
  <sheetFormatPr defaultRowHeight="14.4"/>
  <cols>
    <col min="1" max="1" width="13" style="8" bestFit="1" customWidth="1"/>
    <col min="2" max="2" width="10.21875" bestFit="1" customWidth="1"/>
    <col min="3" max="3" width="11.44140625" bestFit="1" customWidth="1"/>
    <col min="4" max="4" width="16.109375" bestFit="1" customWidth="1"/>
    <col min="5" max="5" width="15.21875" bestFit="1" customWidth="1"/>
    <col min="6" max="6" width="22.6640625" bestFit="1" customWidth="1"/>
    <col min="7" max="7" width="14" bestFit="1" customWidth="1"/>
    <col min="8" max="8" width="9.77734375" bestFit="1" customWidth="1"/>
    <col min="9" max="9" width="9.33203125" bestFit="1" customWidth="1"/>
    <col min="10" max="10" width="12.33203125" bestFit="1" customWidth="1"/>
    <col min="11" max="11" width="9.77734375" bestFit="1" customWidth="1"/>
    <col min="12" max="12" width="7.44140625" bestFit="1" customWidth="1"/>
    <col min="13" max="13" width="17.109375" bestFit="1" customWidth="1"/>
    <col min="14" max="14" width="15" bestFit="1" customWidth="1"/>
    <col min="15" max="15" width="11.44140625" bestFit="1" customWidth="1"/>
    <col min="16" max="16" width="16.21875" bestFit="1" customWidth="1"/>
    <col min="17" max="17" width="5.5546875" bestFit="1" customWidth="1"/>
    <col min="18" max="18" width="5.21875" bestFit="1" customWidth="1"/>
    <col min="19" max="19" width="18.21875" bestFit="1" customWidth="1"/>
    <col min="20" max="20" width="26.33203125" bestFit="1" customWidth="1"/>
    <col min="21" max="21" width="3" bestFit="1" customWidth="1"/>
  </cols>
  <sheetData>
    <row r="1" spans="1:20">
      <c r="A1" s="8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</row>
    <row r="2" spans="1:20">
      <c r="A2" s="8" t="s">
        <v>132</v>
      </c>
      <c r="B2" t="s">
        <v>8</v>
      </c>
      <c r="C2" t="s">
        <v>9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  <c r="N2" t="s">
        <v>21</v>
      </c>
      <c r="O2" t="s">
        <v>22</v>
      </c>
      <c r="P2" t="s">
        <v>23</v>
      </c>
      <c r="Q2" t="s">
        <v>24</v>
      </c>
      <c r="R2" t="s">
        <v>25</v>
      </c>
      <c r="S2" t="s">
        <v>26</v>
      </c>
      <c r="T2" t="s">
        <v>27</v>
      </c>
    </row>
    <row r="3" spans="1:20">
      <c r="A3" s="9">
        <v>10000</v>
      </c>
      <c r="D3" s="13">
        <v>37135</v>
      </c>
      <c r="E3" s="13">
        <v>41274</v>
      </c>
      <c r="F3" t="s">
        <v>420</v>
      </c>
      <c r="G3" t="s">
        <v>140</v>
      </c>
      <c r="H3" t="s">
        <v>141</v>
      </c>
      <c r="I3" t="s">
        <v>379</v>
      </c>
      <c r="J3" t="s">
        <v>380</v>
      </c>
      <c r="K3" t="s">
        <v>381</v>
      </c>
      <c r="L3" t="s">
        <v>379</v>
      </c>
      <c r="R3" t="s">
        <v>142</v>
      </c>
    </row>
    <row r="4" spans="1:20">
      <c r="A4" s="9">
        <v>10002</v>
      </c>
      <c r="D4" s="13">
        <v>36770</v>
      </c>
      <c r="E4" s="13">
        <v>41274</v>
      </c>
      <c r="F4" t="s">
        <v>421</v>
      </c>
      <c r="G4" t="s">
        <v>140</v>
      </c>
      <c r="H4" t="s">
        <v>141</v>
      </c>
      <c r="I4" t="s">
        <v>416</v>
      </c>
      <c r="J4" t="s">
        <v>417</v>
      </c>
      <c r="K4" t="s">
        <v>418</v>
      </c>
      <c r="L4" t="s">
        <v>416</v>
      </c>
      <c r="R4" t="s">
        <v>419</v>
      </c>
    </row>
    <row r="5" spans="1:20">
      <c r="A5" s="9">
        <v>10011</v>
      </c>
      <c r="D5" s="13">
        <v>36976</v>
      </c>
      <c r="E5" s="13">
        <v>41274</v>
      </c>
      <c r="F5" t="s">
        <v>422</v>
      </c>
      <c r="G5" t="s">
        <v>140</v>
      </c>
      <c r="H5" t="s">
        <v>141</v>
      </c>
      <c r="I5" t="s">
        <v>384</v>
      </c>
      <c r="K5" t="s">
        <v>385</v>
      </c>
      <c r="M5" t="s">
        <v>386</v>
      </c>
      <c r="R5" t="s">
        <v>143</v>
      </c>
    </row>
    <row r="6" spans="1:20">
      <c r="A6" s="9">
        <v>10016</v>
      </c>
      <c r="D6" s="13">
        <v>34127</v>
      </c>
      <c r="E6" s="13">
        <v>41274</v>
      </c>
      <c r="F6" t="s">
        <v>423</v>
      </c>
      <c r="G6" t="s">
        <v>140</v>
      </c>
      <c r="H6" t="s">
        <v>141</v>
      </c>
      <c r="I6" t="s">
        <v>387</v>
      </c>
      <c r="K6" t="s">
        <v>388</v>
      </c>
      <c r="L6" t="s">
        <v>389</v>
      </c>
      <c r="M6" t="s">
        <v>390</v>
      </c>
      <c r="R6" t="s">
        <v>143</v>
      </c>
    </row>
    <row r="7" spans="1:20">
      <c r="A7" s="9">
        <v>10022</v>
      </c>
      <c r="D7" s="13">
        <v>37500</v>
      </c>
      <c r="E7" s="13">
        <v>41274</v>
      </c>
      <c r="F7" t="s">
        <v>424</v>
      </c>
      <c r="G7" t="s">
        <v>140</v>
      </c>
      <c r="H7" t="s">
        <v>141</v>
      </c>
      <c r="I7" t="s">
        <v>395</v>
      </c>
      <c r="J7" t="s">
        <v>396</v>
      </c>
      <c r="K7" t="s">
        <v>397</v>
      </c>
      <c r="R7" t="s">
        <v>142</v>
      </c>
    </row>
    <row r="8" spans="1:20">
      <c r="A8" s="9">
        <v>10024</v>
      </c>
      <c r="D8" s="13">
        <v>33105</v>
      </c>
      <c r="E8" s="13">
        <v>41274</v>
      </c>
      <c r="F8" t="s">
        <v>425</v>
      </c>
      <c r="G8" t="s">
        <v>140</v>
      </c>
      <c r="H8" t="s">
        <v>141</v>
      </c>
      <c r="I8" t="s">
        <v>398</v>
      </c>
      <c r="J8" t="s">
        <v>399</v>
      </c>
      <c r="K8" t="s">
        <v>400</v>
      </c>
      <c r="L8" t="s">
        <v>398</v>
      </c>
      <c r="M8" t="s">
        <v>401</v>
      </c>
      <c r="R8" t="s">
        <v>143</v>
      </c>
    </row>
    <row r="9" spans="1:20">
      <c r="A9" s="9">
        <v>10026</v>
      </c>
      <c r="D9" s="13">
        <v>37500</v>
      </c>
      <c r="E9" s="13">
        <v>41274</v>
      </c>
      <c r="F9" t="s">
        <v>426</v>
      </c>
      <c r="G9" t="s">
        <v>140</v>
      </c>
      <c r="H9" t="s">
        <v>141</v>
      </c>
      <c r="I9" t="s">
        <v>402</v>
      </c>
      <c r="K9" t="s">
        <v>403</v>
      </c>
      <c r="L9" t="s">
        <v>402</v>
      </c>
      <c r="R9" t="s">
        <v>143</v>
      </c>
    </row>
    <row r="10" spans="1:20">
      <c r="A10" s="9">
        <v>10033</v>
      </c>
      <c r="D10" s="13">
        <v>38355</v>
      </c>
      <c r="E10" s="13">
        <v>41274</v>
      </c>
      <c r="F10" t="s">
        <v>427</v>
      </c>
      <c r="G10" t="s">
        <v>140</v>
      </c>
      <c r="H10" t="s">
        <v>141</v>
      </c>
      <c r="I10" t="s">
        <v>404</v>
      </c>
      <c r="J10" t="s">
        <v>405</v>
      </c>
      <c r="K10" t="s">
        <v>406</v>
      </c>
      <c r="L10" t="s">
        <v>404</v>
      </c>
      <c r="M10" t="s">
        <v>407</v>
      </c>
      <c r="R10" t="s">
        <v>143</v>
      </c>
    </row>
    <row r="11" spans="1:20">
      <c r="A11" s="9">
        <v>10071</v>
      </c>
      <c r="D11" s="13">
        <v>35674</v>
      </c>
      <c r="E11" s="13">
        <v>41274</v>
      </c>
      <c r="F11" t="s">
        <v>428</v>
      </c>
      <c r="G11" t="s">
        <v>140</v>
      </c>
      <c r="H11" t="s">
        <v>141</v>
      </c>
      <c r="I11" t="s">
        <v>145</v>
      </c>
      <c r="K11" t="s">
        <v>412</v>
      </c>
      <c r="L11" t="s">
        <v>145</v>
      </c>
      <c r="M11" t="s">
        <v>413</v>
      </c>
      <c r="R11" t="s">
        <v>143</v>
      </c>
    </row>
    <row r="12" spans="1:20">
      <c r="A12" s="9">
        <v>10076</v>
      </c>
      <c r="D12" s="13">
        <v>38231</v>
      </c>
      <c r="E12" s="13">
        <v>41274</v>
      </c>
      <c r="F12" t="s">
        <v>429</v>
      </c>
      <c r="G12" t="s">
        <v>140</v>
      </c>
      <c r="H12" t="s">
        <v>141</v>
      </c>
      <c r="I12" t="s">
        <v>402</v>
      </c>
      <c r="J12" t="s">
        <v>145</v>
      </c>
      <c r="K12" t="s">
        <v>414</v>
      </c>
      <c r="M12" t="s">
        <v>415</v>
      </c>
      <c r="R12" t="s">
        <v>143</v>
      </c>
    </row>
    <row r="13" spans="1:20">
      <c r="F13" s="1"/>
      <c r="G13" s="1"/>
      <c r="L1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6"/>
  <sheetViews>
    <sheetView zoomScale="115" zoomScaleNormal="115" workbookViewId="0">
      <selection activeCell="D23" sqref="D23"/>
    </sheetView>
  </sheetViews>
  <sheetFormatPr defaultColWidth="30.109375" defaultRowHeight="14.4"/>
  <cols>
    <col min="1" max="1" width="12.33203125" bestFit="1" customWidth="1"/>
    <col min="2" max="2" width="17.5546875" bestFit="1" customWidth="1"/>
    <col min="3" max="3" width="15.77734375" bestFit="1" customWidth="1"/>
    <col min="4" max="4" width="14.109375" bestFit="1" customWidth="1"/>
    <col min="5" max="5" width="8.6640625" bestFit="1" customWidth="1"/>
    <col min="6" max="6" width="9.21875" bestFit="1" customWidth="1"/>
    <col min="7" max="7" width="11.109375" bestFit="1" customWidth="1"/>
    <col min="8" max="8" width="9.33203125" bestFit="1" customWidth="1"/>
    <col min="9" max="9" width="8.33203125" bestFit="1" customWidth="1"/>
    <col min="10" max="10" width="16" style="16" bestFit="1" customWidth="1"/>
    <col min="11" max="11" width="4.6640625" bestFit="1" customWidth="1"/>
  </cols>
  <sheetData>
    <row r="1" spans="1:11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</row>
    <row r="2" spans="1:11">
      <c r="A2" s="2" t="s">
        <v>28</v>
      </c>
      <c r="B2" s="31" t="s">
        <v>29</v>
      </c>
      <c r="C2" s="31" t="s">
        <v>30</v>
      </c>
      <c r="D2" s="2" t="s">
        <v>31</v>
      </c>
      <c r="E2" s="2" t="s">
        <v>32</v>
      </c>
      <c r="F2" s="2" t="s">
        <v>33</v>
      </c>
      <c r="G2" s="2" t="s">
        <v>34</v>
      </c>
      <c r="H2" s="2" t="s">
        <v>35</v>
      </c>
      <c r="I2" s="2" t="s">
        <v>36</v>
      </c>
      <c r="J2" s="2" t="s">
        <v>37</v>
      </c>
      <c r="K2" s="2" t="s">
        <v>38</v>
      </c>
    </row>
    <row r="3" spans="1:11">
      <c r="A3" s="26">
        <v>10000</v>
      </c>
      <c r="B3" s="32">
        <v>37135</v>
      </c>
      <c r="C3" s="37">
        <v>41274</v>
      </c>
      <c r="D3" s="29" t="s">
        <v>140</v>
      </c>
      <c r="E3" s="22" t="s">
        <v>141</v>
      </c>
      <c r="F3" s="22" t="s">
        <v>379</v>
      </c>
      <c r="G3" s="22" t="s">
        <v>380</v>
      </c>
      <c r="H3" s="22" t="s">
        <v>381</v>
      </c>
      <c r="I3" s="22" t="s">
        <v>379</v>
      </c>
      <c r="J3" s="25"/>
      <c r="K3" s="25"/>
    </row>
    <row r="4" spans="1:11">
      <c r="A4" s="26">
        <v>10002</v>
      </c>
      <c r="B4" s="32">
        <v>36770</v>
      </c>
      <c r="C4" s="37">
        <v>41274</v>
      </c>
      <c r="D4" s="29" t="s">
        <v>140</v>
      </c>
      <c r="E4" s="22" t="s">
        <v>141</v>
      </c>
      <c r="F4" s="22" t="s">
        <v>144</v>
      </c>
      <c r="G4" s="22" t="s">
        <v>145</v>
      </c>
      <c r="H4" s="22" t="s">
        <v>382</v>
      </c>
      <c r="I4" s="22" t="s">
        <v>144</v>
      </c>
      <c r="J4" s="22" t="s">
        <v>383</v>
      </c>
      <c r="K4" s="25"/>
    </row>
    <row r="5" spans="1:11">
      <c r="A5" s="27">
        <v>10011</v>
      </c>
      <c r="B5" s="32">
        <v>36976</v>
      </c>
      <c r="C5" s="37">
        <v>41274</v>
      </c>
      <c r="D5" s="30" t="s">
        <v>140</v>
      </c>
      <c r="E5" s="19" t="s">
        <v>141</v>
      </c>
      <c r="F5" s="19" t="s">
        <v>384</v>
      </c>
      <c r="G5" s="20"/>
      <c r="H5" s="19" t="s">
        <v>385</v>
      </c>
      <c r="I5" s="20"/>
      <c r="J5" s="19" t="s">
        <v>386</v>
      </c>
      <c r="K5" s="20"/>
    </row>
    <row r="6" spans="1:11">
      <c r="A6" s="27">
        <v>10016</v>
      </c>
      <c r="B6" s="32">
        <v>34127</v>
      </c>
      <c r="C6" s="37">
        <v>41274</v>
      </c>
      <c r="D6" s="30" t="s">
        <v>140</v>
      </c>
      <c r="E6" s="19" t="s">
        <v>141</v>
      </c>
      <c r="F6" s="19" t="s">
        <v>387</v>
      </c>
      <c r="G6" s="20"/>
      <c r="H6" s="19" t="s">
        <v>388</v>
      </c>
      <c r="I6" s="19" t="s">
        <v>389</v>
      </c>
      <c r="J6" s="19" t="s">
        <v>390</v>
      </c>
      <c r="K6" s="20"/>
    </row>
    <row r="7" spans="1:11">
      <c r="A7" s="27">
        <v>10022</v>
      </c>
      <c r="B7" s="32">
        <v>37500</v>
      </c>
      <c r="C7" s="37">
        <v>41274</v>
      </c>
      <c r="D7" s="30" t="s">
        <v>140</v>
      </c>
      <c r="E7" s="19" t="s">
        <v>141</v>
      </c>
      <c r="F7" s="19" t="s">
        <v>391</v>
      </c>
      <c r="G7" s="19" t="s">
        <v>392</v>
      </c>
      <c r="H7" s="19" t="s">
        <v>393</v>
      </c>
      <c r="I7" s="19" t="s">
        <v>391</v>
      </c>
      <c r="J7" s="19" t="s">
        <v>394</v>
      </c>
      <c r="K7" s="20"/>
    </row>
    <row r="8" spans="1:11">
      <c r="A8" s="27">
        <v>10024</v>
      </c>
      <c r="B8" s="32">
        <v>33105</v>
      </c>
      <c r="C8" s="37">
        <v>41274</v>
      </c>
      <c r="D8" s="30" t="s">
        <v>140</v>
      </c>
      <c r="E8" s="19" t="s">
        <v>141</v>
      </c>
      <c r="F8" s="19" t="s">
        <v>395</v>
      </c>
      <c r="G8" s="19" t="s">
        <v>396</v>
      </c>
      <c r="H8" s="19" t="s">
        <v>397</v>
      </c>
      <c r="I8" s="20"/>
      <c r="J8" s="20"/>
      <c r="K8" s="20"/>
    </row>
    <row r="9" spans="1:11">
      <c r="A9" s="27">
        <v>10026</v>
      </c>
      <c r="B9" s="32">
        <v>37500</v>
      </c>
      <c r="C9" s="37">
        <v>41274</v>
      </c>
      <c r="D9" s="30" t="s">
        <v>140</v>
      </c>
      <c r="E9" s="19" t="s">
        <v>141</v>
      </c>
      <c r="F9" s="19" t="s">
        <v>398</v>
      </c>
      <c r="G9" s="19" t="s">
        <v>399</v>
      </c>
      <c r="H9" s="19" t="s">
        <v>400</v>
      </c>
      <c r="I9" s="19" t="s">
        <v>398</v>
      </c>
      <c r="J9" s="19" t="s">
        <v>401</v>
      </c>
      <c r="K9" s="20"/>
    </row>
    <row r="10" spans="1:11">
      <c r="A10" s="27">
        <v>10033</v>
      </c>
      <c r="B10" s="32">
        <v>38355</v>
      </c>
      <c r="C10" s="37">
        <v>41274</v>
      </c>
      <c r="D10" s="30" t="s">
        <v>140</v>
      </c>
      <c r="E10" s="19" t="s">
        <v>141</v>
      </c>
      <c r="F10" s="19" t="s">
        <v>402</v>
      </c>
      <c r="G10" s="20"/>
      <c r="H10" s="19" t="s">
        <v>403</v>
      </c>
      <c r="I10" s="19" t="s">
        <v>402</v>
      </c>
      <c r="J10" s="20"/>
      <c r="K10" s="20"/>
    </row>
    <row r="11" spans="1:11">
      <c r="A11" s="27">
        <v>10071</v>
      </c>
      <c r="B11" s="32">
        <v>35674</v>
      </c>
      <c r="C11" s="37">
        <v>41274</v>
      </c>
      <c r="D11" s="30" t="s">
        <v>140</v>
      </c>
      <c r="E11" s="19" t="s">
        <v>141</v>
      </c>
      <c r="F11" s="19" t="s">
        <v>404</v>
      </c>
      <c r="G11" s="19" t="s">
        <v>405</v>
      </c>
      <c r="H11" s="19" t="s">
        <v>406</v>
      </c>
      <c r="I11" s="19" t="s">
        <v>404</v>
      </c>
      <c r="J11" s="19" t="s">
        <v>407</v>
      </c>
      <c r="K11" s="20"/>
    </row>
    <row r="12" spans="1:11">
      <c r="A12" s="27">
        <v>10076</v>
      </c>
      <c r="B12" s="32">
        <v>38231</v>
      </c>
      <c r="C12" s="37">
        <v>41274</v>
      </c>
      <c r="D12" s="30" t="s">
        <v>140</v>
      </c>
      <c r="E12" s="19" t="s">
        <v>141</v>
      </c>
      <c r="F12" s="19" t="s">
        <v>408</v>
      </c>
      <c r="G12" s="19" t="s">
        <v>409</v>
      </c>
      <c r="H12" s="19" t="s">
        <v>410</v>
      </c>
      <c r="I12" s="19" t="s">
        <v>408</v>
      </c>
      <c r="J12" s="19" t="s">
        <v>411</v>
      </c>
      <c r="K12" s="20"/>
    </row>
    <row r="13" spans="1:11">
      <c r="A13" s="27">
        <v>10071</v>
      </c>
      <c r="B13" s="32">
        <v>37683</v>
      </c>
      <c r="C13" s="37">
        <v>41274</v>
      </c>
      <c r="D13" s="30" t="s">
        <v>140</v>
      </c>
      <c r="E13" s="19" t="s">
        <v>141</v>
      </c>
      <c r="F13" s="19" t="s">
        <v>145</v>
      </c>
      <c r="G13" s="20"/>
      <c r="H13" s="19" t="s">
        <v>412</v>
      </c>
      <c r="I13" s="19" t="s">
        <v>145</v>
      </c>
      <c r="J13" s="19" t="s">
        <v>413</v>
      </c>
      <c r="K13" s="20"/>
    </row>
    <row r="14" spans="1:11">
      <c r="A14" s="27">
        <v>10076</v>
      </c>
      <c r="B14" s="32">
        <v>38026</v>
      </c>
      <c r="C14" s="37">
        <v>41274</v>
      </c>
      <c r="D14" s="30" t="s">
        <v>140</v>
      </c>
      <c r="E14" s="19" t="s">
        <v>141</v>
      </c>
      <c r="F14" s="19" t="s">
        <v>402</v>
      </c>
      <c r="G14" s="19" t="s">
        <v>145</v>
      </c>
      <c r="H14" s="19" t="s">
        <v>414</v>
      </c>
      <c r="I14" s="20"/>
      <c r="J14" s="19" t="s">
        <v>415</v>
      </c>
      <c r="K14" s="20"/>
    </row>
    <row r="15" spans="1:11">
      <c r="A15" s="28">
        <v>442846</v>
      </c>
      <c r="B15" s="32">
        <v>36990</v>
      </c>
      <c r="C15" s="37">
        <v>41274</v>
      </c>
      <c r="D15" s="36" t="s">
        <v>140</v>
      </c>
      <c r="E15" s="23" t="s">
        <v>141</v>
      </c>
      <c r="F15" s="23" t="s">
        <v>153</v>
      </c>
      <c r="G15" s="23" t="s">
        <v>149</v>
      </c>
      <c r="H15" s="23" t="s">
        <v>154</v>
      </c>
      <c r="I15" s="24"/>
      <c r="J15" s="23" t="s">
        <v>146</v>
      </c>
      <c r="K15" s="23" t="s">
        <v>143</v>
      </c>
    </row>
    <row r="16" spans="1:11">
      <c r="A16" s="28">
        <v>977348</v>
      </c>
      <c r="B16" s="32">
        <v>39629</v>
      </c>
      <c r="C16" s="37">
        <v>41274</v>
      </c>
      <c r="D16" s="36" t="s">
        <v>140</v>
      </c>
      <c r="E16" s="23" t="s">
        <v>141</v>
      </c>
      <c r="F16" s="23" t="s">
        <v>144</v>
      </c>
      <c r="G16" s="23" t="s">
        <v>145</v>
      </c>
      <c r="H16" s="23" t="s">
        <v>147</v>
      </c>
      <c r="I16" s="24"/>
      <c r="J16" s="23" t="s">
        <v>150</v>
      </c>
      <c r="K16" s="23" t="s">
        <v>143</v>
      </c>
    </row>
  </sheetData>
  <sortState xmlns:xlrd2="http://schemas.microsoft.com/office/spreadsheetml/2017/richdata2" ref="A3:K16">
    <sortCondition ref="A3:A16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1"/>
  <sheetViews>
    <sheetView tabSelected="1" workbookViewId="0">
      <pane ySplit="1" topLeftCell="A2" activePane="bottomLeft" state="frozen"/>
      <selection pane="bottomLeft" activeCell="G22" sqref="G22"/>
    </sheetView>
  </sheetViews>
  <sheetFormatPr defaultColWidth="25.109375" defaultRowHeight="14.4"/>
  <cols>
    <col min="1" max="1" width="12.109375" bestFit="1" customWidth="1"/>
    <col min="2" max="2" width="10.5546875" bestFit="1" customWidth="1"/>
    <col min="3" max="3" width="17.44140625" bestFit="1" customWidth="1"/>
    <col min="4" max="4" width="15.44140625" bestFit="1" customWidth="1"/>
    <col min="5" max="5" width="13.6640625" bestFit="1" customWidth="1"/>
    <col min="6" max="10" width="11.33203125" bestFit="1" customWidth="1"/>
    <col min="11" max="11" width="16" bestFit="1" customWidth="1"/>
    <col min="12" max="12" width="11.33203125" bestFit="1" customWidth="1"/>
  </cols>
  <sheetData>
    <row r="1" spans="1:14">
      <c r="A1" s="2" t="s">
        <v>28</v>
      </c>
      <c r="B1" s="2" t="s">
        <v>39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  <c r="H1" s="2" t="s">
        <v>34</v>
      </c>
      <c r="I1" s="2" t="s">
        <v>35</v>
      </c>
      <c r="J1" s="2" t="s">
        <v>36</v>
      </c>
      <c r="K1" s="2" t="s">
        <v>37</v>
      </c>
      <c r="L1" s="2" t="s">
        <v>38</v>
      </c>
    </row>
    <row r="2" spans="1:14">
      <c r="A2" s="21">
        <v>10000</v>
      </c>
      <c r="B2">
        <f>_xlfn.IFNA(VLOOKUP(A2,HCM!$A$3:$A$20,1,FALSE),"Not Loaded")</f>
        <v>10000</v>
      </c>
      <c r="C2" s="3" t="str">
        <f>IF($B2="Not Loaded","Not Loaded",IF(VLOOKUP($A2,STG!$C$3:$AQ$20,3,FALSE)=VLOOKUP($A2,HDL!$A$2:$AQ$20,4,FALSE),IF(VLOOKUP($A2,HDL!$A$2:$AQ$20,4,FALSE)=VLOOKUP($A2,HCM!$A$3:$U$841,2,FALSE),"OK","HCM&lt;&gt;HDL"),"STG&lt;&gt;HDL"))</f>
        <v>OK</v>
      </c>
      <c r="D2" s="3" t="str">
        <f>IF($B2="Not Loaded","Not Loaded",IF(VLOOKUP($A2,STG!$C$3:$AQ$20,4,FALSE)=VLOOKUP($A2,HDL!$A$2:$AQ$20,5,FALSE),IF(VLOOKUP($A2,HDL!$A$2:$AQ$20,5,FALSE)=VLOOKUP($A2,HCM!$A$3:$U$841,3,FALSE),"OK","HCM&lt;&gt;HDL"),"STG&lt;&gt;HDL"))</f>
        <v>OK</v>
      </c>
      <c r="E2" s="3" t="str">
        <f>IF($B2="Not Loaded","Not Loaded",IF(VLOOKUP($A2,STG!$C$3:$AQ$20,24,FALSE)=VLOOKUP($A2,HDL!$A$2:$AQ$20,7,FALSE),IF(VLOOKUP($A2,HDL!$A$2:$AQ$20,7,FALSE)=VLOOKUP($A2,HCM!$A$3:$U$841,4,FALSE),"OK","HCM&lt;&gt;HDL"),"STG&lt;&gt;HDL"))</f>
        <v>OK</v>
      </c>
      <c r="F2" s="3" t="str">
        <f>IF($B2="Not Loaded","Not Loaded",IF(VLOOKUP($A2,STG!$C$3:$AQ$20,24,FALSE)=VLOOKUP($A2,HDL!$A$2:$AQ$20,7,FALSE),IF(VLOOKUP($A2,HDL!$A$2:$AQ$20,7,FALSE)=VLOOKUP($A2,HCM!$A$3:$U$841,4,FALSE),"OK","HCM&lt;&gt;HDL"),"STG&lt;&gt;HDL"))</f>
        <v>OK</v>
      </c>
      <c r="G2" s="3" t="str">
        <f>IF($B2="Not Loaded","Not Loaded",IF(VLOOKUP($A2,STG!$C$3:$AQ$20,26,FALSE)=VLOOKUP($A2,HDL!$A$2:$AQ$20,9,FALSE),IF(VLOOKUP($A2,HDL!$A$2:$AQ$20,9,FALSE)=VLOOKUP($A2,HCM!$A$3:$U$841,6,FALSE),"OK","HCM&lt;&gt;HDL"),"STG&lt;&gt;HDL"))</f>
        <v>OK</v>
      </c>
      <c r="H2" s="3" t="e">
        <f>IF($B2="Not Loaded","Not Loaded",IF(VLOOKUP($A2,STG!$C$3:$CN$795,27,FALSE)=VLOOKUP($A2,HDL!#REF!,10,FALSE),IF(VLOOKUP($A2,HDL!#REF!,10,FALSE)=VLOOKUP($A2,HCM!$A$3:$U$841,7,FALSE),"OK","HCM&lt;&gt;HDL"),"STG&lt;&gt;HDL"))</f>
        <v>#REF!</v>
      </c>
      <c r="I2" s="3" t="e">
        <f>IF($B2="Not Loaded","Not Loaded",IF(VLOOKUP($A2,STG!$C$3:$CN$795,28,FALSE)=VLOOKUP($A2,HDL!#REF!,11,FALSE),IF(VLOOKUP($A2,HDL!#REF!,11,FALSE)=VLOOKUP($A2,HCM!$A$3:$U$841,8,FALSE),"OK","HCM&lt;&gt;HDL"),"STG&lt;&gt;HDL"))</f>
        <v>#REF!</v>
      </c>
      <c r="J2" s="3" t="e">
        <f>IF($B2="Not Loaded","Not Loaded",IF(VLOOKUP($A2,STG!$C$3:$CN$795,30,FALSE)=VLOOKUP($A2,HDL!#REF!,13,FALSE),IF(VLOOKUP($A2,HDL!#REF!,13,FALSE)=VLOOKUP($A2,HCM!$A$3:$U$841,9,FALSE),"OK","HCM&lt;&gt;HDL"),"STG&lt;&gt;HDL"))</f>
        <v>#REF!</v>
      </c>
      <c r="K2" s="3" t="e">
        <f>IF($B2="Not Loaded","Not Loaded",IF(VLOOKUP($A2,STG!$C$3:$CN$795,33,FALSE)=VLOOKUP($A2,HDL!#REF!,16,FALSE),IF(VLOOKUP($A2,HDL!#REF!,16,FALSE)=VLOOKUP($A2,HCM!$A$3:$U$841,10,FALSE),"OK","HCM&lt;&gt;HDL"),"STG&lt;&gt;HDL"))</f>
        <v>#REF!</v>
      </c>
      <c r="L2" s="3" t="e">
        <f>IF($B2="Not Loaded","Not Loaded",IF(VLOOKUP($A2,STG!$C$3:$CN$795,35,FALSE)=VLOOKUP($A2,HDL!#REF!,18,FALSE),IF(VLOOKUP($A2,HDL!#REF!,18,FALSE)=VLOOKUP($A2,HCM!$A$3:$U$841,11,FALSE),"OK","HCM&lt;&gt;HDL"),"STG&lt;&gt;HDL"))</f>
        <v>#REF!</v>
      </c>
      <c r="M2" s="1"/>
      <c r="N2" s="1"/>
    </row>
    <row r="3" spans="1:14">
      <c r="A3" s="21">
        <v>10002</v>
      </c>
      <c r="B3">
        <f>_xlfn.IFNA(VLOOKUP(A3,HCM!$A$3:$A$20,1,FALSE),"Not Loaded")</f>
        <v>10002</v>
      </c>
      <c r="C3" s="3" t="str">
        <f>IF($B3="Not Loaded","Not Loaded",IF(VLOOKUP($A3,STG!$C$3:$AQ$20,3,FALSE)=VLOOKUP($A3,HDL!$A$2:$AQ$20,4,FALSE),IF(VLOOKUP($A3,HDL!$A$2:$AQ$20,4,FALSE)=VLOOKUP($A3,HCM!$A$3:$U$841,2,FALSE),"OK","HCM&lt;&gt;HDL"),"STG&lt;&gt;HDL"))</f>
        <v>OK</v>
      </c>
      <c r="D3" s="3" t="str">
        <f>IF($B3="Not Loaded","Not Loaded",IF(VLOOKUP($A3,STG!$C$3:$AQ$20,4,FALSE)=VLOOKUP($A3,HDL!$A$2:$AQ$20,5,FALSE),IF(VLOOKUP($A3,HDL!$A$2:$AQ$20,5,FALSE)=VLOOKUP($A3,HCM!$A$3:$U$841,3,FALSE),"OK","HCM&lt;&gt;HDL"),"STG&lt;&gt;HDL"))</f>
        <v>OK</v>
      </c>
      <c r="E3" s="3" t="str">
        <f>IF($B3="Not Loaded","Not Loaded",IF(VLOOKUP($A3,STG!$C$3:$AQ$20,24,FALSE)=VLOOKUP($A3,HDL!$A$2:$AQ$20,7,FALSE),IF(VLOOKUP($A3,HDL!$A$2:$AQ$20,7,FALSE)=VLOOKUP($A3,HCM!$A$3:$U$841,4,FALSE),"OK","HCM&lt;&gt;HDL"),"STG&lt;&gt;HDL"))</f>
        <v>OK</v>
      </c>
      <c r="F3" s="3" t="e">
        <f>IF($B3="Not Loaded","Not Loaded",IF(VLOOKUP($A3,STG!$C$3:$CN$795,25,FALSE)=VLOOKUP($A3,HDL!#REF!,8,FALSE),IF(VLOOKUP($A3,HDL!#REF!,8,FALSE)=VLOOKUP($A3,HCM!$A$3:$U$841,5,FALSE),"OK","HCM&lt;&gt;HDL"),"STG&lt;&gt;HDL"))</f>
        <v>#REF!</v>
      </c>
      <c r="G3" s="3" t="str">
        <f>IF($B3="Not Loaded","Not Loaded",IF(VLOOKUP($A3,STG!$C$3:$AQ$20,26,FALSE)=VLOOKUP($A3,HDL!$A$2:$AQ$20,9,FALSE),IF(VLOOKUP($A3,HDL!$A$2:$AQ$20,9,FALSE)=VLOOKUP($A3,HCM!$A$3:$U$841,6,FALSE),"OK","HCM&lt;&gt;HDL"),"STG&lt;&gt;HDL"))</f>
        <v>HCM&lt;&gt;HDL</v>
      </c>
      <c r="H3" s="3" t="e">
        <f>IF($B3="Not Loaded","Not Loaded",IF(VLOOKUP($A3,STG!$C$3:$CN$795,27,FALSE)=VLOOKUP($A3,HDL!#REF!,10,FALSE),IF(VLOOKUP($A3,HDL!#REF!,10,FALSE)=VLOOKUP($A3,HCM!$A$3:$U$841,7,FALSE),"OK","HCM&lt;&gt;HDL"),"STG&lt;&gt;HDL"))</f>
        <v>#REF!</v>
      </c>
      <c r="I3" s="3" t="e">
        <f>IF($B3="Not Loaded","Not Loaded",IF(VLOOKUP($A3,STG!$C$3:$CN$795,28,FALSE)=VLOOKUP($A3,HDL!#REF!,11,FALSE),IF(VLOOKUP($A3,HDL!#REF!,11,FALSE)=VLOOKUP($A3,HCM!$A$3:$U$841,8,FALSE),"OK","HCM&lt;&gt;HDL"),"STG&lt;&gt;HDL"))</f>
        <v>#REF!</v>
      </c>
      <c r="J3" s="3" t="e">
        <f>IF($B3="Not Loaded","Not Loaded",IF(VLOOKUP($A3,STG!$C$3:$CN$795,30,FALSE)=VLOOKUP($A3,HDL!#REF!,13,FALSE),IF(VLOOKUP($A3,HDL!#REF!,13,FALSE)=VLOOKUP($A3,HCM!$A$3:$U$841,9,FALSE),"OK","HCM&lt;&gt;HDL"),"STG&lt;&gt;HDL"))</f>
        <v>#REF!</v>
      </c>
      <c r="K3" s="3" t="e">
        <f>IF($B3="Not Loaded","Not Loaded",IF(VLOOKUP($A3,STG!$C$3:$CN$795,33,FALSE)=VLOOKUP($A3,HDL!#REF!,16,FALSE),IF(VLOOKUP($A3,HDL!#REF!,16,FALSE)=VLOOKUP($A3,HCM!$A$3:$U$841,10,FALSE),"OK","HCM&lt;&gt;HDL"),"STG&lt;&gt;HDL"))</f>
        <v>#REF!</v>
      </c>
      <c r="L3" s="3" t="e">
        <f>IF($B3="Not Loaded","Not Loaded",IF(VLOOKUP($A3,STG!$C$3:$CN$795,35,FALSE)=VLOOKUP($A3,HDL!#REF!,18,FALSE),IF(VLOOKUP($A3,HDL!#REF!,18,FALSE)=VLOOKUP($A3,HCM!$A$3:$U$841,11,FALSE),"OK","HCM&lt;&gt;HDL"),"STG&lt;&gt;HDL"))</f>
        <v>#REF!</v>
      </c>
    </row>
    <row r="4" spans="1:14">
      <c r="A4" s="21">
        <v>10011</v>
      </c>
      <c r="B4">
        <f>_xlfn.IFNA(VLOOKUP(A4,HCM!$A$3:$A$20,1,FALSE),"Not Loaded")</f>
        <v>10011</v>
      </c>
      <c r="C4" s="3" t="str">
        <f>IF($B4="Not Loaded","Not Loaded",IF(VLOOKUP($A4,STG!$C$3:$AQ$20,3,FALSE)=VLOOKUP($A4,HDL!$A$2:$AQ$20,4,FALSE),IF(VLOOKUP($A4,HDL!$A$2:$AQ$20,4,FALSE)=VLOOKUP($A4,HCM!$A$3:$U$841,2,FALSE),"OK","HCM&lt;&gt;HDL"),"STG&lt;&gt;HDL"))</f>
        <v>OK</v>
      </c>
      <c r="D4" s="3" t="str">
        <f>IF($B4="Not Loaded","Not Loaded",IF(VLOOKUP($A4,STG!$C$3:$AQ$20,4,FALSE)=VLOOKUP($A4,HDL!$A$2:$AQ$20,5,FALSE),IF(VLOOKUP($A4,HDL!$A$2:$AQ$20,5,FALSE)=VLOOKUP($A4,HCM!$A$3:$U$841,3,FALSE),"OK","HCM&lt;&gt;HDL"),"STG&lt;&gt;HDL"))</f>
        <v>OK</v>
      </c>
      <c r="E4" s="3" t="str">
        <f>IF($B4="Not Loaded","Not Loaded",IF(VLOOKUP($A4,STG!$C$3:$AQ$20,24,FALSE)=VLOOKUP($A4,HDL!$A$2:$AQ$20,7,FALSE),IF(VLOOKUP($A4,HDL!$A$2:$AQ$20,7,FALSE)=VLOOKUP($A4,HCM!$A$3:$U$841,4,FALSE),"OK","HCM&lt;&gt;HDL"),"STG&lt;&gt;HDL"))</f>
        <v>OK</v>
      </c>
      <c r="G4" s="3" t="str">
        <f>IF($B4="Not Loaded","Not Loaded",IF(VLOOKUP($A4,STG!$C$3:$AQ$20,26,FALSE)=VLOOKUP($A4,HDL!$A$2:$AQ$20,9,FALSE),IF(VLOOKUP($A4,HDL!$A$2:$AQ$20,9,FALSE)=VLOOKUP($A4,HCM!$A$3:$U$841,6,FALSE),"OK","HCM&lt;&gt;HDL"),"STG&lt;&gt;HDL"))</f>
        <v>OK</v>
      </c>
    </row>
    <row r="5" spans="1:14">
      <c r="A5" s="21">
        <v>10016</v>
      </c>
      <c r="B5">
        <f>_xlfn.IFNA(VLOOKUP(A5,HCM!$A$3:$A$20,1,FALSE),"Not Loaded")</f>
        <v>10016</v>
      </c>
      <c r="C5" s="3" t="str">
        <f>IF($B5="Not Loaded","Not Loaded",IF(VLOOKUP($A5,STG!$C$3:$AQ$20,3,FALSE)=VLOOKUP($A5,HDL!$A$2:$AQ$20,4,FALSE),IF(VLOOKUP($A5,HDL!$A$2:$AQ$20,4,FALSE)=VLOOKUP($A5,HCM!$A$3:$U$841,2,FALSE),"OK","HCM&lt;&gt;HDL"),"STG&lt;&gt;HDL"))</f>
        <v>OK</v>
      </c>
      <c r="D5" s="3" t="str">
        <f>IF($B5="Not Loaded","Not Loaded",IF(VLOOKUP($A5,STG!$C$3:$AQ$20,4,FALSE)=VLOOKUP($A5,HDL!$A$2:$AQ$20,5,FALSE),IF(VLOOKUP($A5,HDL!$A$2:$AQ$20,5,FALSE)=VLOOKUP($A5,HCM!$A$3:$U$841,3,FALSE),"OK","HCM&lt;&gt;HDL"),"STG&lt;&gt;HDL"))</f>
        <v>OK</v>
      </c>
      <c r="E5" s="3" t="str">
        <f>IF($B5="Not Loaded","Not Loaded",IF(VLOOKUP($A5,STG!$C$3:$AQ$20,24,FALSE)=VLOOKUP($A5,HDL!$A$2:$AQ$20,7,FALSE),IF(VLOOKUP($A5,HDL!$A$2:$AQ$20,7,FALSE)=VLOOKUP($A5,HCM!$A$3:$U$841,4,FALSE),"OK","HCM&lt;&gt;HDL"),"STG&lt;&gt;HDL"))</f>
        <v>OK</v>
      </c>
      <c r="G5" s="3" t="str">
        <f>IF($B5="Not Loaded","Not Loaded",IF(VLOOKUP($A5,STG!$C$3:$AQ$20,26,FALSE)=VLOOKUP($A5,HDL!$A$2:$AQ$20,9,FALSE),IF(VLOOKUP($A5,HDL!$A$2:$AQ$20,9,FALSE)=VLOOKUP($A5,HCM!$A$3:$U$841,6,FALSE),"OK","HCM&lt;&gt;HDL"),"STG&lt;&gt;HDL"))</f>
        <v>OK</v>
      </c>
    </row>
    <row r="6" spans="1:14">
      <c r="A6" s="21">
        <v>10022</v>
      </c>
      <c r="B6">
        <f>_xlfn.IFNA(VLOOKUP(A6,HCM!$A$3:$A$20,1,FALSE),"Not Loaded")</f>
        <v>10022</v>
      </c>
      <c r="C6" s="3" t="str">
        <f>IF($B6="Not Loaded","Not Loaded",IF(VLOOKUP($A6,STG!$C$3:$AQ$20,3,FALSE)=VLOOKUP($A6,HDL!$A$2:$AQ$20,4,FALSE),IF(VLOOKUP($A6,HDL!$A$2:$AQ$20,4,FALSE)=VLOOKUP($A6,HCM!$A$3:$U$841,2,FALSE),"OK","HCM&lt;&gt;HDL"),"STG&lt;&gt;HDL"))</f>
        <v>OK</v>
      </c>
      <c r="D6" s="3" t="str">
        <f>IF($B6="Not Loaded","Not Loaded",IF(VLOOKUP($A6,STG!$C$3:$AQ$20,4,FALSE)=VLOOKUP($A6,HDL!$A$2:$AQ$20,5,FALSE),IF(VLOOKUP($A6,HDL!$A$2:$AQ$20,5,FALSE)=VLOOKUP($A6,HCM!$A$3:$U$841,3,FALSE),"OK","HCM&lt;&gt;HDL"),"STG&lt;&gt;HDL"))</f>
        <v>OK</v>
      </c>
      <c r="E6" s="3" t="str">
        <f>IF($B6="Not Loaded","Not Loaded",IF(VLOOKUP($A6,STG!$C$3:$AQ$20,24,FALSE)=VLOOKUP($A6,HDL!$A$2:$AQ$20,7,FALSE),IF(VLOOKUP($A6,HDL!$A$2:$AQ$20,7,FALSE)=VLOOKUP($A6,HCM!$A$3:$U$841,4,FALSE),"OK","HCM&lt;&gt;HDL"),"STG&lt;&gt;HDL"))</f>
        <v>OK</v>
      </c>
      <c r="G6" s="3" t="str">
        <f>IF($B6="Not Loaded","Not Loaded",IF(VLOOKUP($A6,STG!$C$3:$AQ$20,26,FALSE)=VLOOKUP($A6,HDL!$A$2:$AQ$20,9,FALSE),IF(VLOOKUP($A6,HDL!$A$2:$AQ$20,9,FALSE)=VLOOKUP($A6,HCM!$A$3:$U$841,6,FALSE),"OK","HCM&lt;&gt;HDL"),"STG&lt;&gt;HDL"))</f>
        <v>HCM&lt;&gt;HDL</v>
      </c>
    </row>
    <row r="7" spans="1:14">
      <c r="A7" s="21">
        <v>10024</v>
      </c>
      <c r="B7">
        <f>_xlfn.IFNA(VLOOKUP(A7,HCM!$A$3:$A$20,1,FALSE),"Not Loaded")</f>
        <v>10024</v>
      </c>
      <c r="C7" s="3" t="str">
        <f>IF($B7="Not Loaded","Not Loaded",IF(VLOOKUP($A7,STG!$C$3:$AQ$20,3,FALSE)=VLOOKUP($A7,HDL!$A$2:$AQ$20,4,FALSE),IF(VLOOKUP($A7,HDL!$A$2:$AQ$20,4,FALSE)=VLOOKUP($A7,HCM!$A$3:$U$841,2,FALSE),"OK","HCM&lt;&gt;HDL"),"STG&lt;&gt;HDL"))</f>
        <v>OK</v>
      </c>
      <c r="D7" s="3" t="str">
        <f>IF($B7="Not Loaded","Not Loaded",IF(VLOOKUP($A7,STG!$C$3:$AQ$20,4,FALSE)=VLOOKUP($A7,HDL!$A$2:$AQ$20,5,FALSE),IF(VLOOKUP($A7,HDL!$A$2:$AQ$20,5,FALSE)=VLOOKUP($A7,HCM!$A$3:$U$841,3,FALSE),"OK","HCM&lt;&gt;HDL"),"STG&lt;&gt;HDL"))</f>
        <v>OK</v>
      </c>
      <c r="E7" s="3" t="str">
        <f>IF($B7="Not Loaded","Not Loaded",IF(VLOOKUP($A7,STG!$C$3:$AQ$20,24,FALSE)=VLOOKUP($A7,HDL!$A$2:$AQ$20,7,FALSE),IF(VLOOKUP($A7,HDL!$A$2:$AQ$20,7,FALSE)=VLOOKUP($A7,HCM!$A$3:$U$841,4,FALSE),"OK","HCM&lt;&gt;HDL"),"STG&lt;&gt;HDL"))</f>
        <v>OK</v>
      </c>
      <c r="G7" s="3" t="str">
        <f>IF($B7="Not Loaded","Not Loaded",IF(VLOOKUP($A7,STG!$C$3:$AQ$20,26,FALSE)=VLOOKUP($A7,HDL!$A$2:$AQ$20,9,FALSE),IF(VLOOKUP($A7,HDL!$A$2:$AQ$20,9,FALSE)=VLOOKUP($A7,HCM!$A$3:$U$841,6,FALSE),"OK","HCM&lt;&gt;HDL"),"STG&lt;&gt;HDL"))</f>
        <v>HCM&lt;&gt;HDL</v>
      </c>
    </row>
    <row r="8" spans="1:14">
      <c r="A8" s="21">
        <v>10026</v>
      </c>
      <c r="B8">
        <f>_xlfn.IFNA(VLOOKUP(A8,HCM!$A$3:$A$20,1,FALSE),"Not Loaded")</f>
        <v>10026</v>
      </c>
      <c r="C8" s="3" t="str">
        <f>IF($B8="Not Loaded","Not Loaded",IF(VLOOKUP($A8,STG!$C$3:$AQ$20,3,FALSE)=VLOOKUP($A8,HDL!$A$2:$AQ$20,4,FALSE),IF(VLOOKUP($A8,HDL!$A$2:$AQ$20,4,FALSE)=VLOOKUP($A8,HCM!$A$3:$U$841,2,FALSE),"OK","HCM&lt;&gt;HDL"),"STG&lt;&gt;HDL"))</f>
        <v>OK</v>
      </c>
      <c r="D8" s="3" t="str">
        <f>IF($B8="Not Loaded","Not Loaded",IF(VLOOKUP($A8,STG!$C$3:$AQ$20,4,FALSE)=VLOOKUP($A8,HDL!$A$2:$AQ$20,5,FALSE),IF(VLOOKUP($A8,HDL!$A$2:$AQ$20,5,FALSE)=VLOOKUP($A8,HCM!$A$3:$U$841,3,FALSE),"OK","HCM&lt;&gt;HDL"),"STG&lt;&gt;HDL"))</f>
        <v>OK</v>
      </c>
      <c r="E8" s="3" t="str">
        <f>IF($B8="Not Loaded","Not Loaded",IF(VLOOKUP($A8,STG!$C$3:$AQ$20,24,FALSE)=VLOOKUP($A8,HDL!$A$2:$AQ$20,7,FALSE),IF(VLOOKUP($A8,HDL!$A$2:$AQ$20,7,FALSE)=VLOOKUP($A8,HCM!$A$3:$U$841,4,FALSE),"OK","HCM&lt;&gt;HDL"),"STG&lt;&gt;HDL"))</f>
        <v>OK</v>
      </c>
      <c r="G8" s="3" t="str">
        <f>IF($B8="Not Loaded","Not Loaded",IF(VLOOKUP($A8,STG!$C$3:$AQ$20,26,FALSE)=VLOOKUP($A8,HDL!$A$2:$AQ$20,9,FALSE),IF(VLOOKUP($A8,HDL!$A$2:$AQ$20,9,FALSE)=VLOOKUP($A8,HCM!$A$3:$U$841,6,FALSE),"OK","HCM&lt;&gt;HDL"),"STG&lt;&gt;HDL"))</f>
        <v>HCM&lt;&gt;HDL</v>
      </c>
    </row>
    <row r="9" spans="1:14">
      <c r="A9" s="21">
        <v>10033</v>
      </c>
      <c r="B9">
        <f>_xlfn.IFNA(VLOOKUP(A9,HCM!$A$3:$A$20,1,FALSE),"Not Loaded")</f>
        <v>10033</v>
      </c>
      <c r="C9" s="3" t="str">
        <f>IF($B9="Not Loaded","Not Loaded",IF(VLOOKUP($A9,STG!$C$3:$AQ$20,3,FALSE)=VLOOKUP($A9,HDL!$A$2:$AQ$20,4,FALSE),IF(VLOOKUP($A9,HDL!$A$2:$AQ$20,4,FALSE)=VLOOKUP($A9,HCM!$A$3:$U$841,2,FALSE),"OK","HCM&lt;&gt;HDL"),"STG&lt;&gt;HDL"))</f>
        <v>OK</v>
      </c>
      <c r="D9" s="3" t="str">
        <f>IF($B9="Not Loaded","Not Loaded",IF(VLOOKUP($A9,STG!$C$3:$AQ$20,4,FALSE)=VLOOKUP($A9,HDL!$A$2:$AQ$20,5,FALSE),IF(VLOOKUP($A9,HDL!$A$2:$AQ$20,5,FALSE)=VLOOKUP($A9,HCM!$A$3:$U$841,3,FALSE),"OK","HCM&lt;&gt;HDL"),"STG&lt;&gt;HDL"))</f>
        <v>OK</v>
      </c>
      <c r="E9" s="3" t="str">
        <f>IF($B9="Not Loaded","Not Loaded",IF(VLOOKUP($A9,STG!$C$3:$AQ$20,24,FALSE)=VLOOKUP($A9,HDL!$A$2:$AQ$20,7,FALSE),IF(VLOOKUP($A9,HDL!$A$2:$AQ$20,7,FALSE)=VLOOKUP($A9,HCM!$A$3:$U$841,4,FALSE),"OK","HCM&lt;&gt;HDL"),"STG&lt;&gt;HDL"))</f>
        <v>OK</v>
      </c>
      <c r="G9" s="3" t="str">
        <f>IF($B9="Not Loaded","Not Loaded",IF(VLOOKUP($A9,STG!$C$3:$AQ$20,26,FALSE)=VLOOKUP($A9,HDL!$A$2:$AQ$20,9,FALSE),IF(VLOOKUP($A9,HDL!$A$2:$AQ$20,9,FALSE)=VLOOKUP($A9,HCM!$A$3:$U$841,6,FALSE),"OK","HCM&lt;&gt;HDL"),"STG&lt;&gt;HDL"))</f>
        <v>HCM&lt;&gt;HDL</v>
      </c>
    </row>
    <row r="10" spans="1:14">
      <c r="A10" s="21">
        <v>10071</v>
      </c>
      <c r="B10">
        <f>_xlfn.IFNA(VLOOKUP(A10,HCM!$A$3:$A$20,1,FALSE),"Not Loaded")</f>
        <v>10071</v>
      </c>
      <c r="C10" s="3" t="str">
        <f>IF($B10="Not Loaded","Not Loaded",IF(VLOOKUP($A10,STG!$C$3:$AQ$20,3,FALSE)=VLOOKUP($A10,HDL!$A$2:$AQ$20,4,FALSE),IF(VLOOKUP($A10,HDL!$A$2:$AQ$20,4,FALSE)=VLOOKUP($A10,HCM!$A$3:$U$841,2,FALSE),"OK","HCM&lt;&gt;HDL"),"STG&lt;&gt;HDL"))</f>
        <v>OK</v>
      </c>
      <c r="D10" s="3" t="str">
        <f>IF($B10="Not Loaded","Not Loaded",IF(VLOOKUP($A10,STG!$C$3:$AQ$20,4,FALSE)=VLOOKUP($A10,HDL!$A$2:$AQ$20,5,FALSE),IF(VLOOKUP($A10,HDL!$A$2:$AQ$20,5,FALSE)=VLOOKUP($A10,HCM!$A$3:$U$841,3,FALSE),"OK","HCM&lt;&gt;HDL"),"STG&lt;&gt;HDL"))</f>
        <v>OK</v>
      </c>
      <c r="E10" s="3" t="str">
        <f>IF($B10="Not Loaded","Not Loaded",IF(VLOOKUP($A10,STG!$C$3:$AQ$20,24,FALSE)=VLOOKUP($A10,HDL!$A$2:$AQ$20,7,FALSE),IF(VLOOKUP($A10,HDL!$A$2:$AQ$20,7,FALSE)=VLOOKUP($A10,HCM!$A$3:$U$841,4,FALSE),"OK","HCM&lt;&gt;HDL"),"STG&lt;&gt;HDL"))</f>
        <v>OK</v>
      </c>
      <c r="G10" s="3" t="str">
        <f>IF($B10="Not Loaded","Not Loaded",IF(VLOOKUP($A10,STG!$C$3:$AQ$20,26,FALSE)=VLOOKUP($A10,HDL!$A$2:$AQ$20,9,FALSE),IF(VLOOKUP($A10,HDL!$A$2:$AQ$20,9,FALSE)=VLOOKUP($A10,HCM!$A$3:$U$841,6,FALSE),"OK","HCM&lt;&gt;HDL"),"STG&lt;&gt;HDL"))</f>
        <v>HCM&lt;&gt;HDL</v>
      </c>
    </row>
    <row r="11" spans="1:14">
      <c r="A11" s="21">
        <v>10076</v>
      </c>
      <c r="B11">
        <f>_xlfn.IFNA(VLOOKUP(A11,HCM!$A$3:$A$20,1,FALSE),"Not Loaded")</f>
        <v>10076</v>
      </c>
      <c r="C11" s="3" t="str">
        <f>IF($B11="Not Loaded","Not Loaded",IF(VLOOKUP($A11,STG!$C$3:$AQ$20,3,FALSE)=VLOOKUP($A11,HDL!$A$2:$AQ$20,4,FALSE),IF(VLOOKUP($A11,HDL!$A$2:$AQ$20,4,FALSE)=VLOOKUP($A11,HCM!$A$3:$U$841,2,FALSE),"OK","HCM&lt;&gt;HDL"),"STG&lt;&gt;HDL"))</f>
        <v>OK</v>
      </c>
      <c r="D11" s="3" t="str">
        <f>IF($B11="Not Loaded","Not Loaded",IF(VLOOKUP($A11,STG!$C$3:$AQ$20,4,FALSE)=VLOOKUP($A11,HDL!$A$2:$AQ$20,5,FALSE),IF(VLOOKUP($A11,HDL!$A$2:$AQ$20,5,FALSE)=VLOOKUP($A11,HCM!$A$3:$U$841,3,FALSE),"OK","HCM&lt;&gt;HDL"),"STG&lt;&gt;HDL"))</f>
        <v>OK</v>
      </c>
      <c r="E11" s="3" t="str">
        <f>IF($B11="Not Loaded","Not Loaded",IF(VLOOKUP($A11,STG!$C$3:$AQ$20,24,FALSE)=VLOOKUP($A11,HDL!$A$2:$AQ$20,7,FALSE),IF(VLOOKUP($A11,HDL!$A$2:$AQ$20,7,FALSE)=VLOOKUP($A11,HCM!$A$3:$U$841,4,FALSE),"OK","HCM&lt;&gt;HDL"),"STG&lt;&gt;HDL"))</f>
        <v>OK</v>
      </c>
      <c r="G11" s="3" t="str">
        <f>IF($B11="Not Loaded","Not Loaded",IF(VLOOKUP($A11,STG!$C$3:$AQ$20,26,FALSE)=VLOOKUP($A11,HDL!$A$2:$AQ$20,9,FALSE),IF(VLOOKUP($A11,HDL!$A$2:$AQ$20,9,FALSE)=VLOOKUP($A11,HCM!$A$3:$U$841,6,FALSE),"OK","HCM&lt;&gt;HDL"),"STG&lt;&gt;HDL"))</f>
        <v>HCM&lt;&gt;HDL</v>
      </c>
    </row>
  </sheetData>
  <conditionalFormatting sqref="F3 C3:E11 C2:L2 H3:L3 G3:G11">
    <cfRule type="cellIs" dxfId="5" priority="10" stopIfTrue="1" operator="equal">
      <formula>"Not Loaded"</formula>
    </cfRule>
    <cfRule type="cellIs" dxfId="4" priority="11" stopIfTrue="1" operator="equal">
      <formula>"OK"</formula>
    </cfRule>
    <cfRule type="cellIs" dxfId="3" priority="12" operator="notEqual">
      <formula>"OK"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18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P4" sqref="P4"/>
    </sheetView>
  </sheetViews>
  <sheetFormatPr defaultRowHeight="14.4"/>
  <cols>
    <col min="1" max="1" width="8" bestFit="1" customWidth="1"/>
    <col min="2" max="2" width="9.109375" bestFit="1" customWidth="1"/>
    <col min="3" max="3" width="9.109375" customWidth="1"/>
    <col min="4" max="4" width="10.33203125" bestFit="1" customWidth="1"/>
    <col min="5" max="5" width="8" customWidth="1"/>
    <col min="6" max="7" width="12.6640625" bestFit="1" customWidth="1"/>
    <col min="8" max="8" width="12.6640625" style="13" customWidth="1"/>
    <col min="9" max="9" width="16.33203125" bestFit="1" customWidth="1"/>
    <col min="10" max="11" width="12.6640625" bestFit="1" customWidth="1"/>
    <col min="12" max="12" width="12.6640625" customWidth="1"/>
    <col min="13" max="13" width="16.33203125" bestFit="1" customWidth="1"/>
    <col min="14" max="14" width="13.6640625" bestFit="1" customWidth="1"/>
    <col min="15" max="15" width="13.44140625" bestFit="1" customWidth="1"/>
    <col min="16" max="16" width="13.44140625" customWidth="1"/>
    <col min="17" max="17" width="13.44140625" bestFit="1" customWidth="1"/>
  </cols>
  <sheetData>
    <row r="1" spans="1:17" s="10" customFormat="1" ht="15.6">
      <c r="B1" s="14" t="s">
        <v>136</v>
      </c>
      <c r="C1" s="14"/>
      <c r="D1" s="14"/>
      <c r="E1" s="14"/>
      <c r="F1" s="15" t="s">
        <v>5</v>
      </c>
      <c r="G1" s="15"/>
      <c r="H1" s="33"/>
      <c r="I1" s="15"/>
      <c r="J1" s="17" t="s">
        <v>6</v>
      </c>
      <c r="K1" s="17"/>
      <c r="L1" s="17"/>
      <c r="M1" s="17"/>
      <c r="N1" s="18" t="s">
        <v>7</v>
      </c>
      <c r="O1" s="18"/>
      <c r="P1" s="18"/>
      <c r="Q1" s="18"/>
    </row>
    <row r="2" spans="1:17" s="10" customFormat="1" ht="24">
      <c r="A2" s="11" t="s">
        <v>10</v>
      </c>
      <c r="B2" s="11" t="s">
        <v>35</v>
      </c>
      <c r="C2" s="11" t="s">
        <v>377</v>
      </c>
      <c r="D2" s="11" t="s">
        <v>430</v>
      </c>
      <c r="E2" s="11" t="s">
        <v>378</v>
      </c>
      <c r="F2" s="11" t="s">
        <v>35</v>
      </c>
      <c r="G2" s="11" t="s">
        <v>377</v>
      </c>
      <c r="H2" s="34" t="s">
        <v>430</v>
      </c>
      <c r="I2" s="11" t="s">
        <v>378</v>
      </c>
      <c r="J2" s="11" t="s">
        <v>35</v>
      </c>
      <c r="K2" s="11" t="s">
        <v>377</v>
      </c>
      <c r="L2" s="11" t="s">
        <v>430</v>
      </c>
      <c r="M2" s="11" t="s">
        <v>378</v>
      </c>
      <c r="N2" s="11" t="s">
        <v>35</v>
      </c>
      <c r="O2" s="11" t="s">
        <v>377</v>
      </c>
      <c r="P2" s="11" t="s">
        <v>430</v>
      </c>
      <c r="Q2" s="11" t="s">
        <v>378</v>
      </c>
    </row>
    <row r="3" spans="1:17" s="10" customFormat="1">
      <c r="A3" t="s">
        <v>226</v>
      </c>
      <c r="B3" s="12" t="s">
        <v>133</v>
      </c>
      <c r="C3"/>
      <c r="D3"/>
      <c r="F3" s="10" t="e">
        <f>VLOOKUP($A3,STG!$C$3:$CN$4,28,FALSE)</f>
        <v>#N/A</v>
      </c>
      <c r="H3" s="35"/>
      <c r="J3" s="10" t="e">
        <f>VLOOKUP($A3,HDL!#REF!,11,FALSE)</f>
        <v>#REF!</v>
      </c>
      <c r="N3" s="10" t="e">
        <f>VLOOKUP($A3,HCM!$A$3:$U4,8,FALSE)</f>
        <v>#N/A</v>
      </c>
    </row>
    <row r="4" spans="1:17" s="10" customFormat="1">
      <c r="A4">
        <v>10022</v>
      </c>
      <c r="B4" s="12"/>
      <c r="C4"/>
      <c r="D4" t="s">
        <v>133</v>
      </c>
      <c r="H4" s="35">
        <f>VLOOKUP($A4,STG!$C$3:$CN$20,3,FALSE)</f>
        <v>37500</v>
      </c>
      <c r="L4" s="35">
        <f>VLOOKUP($A4,HDL!$A$3:$CN$20,4,FALSE)</f>
        <v>37500</v>
      </c>
      <c r="P4" s="35">
        <f>VLOOKUP($A4,HCM!$A$3:$CN$20,2,FALSE)</f>
        <v>37500</v>
      </c>
    </row>
    <row r="5" spans="1:17" s="10" customFormat="1">
      <c r="A5">
        <v>10024</v>
      </c>
      <c r="B5" s="12" t="s">
        <v>133</v>
      </c>
      <c r="C5"/>
      <c r="D5" t="s">
        <v>133</v>
      </c>
      <c r="F5" s="10" t="e">
        <f>VLOOKUP($A5,STG!$C$3:$CN$4,28,FALSE)</f>
        <v>#N/A</v>
      </c>
      <c r="H5" s="35"/>
      <c r="J5" s="10" t="e">
        <f>VLOOKUP($A5,HDL!#REF!,11,FALSE)</f>
        <v>#REF!</v>
      </c>
      <c r="N5" s="10" t="e">
        <f>VLOOKUP($A5,HCM!$A$3:$U4,8,FALSE)</f>
        <v>#N/A</v>
      </c>
    </row>
    <row r="6" spans="1:17" s="10" customFormat="1">
      <c r="A6">
        <v>10026</v>
      </c>
      <c r="B6"/>
      <c r="C6" s="12" t="s">
        <v>133</v>
      </c>
      <c r="D6" s="12" t="s">
        <v>133</v>
      </c>
      <c r="G6" s="10" t="e">
        <f>VLOOKUP($A6,STG!$C$3:$CN$4,30,FALSE)</f>
        <v>#N/A</v>
      </c>
      <c r="H6" s="35"/>
      <c r="K6" s="10" t="e">
        <f>VLOOKUP($A6,HDL!#REF!,13,FALSE)</f>
        <v>#REF!</v>
      </c>
      <c r="O6" s="10" t="e">
        <f>VLOOKUP($A6,HCM!$A$3:$U4,9,FALSE)</f>
        <v>#N/A</v>
      </c>
    </row>
    <row r="7" spans="1:17" s="10" customFormat="1">
      <c r="A7">
        <v>10033</v>
      </c>
      <c r="B7"/>
      <c r="C7"/>
      <c r="D7" t="s">
        <v>133</v>
      </c>
      <c r="E7" s="12" t="s">
        <v>133</v>
      </c>
      <c r="H7" s="35"/>
      <c r="I7" s="10" t="e">
        <f>VLOOKUP($A7,STG!$C$3:$CN$4,33,FALSE)</f>
        <v>#N/A</v>
      </c>
      <c r="M7" s="10" t="e">
        <f>VLOOKUP($A7,HDL!#REF!,16,FALSE)</f>
        <v>#REF!</v>
      </c>
      <c r="Q7" s="10" t="e">
        <f>VLOOKUP($A7,HCM!$A$3:$U4,10,FALSE)</f>
        <v>#N/A</v>
      </c>
    </row>
    <row r="8" spans="1:17" s="10" customFormat="1">
      <c r="A8">
        <v>10071</v>
      </c>
      <c r="B8"/>
      <c r="C8"/>
      <c r="D8" t="s">
        <v>133</v>
      </c>
      <c r="E8" s="12" t="s">
        <v>133</v>
      </c>
      <c r="H8" s="35"/>
      <c r="I8" s="10" t="e">
        <f>VLOOKUP($A8,STG!$C$3:$CN$4,33,FALSE)</f>
        <v>#N/A</v>
      </c>
      <c r="M8" s="10" t="e">
        <f>VLOOKUP($A8,HDL!#REF!,16,FALSE)</f>
        <v>#REF!</v>
      </c>
      <c r="Q8" s="10" t="e">
        <f>VLOOKUP($A8,HCM!$A$3:$U4,10,FALSE)</f>
        <v>#N/A</v>
      </c>
    </row>
    <row r="9" spans="1:17" s="10" customFormat="1">
      <c r="A9">
        <v>10076</v>
      </c>
      <c r="D9" s="10" t="s">
        <v>133</v>
      </c>
      <c r="E9" s="12" t="s">
        <v>133</v>
      </c>
      <c r="H9" s="35"/>
      <c r="I9" s="10" t="e">
        <f>VLOOKUP($A9,STG!$C$3:$CN$4,33,FALSE)</f>
        <v>#N/A</v>
      </c>
      <c r="M9" s="10" t="e">
        <f>VLOOKUP($A9,HDL!#REF!,16,FALSE)</f>
        <v>#REF!</v>
      </c>
      <c r="Q9" s="10" t="e">
        <f>VLOOKUP($A9,HCM!$A$3:$U4,10,FALSE)</f>
        <v>#N/A</v>
      </c>
    </row>
    <row r="10" spans="1:17" s="10" customFormat="1">
      <c r="A10" t="s">
        <v>323</v>
      </c>
      <c r="E10" s="12" t="s">
        <v>133</v>
      </c>
      <c r="H10" s="35"/>
      <c r="I10" s="10" t="e">
        <f>VLOOKUP($A10,STG!$C$3:$CN$4,33,FALSE)</f>
        <v>#N/A</v>
      </c>
      <c r="M10" s="10" t="e">
        <f>VLOOKUP($A10,HDL!#REF!,16,FALSE)</f>
        <v>#REF!</v>
      </c>
      <c r="Q10" s="10" t="e">
        <f>VLOOKUP($A10,HCM!$A$3:$U4,10,FALSE)</f>
        <v>#N/A</v>
      </c>
    </row>
    <row r="11" spans="1:17" s="10" customFormat="1">
      <c r="A11" t="s">
        <v>279</v>
      </c>
      <c r="E11" s="12" t="s">
        <v>133</v>
      </c>
      <c r="H11" s="35"/>
      <c r="I11" s="10" t="e">
        <f>VLOOKUP($A11,STG!$C$3:$CN$4,33,FALSE)</f>
        <v>#N/A</v>
      </c>
      <c r="M11" s="10" t="e">
        <f>VLOOKUP($A11,HDL!#REF!,16,FALSE)</f>
        <v>#REF!</v>
      </c>
      <c r="Q11" s="10" t="e">
        <f>VLOOKUP($A11,HCM!$A$3:$U4,10,FALSE)</f>
        <v>#N/A</v>
      </c>
    </row>
    <row r="12" spans="1:17" s="10" customFormat="1">
      <c r="A12" t="s">
        <v>264</v>
      </c>
      <c r="B12"/>
      <c r="C12"/>
      <c r="D12"/>
      <c r="E12" s="12" t="s">
        <v>133</v>
      </c>
      <c r="H12" s="35"/>
      <c r="I12" s="10" t="e">
        <f>VLOOKUP($A12,STG!$C$3:$CN$4,33,FALSE)</f>
        <v>#N/A</v>
      </c>
      <c r="M12" s="10" t="e">
        <f>VLOOKUP($A12,HDL!#REF!,16,FALSE)</f>
        <v>#REF!</v>
      </c>
      <c r="Q12" s="10" t="e">
        <f>VLOOKUP($A12,HCM!$A$3:$U4,10,FALSE)</f>
        <v>#N/A</v>
      </c>
    </row>
    <row r="13" spans="1:17" s="10" customFormat="1">
      <c r="A13" t="s">
        <v>355</v>
      </c>
      <c r="B13"/>
      <c r="C13"/>
      <c r="D13"/>
      <c r="E13" s="12" t="s">
        <v>133</v>
      </c>
      <c r="H13" s="35"/>
      <c r="I13" s="10" t="e">
        <f>VLOOKUP($A13,STG!$C$3:$CN$4,33,FALSE)</f>
        <v>#N/A</v>
      </c>
      <c r="M13" s="10" t="e">
        <f>VLOOKUP($A13,HDL!#REF!,16,FALSE)</f>
        <v>#REF!</v>
      </c>
      <c r="Q13" s="10" t="e">
        <f>VLOOKUP($A13,HCM!$A$3:$U4,10,FALSE)</f>
        <v>#N/A</v>
      </c>
    </row>
    <row r="14" spans="1:17" s="10" customFormat="1">
      <c r="A14" t="s">
        <v>265</v>
      </c>
      <c r="B14"/>
      <c r="C14"/>
      <c r="D14"/>
      <c r="E14" s="12" t="s">
        <v>133</v>
      </c>
      <c r="H14" s="35"/>
      <c r="I14" s="10" t="e">
        <f>VLOOKUP($A14,STG!$C$3:$CN$4,33,FALSE)</f>
        <v>#N/A</v>
      </c>
      <c r="M14" s="10" t="e">
        <f>VLOOKUP($A14,HDL!#REF!,16,FALSE)</f>
        <v>#REF!</v>
      </c>
      <c r="Q14" s="10" t="e">
        <f>VLOOKUP($A14,HCM!$A$3:$U4,10,FALSE)</f>
        <v>#N/A</v>
      </c>
    </row>
    <row r="15" spans="1:17" s="10" customFormat="1">
      <c r="A15" t="s">
        <v>349</v>
      </c>
      <c r="B15"/>
      <c r="C15"/>
      <c r="D15"/>
      <c r="E15" s="12" t="s">
        <v>133</v>
      </c>
      <c r="H15" s="35"/>
      <c r="I15" s="10" t="e">
        <f>VLOOKUP($A15,STG!$C$3:$CN$4,33,FALSE)</f>
        <v>#N/A</v>
      </c>
      <c r="M15" s="10" t="e">
        <f>VLOOKUP($A15,HDL!#REF!,16,FALSE)</f>
        <v>#REF!</v>
      </c>
      <c r="Q15" s="10" t="e">
        <f>VLOOKUP($A15,HCM!$A$3:$U4,10,FALSE)</f>
        <v>#N/A</v>
      </c>
    </row>
    <row r="16" spans="1:17" s="10" customFormat="1">
      <c r="A16" t="s">
        <v>343</v>
      </c>
      <c r="B16"/>
      <c r="C16"/>
      <c r="D16"/>
      <c r="E16" s="12" t="s">
        <v>133</v>
      </c>
      <c r="H16" s="35"/>
      <c r="I16" s="10" t="e">
        <f>VLOOKUP($A16,STG!$C$3:$CN$4,33,FALSE)</f>
        <v>#N/A</v>
      </c>
      <c r="M16" s="10" t="e">
        <f>VLOOKUP($A16,HDL!#REF!,16,FALSE)</f>
        <v>#REF!</v>
      </c>
      <c r="Q16" s="10" t="e">
        <f>VLOOKUP($A16,HCM!$A$3:$U4,10,FALSE)</f>
        <v>#N/A</v>
      </c>
    </row>
    <row r="17" spans="1:17" s="10" customFormat="1">
      <c r="A17" t="s">
        <v>267</v>
      </c>
      <c r="B17"/>
      <c r="C17"/>
      <c r="D17"/>
      <c r="E17" s="12" t="s">
        <v>133</v>
      </c>
      <c r="H17" s="35"/>
      <c r="I17" s="10" t="e">
        <f>VLOOKUP($A17,STG!$C$3:$CN$4,33,FALSE)</f>
        <v>#N/A</v>
      </c>
      <c r="M17" s="10" t="e">
        <f>VLOOKUP($A17,HDL!#REF!,16,FALSE)</f>
        <v>#REF!</v>
      </c>
      <c r="Q17" s="10" t="e">
        <f>VLOOKUP($A17,HCM!$A$3:$U4,10,FALSE)</f>
        <v>#N/A</v>
      </c>
    </row>
    <row r="18" spans="1:17" s="10" customFormat="1">
      <c r="A18" t="s">
        <v>272</v>
      </c>
      <c r="B18"/>
      <c r="C18"/>
      <c r="D18"/>
      <c r="E18" s="12" t="s">
        <v>133</v>
      </c>
      <c r="H18" s="35"/>
      <c r="I18" s="10" t="e">
        <f>VLOOKUP($A18,STG!$C$3:$CN$4,33,FALSE)</f>
        <v>#N/A</v>
      </c>
      <c r="M18" s="10" t="e">
        <f>VLOOKUP($A18,HDL!#REF!,16,FALSE)</f>
        <v>#REF!</v>
      </c>
      <c r="Q18" s="10" t="e">
        <f>VLOOKUP($A18,HCM!$A$3:$U4,10,FALSE)</f>
        <v>#N/A</v>
      </c>
    </row>
    <row r="19" spans="1:17" s="10" customFormat="1">
      <c r="A19" t="s">
        <v>339</v>
      </c>
      <c r="E19" s="12" t="s">
        <v>133</v>
      </c>
      <c r="H19" s="35"/>
      <c r="I19" s="10" t="e">
        <f>VLOOKUP($A19,STG!$C$3:$CN$4,33,FALSE)</f>
        <v>#N/A</v>
      </c>
      <c r="M19" s="10" t="e">
        <f>VLOOKUP($A19,HDL!#REF!,16,FALSE)</f>
        <v>#REF!</v>
      </c>
      <c r="Q19" s="10" t="e">
        <f>VLOOKUP($A19,HCM!$A$3:$U4,10,FALSE)</f>
        <v>#N/A</v>
      </c>
    </row>
    <row r="20" spans="1:17" s="10" customFormat="1">
      <c r="A20" t="s">
        <v>319</v>
      </c>
      <c r="E20" s="12" t="s">
        <v>133</v>
      </c>
      <c r="H20" s="35"/>
      <c r="I20" s="10" t="e">
        <f>VLOOKUP($A20,STG!$C$3:$CN$4,33,FALSE)</f>
        <v>#N/A</v>
      </c>
      <c r="M20" s="10" t="e">
        <f>VLOOKUP($A20,HDL!#REF!,16,FALSE)</f>
        <v>#REF!</v>
      </c>
      <c r="Q20" s="10" t="e">
        <f>VLOOKUP($A20,HCM!$A$3:$U4,10,FALSE)</f>
        <v>#N/A</v>
      </c>
    </row>
    <row r="21" spans="1:17" s="10" customFormat="1">
      <c r="A21" t="s">
        <v>269</v>
      </c>
      <c r="E21" s="12" t="s">
        <v>133</v>
      </c>
      <c r="H21" s="35"/>
      <c r="I21" s="10" t="e">
        <f>VLOOKUP($A21,STG!$C$3:$CN$4,33,FALSE)</f>
        <v>#N/A</v>
      </c>
      <c r="M21" s="10" t="e">
        <f>VLOOKUP($A21,HDL!#REF!,16,FALSE)</f>
        <v>#REF!</v>
      </c>
      <c r="Q21" s="10" t="e">
        <f>VLOOKUP($A21,HCM!$A$3:$U4,10,FALSE)</f>
        <v>#N/A</v>
      </c>
    </row>
    <row r="22" spans="1:17" s="10" customFormat="1">
      <c r="A22" t="s">
        <v>305</v>
      </c>
      <c r="E22" s="12" t="s">
        <v>133</v>
      </c>
      <c r="H22" s="35"/>
      <c r="I22" s="10" t="e">
        <f>VLOOKUP($A22,STG!$C$3:$CN$4,33,FALSE)</f>
        <v>#N/A</v>
      </c>
      <c r="M22" s="10" t="e">
        <f>VLOOKUP($A22,HDL!#REF!,16,FALSE)</f>
        <v>#REF!</v>
      </c>
      <c r="Q22" s="10" t="e">
        <f>VLOOKUP($A22,HCM!$A$3:$U4,10,FALSE)</f>
        <v>#N/A</v>
      </c>
    </row>
    <row r="23" spans="1:17" s="10" customFormat="1">
      <c r="A23" t="s">
        <v>291</v>
      </c>
      <c r="E23" s="12" t="s">
        <v>133</v>
      </c>
      <c r="H23" s="35"/>
      <c r="I23" s="10" t="e">
        <f>VLOOKUP($A23,STG!$C$3:$CN$4,33,FALSE)</f>
        <v>#N/A</v>
      </c>
      <c r="M23" s="10" t="e">
        <f>VLOOKUP($A23,HDL!#REF!,16,FALSE)</f>
        <v>#REF!</v>
      </c>
      <c r="Q23" s="10" t="e">
        <f>VLOOKUP($A23,HCM!$A$3:$U4,10,FALSE)</f>
        <v>#N/A</v>
      </c>
    </row>
    <row r="24" spans="1:17" s="10" customFormat="1">
      <c r="A24" t="s">
        <v>249</v>
      </c>
      <c r="E24" s="12" t="s">
        <v>133</v>
      </c>
      <c r="H24" s="35"/>
      <c r="I24" s="10" t="e">
        <f>VLOOKUP($A24,STG!$C$3:$CN$4,33,FALSE)</f>
        <v>#N/A</v>
      </c>
      <c r="M24" s="10" t="e">
        <f>VLOOKUP($A24,HDL!#REF!,16,FALSE)</f>
        <v>#REF!</v>
      </c>
      <c r="Q24" s="10" t="e">
        <f>VLOOKUP($A24,HCM!$A$3:$U4,10,FALSE)</f>
        <v>#N/A</v>
      </c>
    </row>
    <row r="25" spans="1:17" s="10" customFormat="1">
      <c r="A25" t="s">
        <v>183</v>
      </c>
      <c r="E25" s="12" t="s">
        <v>133</v>
      </c>
      <c r="H25" s="35"/>
      <c r="I25" s="10" t="e">
        <f>VLOOKUP($A25,STG!$C$3:$CN$4,33,FALSE)</f>
        <v>#N/A</v>
      </c>
      <c r="M25" s="10" t="e">
        <f>VLOOKUP($A25,HDL!#REF!,16,FALSE)</f>
        <v>#REF!</v>
      </c>
      <c r="Q25" s="10" t="e">
        <f>VLOOKUP($A25,HCM!$A$3:$U4,10,FALSE)</f>
        <v>#N/A</v>
      </c>
    </row>
    <row r="26" spans="1:17" s="10" customFormat="1">
      <c r="A26" t="s">
        <v>239</v>
      </c>
      <c r="E26" s="12" t="s">
        <v>133</v>
      </c>
      <c r="H26" s="35"/>
      <c r="I26" s="10" t="e">
        <f>VLOOKUP($A26,STG!$C$3:$CN$4,33,FALSE)</f>
        <v>#N/A</v>
      </c>
      <c r="M26" s="10" t="e">
        <f>VLOOKUP($A26,HDL!#REF!,16,FALSE)</f>
        <v>#REF!</v>
      </c>
      <c r="Q26" s="10" t="e">
        <f>VLOOKUP($A26,HCM!$A$3:$U4,10,FALSE)</f>
        <v>#N/A</v>
      </c>
    </row>
    <row r="27" spans="1:17" s="10" customFormat="1">
      <c r="A27" t="s">
        <v>212</v>
      </c>
      <c r="E27" s="12" t="s">
        <v>133</v>
      </c>
      <c r="H27" s="35"/>
      <c r="I27" s="10" t="e">
        <f>VLOOKUP($A27,STG!$C$3:$CN$4,33,FALSE)</f>
        <v>#N/A</v>
      </c>
      <c r="M27" s="10" t="e">
        <f>VLOOKUP($A27,HDL!#REF!,16,FALSE)</f>
        <v>#REF!</v>
      </c>
      <c r="Q27" s="10" t="e">
        <f>VLOOKUP($A27,HCM!$A$3:$U4,10,FALSE)</f>
        <v>#N/A</v>
      </c>
    </row>
    <row r="28" spans="1:17" s="10" customFormat="1">
      <c r="A28" t="s">
        <v>302</v>
      </c>
      <c r="E28" s="12" t="s">
        <v>133</v>
      </c>
      <c r="H28" s="35"/>
      <c r="I28" s="10" t="e">
        <f>VLOOKUP($A28,STG!$C$3:$CN$4,33,FALSE)</f>
        <v>#N/A</v>
      </c>
      <c r="M28" s="10" t="e">
        <f>VLOOKUP($A28,HDL!#REF!,16,FALSE)</f>
        <v>#REF!</v>
      </c>
      <c r="Q28" s="10" t="e">
        <f>VLOOKUP($A28,HCM!$A$3:$U4,10,FALSE)</f>
        <v>#N/A</v>
      </c>
    </row>
    <row r="29" spans="1:17" s="10" customFormat="1">
      <c r="A29" t="s">
        <v>214</v>
      </c>
      <c r="E29" s="12" t="s">
        <v>133</v>
      </c>
      <c r="H29" s="35"/>
      <c r="I29" s="10" t="e">
        <f>VLOOKUP($A29,STG!$C$3:$CN$4,33,FALSE)</f>
        <v>#N/A</v>
      </c>
      <c r="M29" s="10" t="e">
        <f>VLOOKUP($A29,HDL!#REF!,16,FALSE)</f>
        <v>#REF!</v>
      </c>
      <c r="Q29" s="10" t="e">
        <f>VLOOKUP($A29,HCM!$A$3:$U4,10,FALSE)</f>
        <v>#N/A</v>
      </c>
    </row>
    <row r="30" spans="1:17" s="10" customFormat="1">
      <c r="A30" t="s">
        <v>224</v>
      </c>
      <c r="E30" s="12" t="s">
        <v>133</v>
      </c>
      <c r="H30" s="35"/>
      <c r="I30" s="10" t="e">
        <f>VLOOKUP($A30,STG!$C$3:$CN$4,33,FALSE)</f>
        <v>#N/A</v>
      </c>
      <c r="M30" s="10" t="e">
        <f>VLOOKUP($A30,HDL!#REF!,16,FALSE)</f>
        <v>#REF!</v>
      </c>
      <c r="Q30" s="10" t="e">
        <f>VLOOKUP($A30,HCM!$A$3:$U4,10,FALSE)</f>
        <v>#N/A</v>
      </c>
    </row>
    <row r="31" spans="1:17" s="10" customFormat="1">
      <c r="A31" t="s">
        <v>315</v>
      </c>
      <c r="E31" s="12" t="s">
        <v>133</v>
      </c>
      <c r="H31" s="35"/>
      <c r="I31" s="10" t="e">
        <f>VLOOKUP($A31,STG!$C$3:$CN$4,33,FALSE)</f>
        <v>#N/A</v>
      </c>
      <c r="M31" s="10" t="e">
        <f>VLOOKUP($A31,HDL!#REF!,16,FALSE)</f>
        <v>#REF!</v>
      </c>
      <c r="Q31" s="10" t="e">
        <f>VLOOKUP($A31,HCM!$A$3:$U4,10,FALSE)</f>
        <v>#N/A</v>
      </c>
    </row>
    <row r="32" spans="1:17" s="10" customFormat="1">
      <c r="A32" t="s">
        <v>241</v>
      </c>
      <c r="B32"/>
      <c r="C32"/>
      <c r="D32"/>
      <c r="E32" s="12" t="s">
        <v>133</v>
      </c>
      <c r="H32" s="35"/>
      <c r="I32" s="10" t="e">
        <f>VLOOKUP($A32,STG!$C$3:$CN$4,33,FALSE)</f>
        <v>#N/A</v>
      </c>
      <c r="M32" s="10" t="e">
        <f>VLOOKUP($A32,HDL!#REF!,16,FALSE)</f>
        <v>#REF!</v>
      </c>
      <c r="Q32" s="10" t="e">
        <f>VLOOKUP($A32,HCM!$A$3:$U4,10,FALSE)</f>
        <v>#N/A</v>
      </c>
    </row>
    <row r="33" spans="1:17" s="10" customFormat="1">
      <c r="A33" t="s">
        <v>245</v>
      </c>
      <c r="B33"/>
      <c r="C33"/>
      <c r="D33"/>
      <c r="E33" s="12" t="s">
        <v>133</v>
      </c>
      <c r="H33" s="35"/>
      <c r="I33" s="10" t="e">
        <f>VLOOKUP($A33,STG!$C$3:$CN$4,33,FALSE)</f>
        <v>#N/A</v>
      </c>
      <c r="M33" s="10" t="e">
        <f>VLOOKUP($A33,HDL!#REF!,16,FALSE)</f>
        <v>#REF!</v>
      </c>
      <c r="Q33" s="10" t="e">
        <f>VLOOKUP($A33,HCM!$A$3:$U4,10,FALSE)</f>
        <v>#N/A</v>
      </c>
    </row>
    <row r="34" spans="1:17" s="10" customFormat="1">
      <c r="A34" t="s">
        <v>181</v>
      </c>
      <c r="B34"/>
      <c r="C34"/>
      <c r="D34"/>
      <c r="E34" s="12" t="s">
        <v>133</v>
      </c>
      <c r="H34" s="35"/>
      <c r="I34" s="10" t="e">
        <f>VLOOKUP($A34,STG!$C$3:$CN$4,33,FALSE)</f>
        <v>#N/A</v>
      </c>
      <c r="M34" s="10" t="e">
        <f>VLOOKUP($A34,HDL!#REF!,16,FALSE)</f>
        <v>#REF!</v>
      </c>
      <c r="Q34" s="10" t="e">
        <f>VLOOKUP($A34,HCM!$A$3:$U4,10,FALSE)</f>
        <v>#N/A</v>
      </c>
    </row>
    <row r="35" spans="1:17" s="10" customFormat="1">
      <c r="A35" t="s">
        <v>347</v>
      </c>
      <c r="B35"/>
      <c r="C35"/>
      <c r="D35"/>
      <c r="E35" s="12" t="s">
        <v>133</v>
      </c>
      <c r="H35" s="35"/>
      <c r="I35" s="10" t="e">
        <f>VLOOKUP($A35,STG!$C$3:$CN$4,33,FALSE)</f>
        <v>#N/A</v>
      </c>
      <c r="M35" s="10" t="e">
        <f>VLOOKUP($A35,HDL!#REF!,16,FALSE)</f>
        <v>#REF!</v>
      </c>
      <c r="Q35" s="10" t="e">
        <f>VLOOKUP($A35,HCM!$A$3:$U4,10,FALSE)</f>
        <v>#N/A</v>
      </c>
    </row>
    <row r="36" spans="1:17" s="10" customFormat="1">
      <c r="A36" t="s">
        <v>205</v>
      </c>
      <c r="B36"/>
      <c r="C36"/>
      <c r="D36"/>
      <c r="E36" s="12" t="s">
        <v>133</v>
      </c>
      <c r="H36" s="35"/>
      <c r="I36" s="10" t="e">
        <f>VLOOKUP($A36,STG!$C$3:$CN$4,33,FALSE)</f>
        <v>#N/A</v>
      </c>
      <c r="M36" s="10" t="e">
        <f>VLOOKUP($A36,HDL!#REF!,16,FALSE)</f>
        <v>#REF!</v>
      </c>
      <c r="Q36" s="10" t="e">
        <f>VLOOKUP($A36,HCM!$A$3:$U4,10,FALSE)</f>
        <v>#N/A</v>
      </c>
    </row>
    <row r="37" spans="1:17" s="10" customFormat="1">
      <c r="A37" t="s">
        <v>236</v>
      </c>
      <c r="B37"/>
      <c r="C37"/>
      <c r="D37"/>
      <c r="E37" s="12" t="s">
        <v>133</v>
      </c>
      <c r="H37" s="35"/>
      <c r="I37" s="10" t="e">
        <f>VLOOKUP($A37,STG!$C$3:$CN$4,33,FALSE)</f>
        <v>#N/A</v>
      </c>
      <c r="M37" s="10" t="e">
        <f>VLOOKUP($A37,HDL!#REF!,16,FALSE)</f>
        <v>#REF!</v>
      </c>
      <c r="Q37" s="10" t="e">
        <f>VLOOKUP($A37,HCM!$A$3:$U4,10,FALSE)</f>
        <v>#N/A</v>
      </c>
    </row>
    <row r="38" spans="1:17" s="10" customFormat="1">
      <c r="A38" t="s">
        <v>230</v>
      </c>
      <c r="B38"/>
      <c r="C38"/>
      <c r="D38"/>
      <c r="E38" s="12" t="s">
        <v>133</v>
      </c>
      <c r="H38" s="35"/>
      <c r="I38" s="10" t="e">
        <f>VLOOKUP($A38,STG!$C$3:$CN$4,33,FALSE)</f>
        <v>#N/A</v>
      </c>
      <c r="M38" s="10" t="e">
        <f>VLOOKUP($A38,HDL!#REF!,16,FALSE)</f>
        <v>#REF!</v>
      </c>
      <c r="Q38" s="10" t="e">
        <f>VLOOKUP($A38,HCM!$A$3:$U4,10,FALSE)</f>
        <v>#N/A</v>
      </c>
    </row>
    <row r="39" spans="1:17" s="10" customFormat="1">
      <c r="A39" t="s">
        <v>294</v>
      </c>
      <c r="B39"/>
      <c r="C39"/>
      <c r="D39"/>
      <c r="E39" s="12" t="s">
        <v>133</v>
      </c>
      <c r="H39" s="35"/>
      <c r="I39" s="10" t="e">
        <f>VLOOKUP($A39,STG!$C$3:$CN$4,33,FALSE)</f>
        <v>#N/A</v>
      </c>
      <c r="M39" s="10" t="e">
        <f>VLOOKUP($A39,HDL!#REF!,16,FALSE)</f>
        <v>#REF!</v>
      </c>
      <c r="Q39" s="10" t="e">
        <f>VLOOKUP($A39,HCM!$A$3:$U4,10,FALSE)</f>
        <v>#N/A</v>
      </c>
    </row>
    <row r="40" spans="1:17" s="10" customFormat="1">
      <c r="A40" t="s">
        <v>270</v>
      </c>
      <c r="B40"/>
      <c r="C40"/>
      <c r="D40"/>
      <c r="E40" s="12" t="s">
        <v>133</v>
      </c>
      <c r="H40" s="35"/>
      <c r="I40" s="10" t="e">
        <f>VLOOKUP($A40,STG!$C$3:$CN$4,33,FALSE)</f>
        <v>#N/A</v>
      </c>
      <c r="M40" s="10" t="e">
        <f>VLOOKUP($A40,HDL!#REF!,16,FALSE)</f>
        <v>#REF!</v>
      </c>
      <c r="Q40" s="10" t="e">
        <f>VLOOKUP($A40,HCM!$A$3:$U4,10,FALSE)</f>
        <v>#N/A</v>
      </c>
    </row>
    <row r="41" spans="1:17" s="10" customFormat="1">
      <c r="A41" t="s">
        <v>271</v>
      </c>
      <c r="B41"/>
      <c r="C41"/>
      <c r="D41"/>
      <c r="E41" s="12" t="s">
        <v>133</v>
      </c>
      <c r="H41" s="35"/>
      <c r="I41" s="10" t="e">
        <f>VLOOKUP($A41,STG!$C$3:$CN$4,33,FALSE)</f>
        <v>#N/A</v>
      </c>
      <c r="M41" s="10" t="e">
        <f>VLOOKUP($A41,HDL!#REF!,16,FALSE)</f>
        <v>#REF!</v>
      </c>
      <c r="Q41" s="10" t="e">
        <f>VLOOKUP($A41,HCM!$A$3:$U4,10,FALSE)</f>
        <v>#N/A</v>
      </c>
    </row>
    <row r="42" spans="1:17" s="10" customFormat="1">
      <c r="A42" t="s">
        <v>261</v>
      </c>
      <c r="B42"/>
      <c r="C42"/>
      <c r="D42"/>
      <c r="E42" s="12" t="s">
        <v>133</v>
      </c>
      <c r="H42" s="35"/>
      <c r="I42" s="10" t="e">
        <f>VLOOKUP($A42,STG!$C$3:$CN$4,33,FALSE)</f>
        <v>#N/A</v>
      </c>
      <c r="M42" s="10" t="e">
        <f>VLOOKUP($A42,HDL!#REF!,16,FALSE)</f>
        <v>#REF!</v>
      </c>
      <c r="Q42" s="10" t="e">
        <f>VLOOKUP($A42,HCM!$A$3:$U4,10,FALSE)</f>
        <v>#N/A</v>
      </c>
    </row>
    <row r="43" spans="1:17" s="10" customFormat="1">
      <c r="A43" t="s">
        <v>306</v>
      </c>
      <c r="B43"/>
      <c r="C43"/>
      <c r="D43"/>
      <c r="E43" s="12" t="s">
        <v>133</v>
      </c>
      <c r="H43" s="35"/>
      <c r="I43" s="10" t="e">
        <f>VLOOKUP($A43,STG!$C$3:$CN$4,33,FALSE)</f>
        <v>#N/A</v>
      </c>
      <c r="M43" s="10" t="e">
        <f>VLOOKUP($A43,HDL!#REF!,16,FALSE)</f>
        <v>#REF!</v>
      </c>
      <c r="Q43" s="10" t="e">
        <f>VLOOKUP($A43,HCM!$A$3:$U4,10,FALSE)</f>
        <v>#N/A</v>
      </c>
    </row>
    <row r="44" spans="1:17" s="10" customFormat="1">
      <c r="A44" t="s">
        <v>247</v>
      </c>
      <c r="B44"/>
      <c r="C44"/>
      <c r="D44"/>
      <c r="E44" s="12" t="s">
        <v>133</v>
      </c>
      <c r="H44" s="35"/>
      <c r="I44" s="10" t="e">
        <f>VLOOKUP($A44,STG!$C$3:$CN$4,33,FALSE)</f>
        <v>#N/A</v>
      </c>
      <c r="M44" s="10" t="e">
        <f>VLOOKUP($A44,HDL!#REF!,16,FALSE)</f>
        <v>#REF!</v>
      </c>
      <c r="Q44" s="10" t="e">
        <f>VLOOKUP($A44,HCM!$A$3:$U4,10,FALSE)</f>
        <v>#N/A</v>
      </c>
    </row>
    <row r="45" spans="1:17" s="10" customFormat="1">
      <c r="A45" t="s">
        <v>194</v>
      </c>
      <c r="B45"/>
      <c r="C45"/>
      <c r="D45"/>
      <c r="E45" s="12" t="s">
        <v>133</v>
      </c>
      <c r="H45" s="35"/>
      <c r="I45" s="10" t="e">
        <f>VLOOKUP($A45,STG!$C$3:$CN$4,33,FALSE)</f>
        <v>#N/A</v>
      </c>
      <c r="M45" s="10" t="e">
        <f>VLOOKUP($A45,HDL!#REF!,16,FALSE)</f>
        <v>#REF!</v>
      </c>
      <c r="Q45" s="10" t="e">
        <f>VLOOKUP($A45,HCM!$A$3:$U4,10,FALSE)</f>
        <v>#N/A</v>
      </c>
    </row>
    <row r="46" spans="1:17" s="10" customFormat="1">
      <c r="A46" t="s">
        <v>361</v>
      </c>
      <c r="B46"/>
      <c r="C46"/>
      <c r="D46"/>
      <c r="E46" s="12" t="s">
        <v>133</v>
      </c>
      <c r="H46" s="35"/>
      <c r="I46" s="10" t="e">
        <f>VLOOKUP($A46,STG!$C$3:$CN$4,33,FALSE)</f>
        <v>#N/A</v>
      </c>
      <c r="M46" s="10" t="e">
        <f>VLOOKUP($A46,HDL!#REF!,16,FALSE)</f>
        <v>#REF!</v>
      </c>
      <c r="Q46" s="10" t="e">
        <f>VLOOKUP($A46,HCM!$A$3:$U4,10,FALSE)</f>
        <v>#N/A</v>
      </c>
    </row>
    <row r="47" spans="1:17" s="10" customFormat="1">
      <c r="A47" t="s">
        <v>328</v>
      </c>
      <c r="B47"/>
      <c r="C47"/>
      <c r="D47"/>
      <c r="E47" s="12" t="s">
        <v>133</v>
      </c>
      <c r="H47" s="35"/>
      <c r="I47" s="10" t="e">
        <f>VLOOKUP($A47,STG!$C$3:$CN$4,33,FALSE)</f>
        <v>#N/A</v>
      </c>
      <c r="M47" s="10" t="e">
        <f>VLOOKUP($A47,HDL!#REF!,16,FALSE)</f>
        <v>#REF!</v>
      </c>
      <c r="Q47" s="10" t="e">
        <f>VLOOKUP($A47,HCM!$A$3:$U4,10,FALSE)</f>
        <v>#N/A</v>
      </c>
    </row>
    <row r="48" spans="1:17" s="10" customFormat="1">
      <c r="A48" t="s">
        <v>325</v>
      </c>
      <c r="B48"/>
      <c r="C48"/>
      <c r="D48"/>
      <c r="E48" s="12" t="s">
        <v>133</v>
      </c>
      <c r="H48" s="35"/>
      <c r="I48" s="10" t="e">
        <f>VLOOKUP($A48,STG!$C$3:$CN$4,33,FALSE)</f>
        <v>#N/A</v>
      </c>
      <c r="M48" s="10" t="e">
        <f>VLOOKUP($A48,HDL!#REF!,16,FALSE)</f>
        <v>#REF!</v>
      </c>
      <c r="Q48" s="10" t="e">
        <f>VLOOKUP($A48,HCM!$A$3:$U4,10,FALSE)</f>
        <v>#N/A</v>
      </c>
    </row>
    <row r="49" spans="1:17" s="10" customFormat="1">
      <c r="A49" t="s">
        <v>206</v>
      </c>
      <c r="B49"/>
      <c r="C49"/>
      <c r="D49"/>
      <c r="E49" s="12" t="s">
        <v>133</v>
      </c>
      <c r="H49" s="35"/>
      <c r="I49" s="10" t="e">
        <f>VLOOKUP($A49,STG!$C$3:$CN$4,33,FALSE)</f>
        <v>#N/A</v>
      </c>
      <c r="M49" s="10" t="e">
        <f>VLOOKUP($A49,HDL!#REF!,16,FALSE)</f>
        <v>#REF!</v>
      </c>
      <c r="Q49" s="10" t="e">
        <f>VLOOKUP($A49,HCM!$A$3:$U4,10,FALSE)</f>
        <v>#N/A</v>
      </c>
    </row>
    <row r="50" spans="1:17" s="10" customFormat="1">
      <c r="A50" t="s">
        <v>324</v>
      </c>
      <c r="B50"/>
      <c r="C50"/>
      <c r="D50"/>
      <c r="E50" s="12" t="s">
        <v>133</v>
      </c>
      <c r="H50" s="35"/>
      <c r="I50" s="10" t="e">
        <f>VLOOKUP($A50,STG!$C$3:$CN$4,33,FALSE)</f>
        <v>#N/A</v>
      </c>
      <c r="M50" s="10" t="e">
        <f>VLOOKUP($A50,HDL!#REF!,16,FALSE)</f>
        <v>#REF!</v>
      </c>
      <c r="Q50" s="10" t="e">
        <f>VLOOKUP($A50,HCM!$A$3:$U4,10,FALSE)</f>
        <v>#N/A</v>
      </c>
    </row>
    <row r="51" spans="1:17" s="10" customFormat="1">
      <c r="A51" t="s">
        <v>225</v>
      </c>
      <c r="B51"/>
      <c r="C51"/>
      <c r="D51"/>
      <c r="E51" s="12" t="s">
        <v>133</v>
      </c>
      <c r="H51" s="35"/>
      <c r="I51" s="10" t="e">
        <f>VLOOKUP($A51,STG!$C$3:$CN$4,33,FALSE)</f>
        <v>#N/A</v>
      </c>
      <c r="M51" s="10" t="e">
        <f>VLOOKUP($A51,HDL!#REF!,16,FALSE)</f>
        <v>#REF!</v>
      </c>
      <c r="Q51" s="10" t="e">
        <f>VLOOKUP($A51,HCM!$A$3:$U4,10,FALSE)</f>
        <v>#N/A</v>
      </c>
    </row>
    <row r="52" spans="1:17" s="10" customFormat="1">
      <c r="A52" t="s">
        <v>228</v>
      </c>
      <c r="B52"/>
      <c r="C52"/>
      <c r="D52"/>
      <c r="E52" s="12" t="s">
        <v>133</v>
      </c>
      <c r="H52" s="35"/>
      <c r="I52" s="10" t="e">
        <f>VLOOKUP($A52,STG!$C$3:$CN$4,33,FALSE)</f>
        <v>#N/A</v>
      </c>
      <c r="M52" s="10" t="e">
        <f>VLOOKUP($A52,HDL!#REF!,16,FALSE)</f>
        <v>#REF!</v>
      </c>
      <c r="Q52" s="10" t="e">
        <f>VLOOKUP($A52,HCM!$A$3:$U4,10,FALSE)</f>
        <v>#N/A</v>
      </c>
    </row>
    <row r="53" spans="1:17" s="10" customFormat="1">
      <c r="A53" t="s">
        <v>211</v>
      </c>
      <c r="B53"/>
      <c r="C53"/>
      <c r="D53"/>
      <c r="E53" s="12" t="s">
        <v>133</v>
      </c>
      <c r="H53" s="35"/>
      <c r="I53" s="10" t="e">
        <f>VLOOKUP($A53,STG!$C$3:$CN$4,33,FALSE)</f>
        <v>#N/A</v>
      </c>
      <c r="M53" s="10" t="e">
        <f>VLOOKUP($A53,HDL!#REF!,16,FALSE)</f>
        <v>#REF!</v>
      </c>
      <c r="Q53" s="10" t="e">
        <f>VLOOKUP($A53,HCM!$A$3:$U4,10,FALSE)</f>
        <v>#N/A</v>
      </c>
    </row>
    <row r="54" spans="1:17" s="10" customFormat="1">
      <c r="A54" t="s">
        <v>179</v>
      </c>
      <c r="B54"/>
      <c r="C54"/>
      <c r="D54"/>
      <c r="E54" s="12" t="s">
        <v>133</v>
      </c>
      <c r="H54" s="35"/>
      <c r="I54" s="10" t="e">
        <f>VLOOKUP($A54,STG!$C$3:$CN$4,33,FALSE)</f>
        <v>#N/A</v>
      </c>
      <c r="M54" s="10" t="e">
        <f>VLOOKUP($A54,HDL!#REF!,16,FALSE)</f>
        <v>#REF!</v>
      </c>
      <c r="Q54" s="10" t="e">
        <f>VLOOKUP($A54,HCM!$A$3:$U4,10,FALSE)</f>
        <v>#N/A</v>
      </c>
    </row>
    <row r="55" spans="1:17" s="10" customFormat="1">
      <c r="A55" t="s">
        <v>221</v>
      </c>
      <c r="B55"/>
      <c r="C55"/>
      <c r="D55"/>
      <c r="E55" s="12" t="s">
        <v>133</v>
      </c>
      <c r="H55" s="35"/>
      <c r="I55" s="10" t="e">
        <f>VLOOKUP($A55,STG!$C$3:$CN$4,33,FALSE)</f>
        <v>#N/A</v>
      </c>
      <c r="M55" s="10" t="e">
        <f>VLOOKUP($A55,HDL!#REF!,16,FALSE)</f>
        <v>#REF!</v>
      </c>
      <c r="Q55" s="10" t="e">
        <f>VLOOKUP($A55,HCM!$A$3:$U4,10,FALSE)</f>
        <v>#N/A</v>
      </c>
    </row>
    <row r="56" spans="1:17" s="10" customFormat="1">
      <c r="A56" t="s">
        <v>334</v>
      </c>
      <c r="B56"/>
      <c r="C56"/>
      <c r="D56"/>
      <c r="E56" s="12" t="s">
        <v>133</v>
      </c>
      <c r="H56" s="35"/>
      <c r="I56" s="10" t="e">
        <f>VLOOKUP($A56,STG!$C$3:$CN$4,33,FALSE)</f>
        <v>#N/A</v>
      </c>
      <c r="M56" s="10" t="e">
        <f>VLOOKUP($A56,HDL!#REF!,16,FALSE)</f>
        <v>#REF!</v>
      </c>
      <c r="Q56" s="10" t="e">
        <f>VLOOKUP($A56,HCM!$A$3:$U4,10,FALSE)</f>
        <v>#N/A</v>
      </c>
    </row>
    <row r="57" spans="1:17" s="10" customFormat="1">
      <c r="A57" t="s">
        <v>356</v>
      </c>
      <c r="B57"/>
      <c r="C57"/>
      <c r="D57"/>
      <c r="E57" s="12" t="s">
        <v>133</v>
      </c>
      <c r="H57" s="35"/>
      <c r="I57" s="10" t="e">
        <f>VLOOKUP($A57,STG!$C$3:$CN$4,33,FALSE)</f>
        <v>#N/A</v>
      </c>
      <c r="M57" s="10" t="e">
        <f>VLOOKUP($A57,HDL!#REF!,16,FALSE)</f>
        <v>#REF!</v>
      </c>
      <c r="Q57" s="10" t="e">
        <f>VLOOKUP($A57,HCM!$A$3:$U4,10,FALSE)</f>
        <v>#N/A</v>
      </c>
    </row>
    <row r="58" spans="1:17" s="10" customFormat="1">
      <c r="A58" t="s">
        <v>182</v>
      </c>
      <c r="B58"/>
      <c r="C58"/>
      <c r="D58"/>
      <c r="E58" s="12" t="s">
        <v>133</v>
      </c>
      <c r="H58" s="35"/>
      <c r="I58" s="10" t="e">
        <f>VLOOKUP($A58,STG!$C$3:$CN$4,33,FALSE)</f>
        <v>#N/A</v>
      </c>
      <c r="M58" s="10" t="e">
        <f>VLOOKUP($A58,HDL!#REF!,16,FALSE)</f>
        <v>#REF!</v>
      </c>
      <c r="Q58" s="10" t="e">
        <f>VLOOKUP($A58,HCM!$A$3:$U4,10,FALSE)</f>
        <v>#N/A</v>
      </c>
    </row>
    <row r="59" spans="1:17" s="10" customFormat="1">
      <c r="A59" t="s">
        <v>353</v>
      </c>
      <c r="B59"/>
      <c r="C59"/>
      <c r="D59"/>
      <c r="E59" s="12" t="s">
        <v>133</v>
      </c>
      <c r="H59" s="35"/>
      <c r="I59" s="10" t="e">
        <f>VLOOKUP($A59,STG!$C$3:$CN$4,33,FALSE)</f>
        <v>#N/A</v>
      </c>
      <c r="M59" s="10" t="e">
        <f>VLOOKUP($A59,HDL!#REF!,16,FALSE)</f>
        <v>#REF!</v>
      </c>
      <c r="Q59" s="10" t="e">
        <f>VLOOKUP($A59,HCM!$A$3:$U4,10,FALSE)</f>
        <v>#N/A</v>
      </c>
    </row>
    <row r="60" spans="1:17" s="10" customFormat="1">
      <c r="A60" t="s">
        <v>344</v>
      </c>
      <c r="B60"/>
      <c r="C60"/>
      <c r="D60"/>
      <c r="E60" s="12" t="s">
        <v>133</v>
      </c>
      <c r="H60" s="35"/>
      <c r="I60" s="10" t="e">
        <f>VLOOKUP($A60,STG!$C$3:$CN$4,33,FALSE)</f>
        <v>#N/A</v>
      </c>
      <c r="M60" s="10" t="e">
        <f>VLOOKUP($A60,HDL!#REF!,16,FALSE)</f>
        <v>#REF!</v>
      </c>
      <c r="Q60" s="10" t="e">
        <f>VLOOKUP($A60,HCM!$A$3:$U4,10,FALSE)</f>
        <v>#N/A</v>
      </c>
    </row>
    <row r="61" spans="1:17" s="10" customFormat="1">
      <c r="A61" t="s">
        <v>335</v>
      </c>
      <c r="B61"/>
      <c r="C61"/>
      <c r="D61"/>
      <c r="E61" s="12" t="s">
        <v>133</v>
      </c>
      <c r="H61" s="35"/>
      <c r="I61" s="10" t="e">
        <f>VLOOKUP($A61,STG!$C$3:$CN$4,33,FALSE)</f>
        <v>#N/A</v>
      </c>
      <c r="M61" s="10" t="e">
        <f>VLOOKUP($A61,HDL!#REF!,16,FALSE)</f>
        <v>#REF!</v>
      </c>
      <c r="Q61" s="10" t="e">
        <f>VLOOKUP($A61,HCM!$A$3:$U4,10,FALSE)</f>
        <v>#N/A</v>
      </c>
    </row>
    <row r="62" spans="1:17" s="10" customFormat="1">
      <c r="A62" t="s">
        <v>287</v>
      </c>
      <c r="B62"/>
      <c r="C62"/>
      <c r="D62"/>
      <c r="E62" s="12" t="s">
        <v>133</v>
      </c>
      <c r="H62" s="35"/>
      <c r="I62" s="10" t="e">
        <f>VLOOKUP($A62,STG!$C$3:$CN$4,33,FALSE)</f>
        <v>#N/A</v>
      </c>
      <c r="M62" s="10" t="e">
        <f>VLOOKUP($A62,HDL!#REF!,16,FALSE)</f>
        <v>#REF!</v>
      </c>
      <c r="Q62" s="10" t="e">
        <f>VLOOKUP($A62,HCM!$A$3:$U4,10,FALSE)</f>
        <v>#N/A</v>
      </c>
    </row>
    <row r="63" spans="1:17" s="10" customFormat="1">
      <c r="A63" t="s">
        <v>333</v>
      </c>
      <c r="B63"/>
      <c r="C63"/>
      <c r="D63"/>
      <c r="E63" s="12" t="s">
        <v>133</v>
      </c>
      <c r="H63" s="35"/>
      <c r="I63" s="10" t="e">
        <f>VLOOKUP($A63,STG!$C$3:$CN$4,33,FALSE)</f>
        <v>#N/A</v>
      </c>
      <c r="M63" s="10" t="e">
        <f>VLOOKUP($A63,HDL!#REF!,16,FALSE)</f>
        <v>#REF!</v>
      </c>
      <c r="Q63" s="10" t="e">
        <f>VLOOKUP($A63,HCM!$A$3:$U4,10,FALSE)</f>
        <v>#N/A</v>
      </c>
    </row>
    <row r="64" spans="1:17" s="10" customFormat="1">
      <c r="A64" t="s">
        <v>215</v>
      </c>
      <c r="B64"/>
      <c r="C64"/>
      <c r="D64"/>
      <c r="E64" s="12" t="s">
        <v>133</v>
      </c>
      <c r="H64" s="35"/>
      <c r="I64" s="10" t="e">
        <f>VLOOKUP($A64,STG!$C$3:$CN$4,33,FALSE)</f>
        <v>#N/A</v>
      </c>
      <c r="M64" s="10" t="e">
        <f>VLOOKUP($A64,HDL!#REF!,16,FALSE)</f>
        <v>#REF!</v>
      </c>
      <c r="Q64" s="10" t="e">
        <f>VLOOKUP($A64,HCM!$A$3:$U4,10,FALSE)</f>
        <v>#N/A</v>
      </c>
    </row>
    <row r="65" spans="1:17" s="10" customFormat="1">
      <c r="A65" t="s">
        <v>204</v>
      </c>
      <c r="B65"/>
      <c r="C65"/>
      <c r="D65"/>
      <c r="E65" s="12" t="s">
        <v>133</v>
      </c>
      <c r="H65" s="35"/>
      <c r="I65" s="10" t="e">
        <f>VLOOKUP($A65,STG!$C$3:$CN$4,33,FALSE)</f>
        <v>#N/A</v>
      </c>
      <c r="M65" s="10" t="e">
        <f>VLOOKUP($A65,HDL!#REF!,16,FALSE)</f>
        <v>#REF!</v>
      </c>
      <c r="Q65" s="10" t="e">
        <f>VLOOKUP($A65,HCM!$A$3:$U4,10,FALSE)</f>
        <v>#N/A</v>
      </c>
    </row>
    <row r="66" spans="1:17" s="10" customFormat="1">
      <c r="A66" t="s">
        <v>310</v>
      </c>
      <c r="B66"/>
      <c r="C66"/>
      <c r="D66"/>
      <c r="E66" s="12" t="s">
        <v>133</v>
      </c>
      <c r="H66" s="35"/>
      <c r="I66" s="10" t="e">
        <f>VLOOKUP($A66,STG!$C$3:$CN$4,33,FALSE)</f>
        <v>#N/A</v>
      </c>
      <c r="M66" s="10" t="e">
        <f>VLOOKUP($A66,HDL!#REF!,16,FALSE)</f>
        <v>#REF!</v>
      </c>
      <c r="Q66" s="10" t="e">
        <f>VLOOKUP($A66,HCM!$A$3:$U4,10,FALSE)</f>
        <v>#N/A</v>
      </c>
    </row>
    <row r="67" spans="1:17" s="10" customFormat="1">
      <c r="A67" t="s">
        <v>290</v>
      </c>
      <c r="B67"/>
      <c r="C67"/>
      <c r="D67"/>
      <c r="E67" s="12" t="s">
        <v>133</v>
      </c>
      <c r="H67" s="35"/>
      <c r="I67" s="10" t="e">
        <f>VLOOKUP($A67,STG!$C$3:$CN$4,33,FALSE)</f>
        <v>#N/A</v>
      </c>
      <c r="M67" s="10" t="e">
        <f>VLOOKUP($A67,HDL!#REF!,16,FALSE)</f>
        <v>#REF!</v>
      </c>
      <c r="Q67" s="10" t="e">
        <f>VLOOKUP($A67,HCM!$A$3:$U4,10,FALSE)</f>
        <v>#N/A</v>
      </c>
    </row>
    <row r="68" spans="1:17" s="10" customFormat="1">
      <c r="A68" t="s">
        <v>300</v>
      </c>
      <c r="B68"/>
      <c r="C68"/>
      <c r="D68"/>
      <c r="E68" s="12" t="s">
        <v>133</v>
      </c>
      <c r="H68" s="35"/>
      <c r="I68" s="10" t="e">
        <f>VLOOKUP($A68,STG!$C$3:$CN$4,33,FALSE)</f>
        <v>#N/A</v>
      </c>
      <c r="M68" s="10" t="e">
        <f>VLOOKUP($A68,HDL!#REF!,16,FALSE)</f>
        <v>#REF!</v>
      </c>
      <c r="Q68" s="10" t="e">
        <f>VLOOKUP($A68,HCM!$A$3:$U4,10,FALSE)</f>
        <v>#N/A</v>
      </c>
    </row>
    <row r="69" spans="1:17" s="10" customFormat="1">
      <c r="A69" t="s">
        <v>329</v>
      </c>
      <c r="B69"/>
      <c r="C69"/>
      <c r="D69"/>
      <c r="E69" s="12" t="s">
        <v>133</v>
      </c>
      <c r="H69" s="35"/>
      <c r="I69" s="10" t="e">
        <f>VLOOKUP($A69,STG!$C$3:$CN$4,33,FALSE)</f>
        <v>#N/A</v>
      </c>
      <c r="M69" s="10" t="e">
        <f>VLOOKUP($A69,HDL!#REF!,16,FALSE)</f>
        <v>#REF!</v>
      </c>
      <c r="Q69" s="10" t="e">
        <f>VLOOKUP($A69,HCM!$A$3:$U4,10,FALSE)</f>
        <v>#N/A</v>
      </c>
    </row>
    <row r="70" spans="1:17" s="10" customFormat="1">
      <c r="A70" t="s">
        <v>196</v>
      </c>
      <c r="B70"/>
      <c r="C70"/>
      <c r="D70"/>
      <c r="E70" s="12" t="s">
        <v>133</v>
      </c>
      <c r="H70" s="35"/>
      <c r="I70" s="10" t="e">
        <f>VLOOKUP($A70,STG!$C$3:$CN$4,33,FALSE)</f>
        <v>#N/A</v>
      </c>
      <c r="M70" s="10" t="e">
        <f>VLOOKUP($A70,HDL!#REF!,16,FALSE)</f>
        <v>#REF!</v>
      </c>
      <c r="Q70" s="10" t="e">
        <f>VLOOKUP($A70,HCM!$A$3:$U4,10,FALSE)</f>
        <v>#N/A</v>
      </c>
    </row>
    <row r="71" spans="1:17" s="10" customFormat="1">
      <c r="A71" t="s">
        <v>220</v>
      </c>
      <c r="B71"/>
      <c r="C71"/>
      <c r="D71"/>
      <c r="E71" s="12" t="s">
        <v>133</v>
      </c>
      <c r="H71" s="35"/>
      <c r="I71" s="10" t="e">
        <f>VLOOKUP($A71,STG!$C$3:$CN$4,33,FALSE)</f>
        <v>#N/A</v>
      </c>
      <c r="M71" s="10" t="e">
        <f>VLOOKUP($A71,HDL!#REF!,16,FALSE)</f>
        <v>#REF!</v>
      </c>
      <c r="Q71" s="10" t="e">
        <f>VLOOKUP($A71,HCM!$A$3:$U4,10,FALSE)</f>
        <v>#N/A</v>
      </c>
    </row>
    <row r="72" spans="1:17" s="10" customFormat="1">
      <c r="A72" t="s">
        <v>203</v>
      </c>
      <c r="B72"/>
      <c r="C72"/>
      <c r="D72"/>
      <c r="E72" s="12" t="s">
        <v>133</v>
      </c>
      <c r="H72" s="35"/>
      <c r="I72" s="10" t="e">
        <f>VLOOKUP($A72,STG!$C$3:$CN$4,33,FALSE)</f>
        <v>#N/A</v>
      </c>
      <c r="M72" s="10" t="e">
        <f>VLOOKUP($A72,HDL!#REF!,16,FALSE)</f>
        <v>#REF!</v>
      </c>
      <c r="Q72" s="10" t="e">
        <f>VLOOKUP($A72,HCM!$A$3:$U4,10,FALSE)</f>
        <v>#N/A</v>
      </c>
    </row>
    <row r="73" spans="1:17" s="10" customFormat="1">
      <c r="A73" t="s">
        <v>223</v>
      </c>
      <c r="B73"/>
      <c r="C73"/>
      <c r="D73"/>
      <c r="E73" s="12" t="s">
        <v>133</v>
      </c>
      <c r="H73" s="35"/>
      <c r="I73" s="10" t="e">
        <f>VLOOKUP($A73,STG!$C$3:$CN$4,33,FALSE)</f>
        <v>#N/A</v>
      </c>
      <c r="M73" s="10" t="e">
        <f>VLOOKUP($A73,HDL!#REF!,16,FALSE)</f>
        <v>#REF!</v>
      </c>
      <c r="Q73" s="10" t="e">
        <f>VLOOKUP($A73,HCM!$A$3:$U4,10,FALSE)</f>
        <v>#N/A</v>
      </c>
    </row>
    <row r="74" spans="1:17" s="10" customFormat="1">
      <c r="A74" t="s">
        <v>259</v>
      </c>
      <c r="B74"/>
      <c r="C74"/>
      <c r="D74"/>
      <c r="E74" s="12" t="s">
        <v>133</v>
      </c>
      <c r="H74" s="35"/>
      <c r="I74" s="10" t="e">
        <f>VLOOKUP($A74,STG!$C$3:$CN$4,33,FALSE)</f>
        <v>#N/A</v>
      </c>
      <c r="M74" s="10" t="e">
        <f>VLOOKUP($A74,HDL!#REF!,16,FALSE)</f>
        <v>#REF!</v>
      </c>
      <c r="Q74" s="10" t="e">
        <f>VLOOKUP($A74,HCM!$A$3:$U4,10,FALSE)</f>
        <v>#N/A</v>
      </c>
    </row>
    <row r="75" spans="1:17" s="10" customFormat="1">
      <c r="A75" t="s">
        <v>244</v>
      </c>
      <c r="B75"/>
      <c r="C75"/>
      <c r="D75"/>
      <c r="E75" s="12" t="s">
        <v>133</v>
      </c>
      <c r="H75" s="35"/>
      <c r="I75" s="10" t="e">
        <f>VLOOKUP($A75,STG!$C$3:$CN$4,33,FALSE)</f>
        <v>#N/A</v>
      </c>
      <c r="M75" s="10" t="e">
        <f>VLOOKUP($A75,HDL!#REF!,16,FALSE)</f>
        <v>#REF!</v>
      </c>
      <c r="Q75" s="10" t="e">
        <f>VLOOKUP($A75,HCM!$A$3:$U4,10,FALSE)</f>
        <v>#N/A</v>
      </c>
    </row>
    <row r="76" spans="1:17" s="10" customFormat="1">
      <c r="A76" t="s">
        <v>210</v>
      </c>
      <c r="B76"/>
      <c r="C76"/>
      <c r="D76"/>
      <c r="E76" s="12" t="s">
        <v>133</v>
      </c>
      <c r="H76" s="35"/>
      <c r="I76" s="10" t="e">
        <f>VLOOKUP($A76,STG!$C$3:$CN$4,33,FALSE)</f>
        <v>#N/A</v>
      </c>
      <c r="M76" s="10" t="e">
        <f>VLOOKUP($A76,HDL!#REF!,16,FALSE)</f>
        <v>#REF!</v>
      </c>
      <c r="Q76" s="10" t="e">
        <f>VLOOKUP($A76,HCM!$A$3:$U4,10,FALSE)</f>
        <v>#N/A</v>
      </c>
    </row>
    <row r="77" spans="1:17" s="10" customFormat="1">
      <c r="A77" t="s">
        <v>178</v>
      </c>
      <c r="B77"/>
      <c r="C77"/>
      <c r="D77"/>
      <c r="E77" s="12" t="s">
        <v>133</v>
      </c>
      <c r="H77" s="35"/>
      <c r="I77" s="10" t="e">
        <f>VLOOKUP($A77,STG!$C$3:$CN$4,33,FALSE)</f>
        <v>#N/A</v>
      </c>
      <c r="M77" s="10" t="e">
        <f>VLOOKUP($A77,HDL!#REF!,16,FALSE)</f>
        <v>#REF!</v>
      </c>
      <c r="Q77" s="10" t="e">
        <f>VLOOKUP($A77,HCM!$A$3:$U4,10,FALSE)</f>
        <v>#N/A</v>
      </c>
    </row>
    <row r="78" spans="1:17" s="10" customFormat="1">
      <c r="A78" t="s">
        <v>281</v>
      </c>
      <c r="B78"/>
      <c r="C78"/>
      <c r="D78"/>
      <c r="E78" s="12" t="s">
        <v>133</v>
      </c>
      <c r="H78" s="35"/>
      <c r="I78" s="10" t="e">
        <f>VLOOKUP($A78,STG!$C$3:$CN$4,33,FALSE)</f>
        <v>#N/A</v>
      </c>
      <c r="M78" s="10" t="e">
        <f>VLOOKUP($A78,HDL!#REF!,16,FALSE)</f>
        <v>#REF!</v>
      </c>
      <c r="Q78" s="10" t="e">
        <f>VLOOKUP($A78,HCM!$A$3:$U4,10,FALSE)</f>
        <v>#N/A</v>
      </c>
    </row>
    <row r="79" spans="1:17" s="10" customFormat="1">
      <c r="A79" t="s">
        <v>216</v>
      </c>
      <c r="B79"/>
      <c r="C79"/>
      <c r="D79"/>
      <c r="E79" s="12" t="s">
        <v>133</v>
      </c>
      <c r="H79" s="35"/>
      <c r="I79" s="10" t="e">
        <f>VLOOKUP($A79,STG!$C$3:$CN$4,33,FALSE)</f>
        <v>#N/A</v>
      </c>
      <c r="M79" s="10" t="e">
        <f>VLOOKUP($A79,HDL!#REF!,16,FALSE)</f>
        <v>#REF!</v>
      </c>
      <c r="Q79" s="10" t="e">
        <f>VLOOKUP($A79,HCM!$A$3:$U4,10,FALSE)</f>
        <v>#N/A</v>
      </c>
    </row>
    <row r="80" spans="1:17" s="10" customFormat="1">
      <c r="A80" t="s">
        <v>235</v>
      </c>
      <c r="B80"/>
      <c r="C80"/>
      <c r="D80"/>
      <c r="E80" s="12" t="s">
        <v>133</v>
      </c>
      <c r="H80" s="35"/>
      <c r="I80" s="10" t="e">
        <f>VLOOKUP($A80,STG!$C$3:$CN$4,33,FALSE)</f>
        <v>#N/A</v>
      </c>
      <c r="M80" s="10" t="e">
        <f>VLOOKUP($A80,HDL!#REF!,16,FALSE)</f>
        <v>#REF!</v>
      </c>
      <c r="Q80" s="10" t="e">
        <f>VLOOKUP($A80,HCM!$A$3:$U4,10,FALSE)</f>
        <v>#N/A</v>
      </c>
    </row>
    <row r="81" spans="1:17" s="10" customFormat="1">
      <c r="A81" t="s">
        <v>320</v>
      </c>
      <c r="B81"/>
      <c r="C81"/>
      <c r="D81"/>
      <c r="E81" s="12" t="s">
        <v>133</v>
      </c>
      <c r="H81" s="35"/>
      <c r="I81" s="10" t="e">
        <f>VLOOKUP($A81,STG!$C$3:$CN$4,33,FALSE)</f>
        <v>#N/A</v>
      </c>
      <c r="M81" s="10" t="e">
        <f>VLOOKUP($A81,HDL!#REF!,16,FALSE)</f>
        <v>#REF!</v>
      </c>
      <c r="Q81" s="10" t="e">
        <f>VLOOKUP($A81,HCM!$A$3:$U4,10,FALSE)</f>
        <v>#N/A</v>
      </c>
    </row>
    <row r="82" spans="1:17" s="10" customFormat="1">
      <c r="A82" t="s">
        <v>219</v>
      </c>
      <c r="B82"/>
      <c r="C82"/>
      <c r="D82"/>
      <c r="E82" s="12" t="s">
        <v>133</v>
      </c>
      <c r="H82" s="35"/>
      <c r="I82" s="10" t="e">
        <f>VLOOKUP($A82,STG!$C$3:$CN$4,33,FALSE)</f>
        <v>#N/A</v>
      </c>
      <c r="M82" s="10" t="e">
        <f>VLOOKUP($A82,HDL!#REF!,16,FALSE)</f>
        <v>#REF!</v>
      </c>
      <c r="Q82" s="10" t="e">
        <f>VLOOKUP($A82,HCM!$A$3:$U4,10,FALSE)</f>
        <v>#N/A</v>
      </c>
    </row>
    <row r="83" spans="1:17" s="10" customFormat="1">
      <c r="A83" t="s">
        <v>209</v>
      </c>
      <c r="B83"/>
      <c r="C83"/>
      <c r="D83"/>
      <c r="E83" s="12" t="s">
        <v>133</v>
      </c>
      <c r="H83" s="35"/>
      <c r="I83" s="10" t="e">
        <f>VLOOKUP($A83,STG!$C$3:$CN$4,33,FALSE)</f>
        <v>#N/A</v>
      </c>
      <c r="M83" s="10" t="e">
        <f>VLOOKUP($A83,HDL!#REF!,16,FALSE)</f>
        <v>#REF!</v>
      </c>
      <c r="Q83" s="10" t="e">
        <f>VLOOKUP($A83,HCM!$A$3:$U4,10,FALSE)</f>
        <v>#N/A</v>
      </c>
    </row>
    <row r="84" spans="1:17" s="10" customFormat="1">
      <c r="A84" t="s">
        <v>232</v>
      </c>
      <c r="B84"/>
      <c r="C84"/>
      <c r="D84"/>
      <c r="E84" s="12" t="s">
        <v>133</v>
      </c>
      <c r="H84" s="35"/>
      <c r="I84" s="10" t="e">
        <f>VLOOKUP($A84,STG!$C$3:$CN$4,33,FALSE)</f>
        <v>#N/A</v>
      </c>
      <c r="M84" s="10" t="e">
        <f>VLOOKUP($A84,HDL!#REF!,16,FALSE)</f>
        <v>#REF!</v>
      </c>
      <c r="Q84" s="10" t="e">
        <f>VLOOKUP($A84,HCM!$A$3:$U4,10,FALSE)</f>
        <v>#N/A</v>
      </c>
    </row>
    <row r="85" spans="1:17" s="10" customFormat="1">
      <c r="A85" t="s">
        <v>268</v>
      </c>
      <c r="B85"/>
      <c r="C85"/>
      <c r="D85"/>
      <c r="E85" s="12" t="s">
        <v>133</v>
      </c>
      <c r="H85" s="35"/>
      <c r="I85" s="10" t="e">
        <f>VLOOKUP($A85,STG!$C$3:$CN$4,33,FALSE)</f>
        <v>#N/A</v>
      </c>
      <c r="M85" s="10" t="e">
        <f>VLOOKUP($A85,HDL!#REF!,16,FALSE)</f>
        <v>#REF!</v>
      </c>
      <c r="Q85" s="10" t="e">
        <f>VLOOKUP($A85,HCM!$A$3:$U4,10,FALSE)</f>
        <v>#N/A</v>
      </c>
    </row>
    <row r="86" spans="1:17" s="10" customFormat="1">
      <c r="A86" t="s">
        <v>311</v>
      </c>
      <c r="B86"/>
      <c r="C86"/>
      <c r="D86"/>
      <c r="E86" s="12" t="s">
        <v>133</v>
      </c>
      <c r="H86" s="35"/>
      <c r="I86" s="10" t="e">
        <f>VLOOKUP($A86,STG!$C$3:$CN$4,33,FALSE)</f>
        <v>#N/A</v>
      </c>
      <c r="M86" s="10" t="e">
        <f>VLOOKUP($A86,HDL!#REF!,16,FALSE)</f>
        <v>#REF!</v>
      </c>
      <c r="Q86" s="10" t="e">
        <f>VLOOKUP($A86,HCM!$A$3:$U4,10,FALSE)</f>
        <v>#N/A</v>
      </c>
    </row>
    <row r="87" spans="1:17" s="10" customFormat="1">
      <c r="A87" t="s">
        <v>352</v>
      </c>
      <c r="B87"/>
      <c r="C87"/>
      <c r="D87"/>
      <c r="E87" s="12" t="s">
        <v>133</v>
      </c>
      <c r="H87" s="35"/>
      <c r="I87" s="10" t="e">
        <f>VLOOKUP($A87,STG!$C$3:$CN$4,33,FALSE)</f>
        <v>#N/A</v>
      </c>
      <c r="M87" s="10" t="e">
        <f>VLOOKUP($A87,HDL!#REF!,16,FALSE)</f>
        <v>#REF!</v>
      </c>
      <c r="Q87" s="10" t="e">
        <f>VLOOKUP($A87,HCM!$A$3:$U4,10,FALSE)</f>
        <v>#N/A</v>
      </c>
    </row>
    <row r="88" spans="1:17" s="10" customFormat="1">
      <c r="A88" t="s">
        <v>318</v>
      </c>
      <c r="B88"/>
      <c r="C88"/>
      <c r="D88"/>
      <c r="E88" s="12" t="s">
        <v>133</v>
      </c>
      <c r="H88" s="35"/>
      <c r="I88" s="10" t="e">
        <f>VLOOKUP($A88,STG!$C$3:$CN$4,33,FALSE)</f>
        <v>#N/A</v>
      </c>
      <c r="M88" s="10" t="e">
        <f>VLOOKUP($A88,HDL!#REF!,16,FALSE)</f>
        <v>#REF!</v>
      </c>
      <c r="Q88" s="10" t="e">
        <f>VLOOKUP($A88,HCM!$A$3:$U4,10,FALSE)</f>
        <v>#N/A</v>
      </c>
    </row>
    <row r="89" spans="1:17" s="10" customFormat="1">
      <c r="A89" t="s">
        <v>233</v>
      </c>
      <c r="B89"/>
      <c r="C89"/>
      <c r="D89"/>
      <c r="E89" s="12" t="s">
        <v>133</v>
      </c>
      <c r="H89" s="35"/>
      <c r="I89" s="10" t="e">
        <f>VLOOKUP($A89,STG!$C$3:$CN$4,33,FALSE)</f>
        <v>#N/A</v>
      </c>
      <c r="M89" s="10" t="e">
        <f>VLOOKUP($A89,HDL!#REF!,16,FALSE)</f>
        <v>#REF!</v>
      </c>
      <c r="Q89" s="10" t="e">
        <f>VLOOKUP($A89,HCM!$A$3:$U4,10,FALSE)</f>
        <v>#N/A</v>
      </c>
    </row>
    <row r="90" spans="1:17" s="10" customFormat="1">
      <c r="A90" t="s">
        <v>274</v>
      </c>
      <c r="B90"/>
      <c r="C90"/>
      <c r="D90"/>
      <c r="E90" s="12" t="s">
        <v>133</v>
      </c>
      <c r="H90" s="35"/>
      <c r="I90" s="10" t="e">
        <f>VLOOKUP($A90,STG!$C$3:$CN$4,33,FALSE)</f>
        <v>#N/A</v>
      </c>
      <c r="M90" s="10" t="e">
        <f>VLOOKUP($A90,HDL!#REF!,16,FALSE)</f>
        <v>#REF!</v>
      </c>
      <c r="Q90" s="10" t="e">
        <f>VLOOKUP($A90,HCM!$A$3:$U4,10,FALSE)</f>
        <v>#N/A</v>
      </c>
    </row>
    <row r="91" spans="1:17" s="10" customFormat="1">
      <c r="A91" t="s">
        <v>260</v>
      </c>
      <c r="B91"/>
      <c r="C91"/>
      <c r="D91"/>
      <c r="E91" s="12" t="s">
        <v>133</v>
      </c>
      <c r="H91" s="35"/>
      <c r="I91" s="10" t="e">
        <f>VLOOKUP($A91,STG!$C$3:$CN$4,33,FALSE)</f>
        <v>#N/A</v>
      </c>
      <c r="M91" s="10" t="e">
        <f>VLOOKUP($A91,HDL!#REF!,16,FALSE)</f>
        <v>#REF!</v>
      </c>
      <c r="Q91" s="10" t="e">
        <f>VLOOKUP($A91,HCM!$A$3:$U4,10,FALSE)</f>
        <v>#N/A</v>
      </c>
    </row>
    <row r="92" spans="1:17" s="10" customFormat="1">
      <c r="A92" t="s">
        <v>336</v>
      </c>
      <c r="B92"/>
      <c r="C92"/>
      <c r="D92"/>
      <c r="E92" s="12" t="s">
        <v>133</v>
      </c>
      <c r="H92" s="35"/>
      <c r="I92" s="10" t="e">
        <f>VLOOKUP($A92,STG!$C$3:$CN$4,33,FALSE)</f>
        <v>#N/A</v>
      </c>
      <c r="M92" s="10" t="e">
        <f>VLOOKUP($A92,HDL!#REF!,16,FALSE)</f>
        <v>#REF!</v>
      </c>
      <c r="Q92" s="10" t="e">
        <f>VLOOKUP($A92,HCM!$A$3:$U4,10,FALSE)</f>
        <v>#N/A</v>
      </c>
    </row>
    <row r="93" spans="1:17" s="10" customFormat="1">
      <c r="A93" t="s">
        <v>322</v>
      </c>
      <c r="B93"/>
      <c r="C93"/>
      <c r="D93"/>
      <c r="E93" s="12" t="s">
        <v>133</v>
      </c>
      <c r="H93" s="35"/>
      <c r="I93" s="10" t="e">
        <f>VLOOKUP($A93,STG!$C$3:$CN$4,33,FALSE)</f>
        <v>#N/A</v>
      </c>
      <c r="M93" s="10" t="e">
        <f>VLOOKUP($A93,HDL!#REF!,16,FALSE)</f>
        <v>#REF!</v>
      </c>
      <c r="Q93" s="10" t="e">
        <f>VLOOKUP($A93,HCM!$A$3:$U4,10,FALSE)</f>
        <v>#N/A</v>
      </c>
    </row>
    <row r="94" spans="1:17" s="10" customFormat="1">
      <c r="A94" t="s">
        <v>314</v>
      </c>
      <c r="B94"/>
      <c r="C94"/>
      <c r="D94"/>
      <c r="E94" s="12" t="s">
        <v>133</v>
      </c>
      <c r="H94" s="35"/>
      <c r="I94" s="10" t="e">
        <f>VLOOKUP($A94,STG!$C$3:$CN$4,33,FALSE)</f>
        <v>#N/A</v>
      </c>
      <c r="M94" s="10" t="e">
        <f>VLOOKUP($A94,HDL!#REF!,16,FALSE)</f>
        <v>#REF!</v>
      </c>
      <c r="Q94" s="10" t="e">
        <f>VLOOKUP($A94,HCM!$A$3:$U4,10,FALSE)</f>
        <v>#N/A</v>
      </c>
    </row>
    <row r="95" spans="1:17" s="10" customFormat="1">
      <c r="A95" t="s">
        <v>170</v>
      </c>
      <c r="B95"/>
      <c r="C95"/>
      <c r="D95"/>
      <c r="E95" s="12" t="s">
        <v>133</v>
      </c>
      <c r="H95" s="35"/>
      <c r="I95" s="10" t="e">
        <f>VLOOKUP($A95,STG!$C$3:$CN$4,33,FALSE)</f>
        <v>#N/A</v>
      </c>
      <c r="M95" s="10" t="e">
        <f>VLOOKUP($A95,HDL!#REF!,16,FALSE)</f>
        <v>#REF!</v>
      </c>
      <c r="Q95" s="10" t="e">
        <f>VLOOKUP($A95,HCM!$A$3:$U4,10,FALSE)</f>
        <v>#N/A</v>
      </c>
    </row>
    <row r="96" spans="1:17" s="10" customFormat="1">
      <c r="A96" t="s">
        <v>321</v>
      </c>
      <c r="B96"/>
      <c r="C96"/>
      <c r="D96"/>
      <c r="E96" s="12" t="s">
        <v>133</v>
      </c>
      <c r="H96" s="35"/>
      <c r="I96" s="10" t="e">
        <f>VLOOKUP($A96,STG!$C$3:$CN$4,33,FALSE)</f>
        <v>#N/A</v>
      </c>
      <c r="M96" s="10" t="e">
        <f>VLOOKUP($A96,HDL!#REF!,16,FALSE)</f>
        <v>#REF!</v>
      </c>
      <c r="Q96" s="10" t="e">
        <f>VLOOKUP($A96,HCM!$A$3:$U4,10,FALSE)</f>
        <v>#N/A</v>
      </c>
    </row>
    <row r="97" spans="1:17" s="10" customFormat="1">
      <c r="A97" t="s">
        <v>238</v>
      </c>
      <c r="B97"/>
      <c r="C97"/>
      <c r="D97"/>
      <c r="E97" s="12" t="s">
        <v>133</v>
      </c>
      <c r="H97" s="35"/>
      <c r="I97" s="10" t="e">
        <f>VLOOKUP($A97,STG!$C$3:$CN$4,33,FALSE)</f>
        <v>#N/A</v>
      </c>
      <c r="M97" s="10" t="e">
        <f>VLOOKUP($A97,HDL!#REF!,16,FALSE)</f>
        <v>#REF!</v>
      </c>
      <c r="Q97" s="10" t="e">
        <f>VLOOKUP($A97,HCM!$A$3:$U4,10,FALSE)</f>
        <v>#N/A</v>
      </c>
    </row>
    <row r="98" spans="1:17" s="10" customFormat="1">
      <c r="A98" t="s">
        <v>174</v>
      </c>
      <c r="B98"/>
      <c r="C98"/>
      <c r="D98"/>
      <c r="E98" s="12" t="s">
        <v>133</v>
      </c>
      <c r="H98" s="35"/>
      <c r="I98" s="10" t="e">
        <f>VLOOKUP($A98,STG!$C$3:$CN$4,33,FALSE)</f>
        <v>#N/A</v>
      </c>
      <c r="M98" s="10" t="e">
        <f>VLOOKUP($A98,HDL!#REF!,16,FALSE)</f>
        <v>#REF!</v>
      </c>
      <c r="Q98" s="10" t="e">
        <f>VLOOKUP($A98,HCM!$A$3:$U4,10,FALSE)</f>
        <v>#N/A</v>
      </c>
    </row>
    <row r="99" spans="1:17" s="10" customFormat="1">
      <c r="A99" t="s">
        <v>176</v>
      </c>
      <c r="B99"/>
      <c r="C99"/>
      <c r="D99"/>
      <c r="E99" s="12" t="s">
        <v>133</v>
      </c>
      <c r="H99" s="35"/>
      <c r="I99" s="10" t="e">
        <f>VLOOKUP($A99,STG!$C$3:$CN$4,33,FALSE)</f>
        <v>#N/A</v>
      </c>
      <c r="M99" s="10" t="e">
        <f>VLOOKUP($A99,HDL!#REF!,16,FALSE)</f>
        <v>#REF!</v>
      </c>
      <c r="Q99" s="10" t="e">
        <f>VLOOKUP($A99,HCM!$A$3:$U4,10,FALSE)</f>
        <v>#N/A</v>
      </c>
    </row>
    <row r="100" spans="1:17" s="10" customFormat="1">
      <c r="A100" t="s">
        <v>316</v>
      </c>
      <c r="B100"/>
      <c r="C100"/>
      <c r="D100"/>
      <c r="E100" s="12" t="s">
        <v>133</v>
      </c>
      <c r="H100" s="35"/>
      <c r="I100" s="10" t="e">
        <f>VLOOKUP($A100,STG!$C$3:$CN$4,33,FALSE)</f>
        <v>#N/A</v>
      </c>
      <c r="M100" s="10" t="e">
        <f>VLOOKUP($A100,HDL!#REF!,16,FALSE)</f>
        <v>#REF!</v>
      </c>
      <c r="Q100" s="10" t="e">
        <f>VLOOKUP($A100,HCM!$A$3:$U4,10,FALSE)</f>
        <v>#N/A</v>
      </c>
    </row>
    <row r="101" spans="1:17" s="10" customFormat="1">
      <c r="A101" t="s">
        <v>371</v>
      </c>
      <c r="B101"/>
      <c r="C101"/>
      <c r="D101"/>
      <c r="E101" s="12" t="s">
        <v>133</v>
      </c>
      <c r="H101" s="35"/>
      <c r="I101" s="10" t="e">
        <f>VLOOKUP($A101,STG!$C$3:$CN$4,33,FALSE)</f>
        <v>#N/A</v>
      </c>
      <c r="M101" s="10" t="e">
        <f>VLOOKUP($A101,HDL!#REF!,16,FALSE)</f>
        <v>#REF!</v>
      </c>
      <c r="Q101" s="10" t="e">
        <f>VLOOKUP($A101,HCM!$A$3:$U4,10,FALSE)</f>
        <v>#N/A</v>
      </c>
    </row>
    <row r="102" spans="1:17" s="10" customFormat="1">
      <c r="A102" t="s">
        <v>253</v>
      </c>
      <c r="B102"/>
      <c r="C102"/>
      <c r="D102"/>
      <c r="E102" s="12" t="s">
        <v>133</v>
      </c>
      <c r="H102" s="35"/>
      <c r="I102" s="10" t="e">
        <f>VLOOKUP($A102,STG!$C$3:$CN$4,33,FALSE)</f>
        <v>#N/A</v>
      </c>
      <c r="M102" s="10" t="e">
        <f>VLOOKUP($A102,HDL!#REF!,16,FALSE)</f>
        <v>#REF!</v>
      </c>
      <c r="Q102" s="10" t="e">
        <f>VLOOKUP($A102,HCM!$A$3:$U4,10,FALSE)</f>
        <v>#N/A</v>
      </c>
    </row>
    <row r="103" spans="1:17" s="10" customFormat="1">
      <c r="A103" t="s">
        <v>193</v>
      </c>
      <c r="B103"/>
      <c r="C103"/>
      <c r="D103"/>
      <c r="E103" s="12" t="s">
        <v>133</v>
      </c>
      <c r="H103" s="35"/>
      <c r="I103" s="10" t="e">
        <f>VLOOKUP($A103,STG!$C$3:$CN$4,33,FALSE)</f>
        <v>#N/A</v>
      </c>
      <c r="M103" s="10" t="e">
        <f>VLOOKUP($A103,HDL!#REF!,16,FALSE)</f>
        <v>#REF!</v>
      </c>
      <c r="Q103" s="10" t="e">
        <f>VLOOKUP($A103,HCM!$A$3:$U4,10,FALSE)</f>
        <v>#N/A</v>
      </c>
    </row>
    <row r="104" spans="1:17" s="10" customFormat="1">
      <c r="A104" t="s">
        <v>346</v>
      </c>
      <c r="B104"/>
      <c r="C104"/>
      <c r="D104"/>
      <c r="E104" s="12" t="s">
        <v>133</v>
      </c>
      <c r="H104" s="35"/>
      <c r="I104" s="10" t="e">
        <f>VLOOKUP($A104,STG!$C$3:$CN$4,33,FALSE)</f>
        <v>#N/A</v>
      </c>
      <c r="M104" s="10" t="e">
        <f>VLOOKUP($A104,HDL!#REF!,16,FALSE)</f>
        <v>#REF!</v>
      </c>
      <c r="Q104" s="10" t="e">
        <f>VLOOKUP($A104,HCM!$A$3:$U4,10,FALSE)</f>
        <v>#N/A</v>
      </c>
    </row>
    <row r="105" spans="1:17" s="10" customFormat="1">
      <c r="A105" t="s">
        <v>237</v>
      </c>
      <c r="B105"/>
      <c r="C105"/>
      <c r="D105"/>
      <c r="E105" s="12" t="s">
        <v>133</v>
      </c>
      <c r="H105" s="35"/>
      <c r="I105" s="10" t="e">
        <f>VLOOKUP($A105,STG!$C$3:$CN$4,33,FALSE)</f>
        <v>#N/A</v>
      </c>
      <c r="M105" s="10" t="e">
        <f>VLOOKUP($A105,HDL!#REF!,16,FALSE)</f>
        <v>#REF!</v>
      </c>
      <c r="Q105" s="10" t="e">
        <f>VLOOKUP($A105,HCM!$A$3:$U4,10,FALSE)</f>
        <v>#N/A</v>
      </c>
    </row>
    <row r="106" spans="1:17" s="10" customFormat="1">
      <c r="A106" t="s">
        <v>312</v>
      </c>
      <c r="B106"/>
      <c r="C106"/>
      <c r="D106"/>
      <c r="E106" s="12" t="s">
        <v>133</v>
      </c>
      <c r="H106" s="35"/>
      <c r="I106" s="10" t="e">
        <f>VLOOKUP($A106,STG!$C$3:$CN$4,33,FALSE)</f>
        <v>#N/A</v>
      </c>
      <c r="M106" s="10" t="e">
        <f>VLOOKUP($A106,HDL!#REF!,16,FALSE)</f>
        <v>#REF!</v>
      </c>
      <c r="Q106" s="10" t="e">
        <f>VLOOKUP($A106,HCM!$A$3:$U4,10,FALSE)</f>
        <v>#N/A</v>
      </c>
    </row>
    <row r="107" spans="1:17" s="10" customFormat="1">
      <c r="A107" t="s">
        <v>169</v>
      </c>
      <c r="B107"/>
      <c r="C107"/>
      <c r="D107"/>
      <c r="E107" s="12" t="s">
        <v>133</v>
      </c>
      <c r="H107" s="35"/>
      <c r="I107" s="10" t="e">
        <f>VLOOKUP($A107,STG!$C$3:$CN$4,33,FALSE)</f>
        <v>#N/A</v>
      </c>
      <c r="M107" s="10" t="e">
        <f>VLOOKUP($A107,HDL!#REF!,16,FALSE)</f>
        <v>#REF!</v>
      </c>
      <c r="Q107" s="10" t="e">
        <f>VLOOKUP($A107,HCM!$A$3:$U4,10,FALSE)</f>
        <v>#N/A</v>
      </c>
    </row>
    <row r="108" spans="1:17" s="10" customFormat="1">
      <c r="A108" t="s">
        <v>276</v>
      </c>
      <c r="B108"/>
      <c r="C108"/>
      <c r="D108"/>
      <c r="E108" s="12" t="s">
        <v>133</v>
      </c>
      <c r="H108" s="35"/>
      <c r="I108" s="10" t="e">
        <f>VLOOKUP($A108,STG!$C$3:$CN$4,33,FALSE)</f>
        <v>#N/A</v>
      </c>
      <c r="M108" s="10" t="e">
        <f>VLOOKUP($A108,HDL!#REF!,16,FALSE)</f>
        <v>#REF!</v>
      </c>
      <c r="Q108" s="10" t="e">
        <f>VLOOKUP($A108,HCM!$A$3:$U4,10,FALSE)</f>
        <v>#N/A</v>
      </c>
    </row>
    <row r="109" spans="1:17" s="10" customFormat="1">
      <c r="A109" t="s">
        <v>201</v>
      </c>
      <c r="B109"/>
      <c r="C109"/>
      <c r="D109"/>
      <c r="E109" s="12" t="s">
        <v>133</v>
      </c>
      <c r="H109" s="35"/>
      <c r="I109" s="10" t="e">
        <f>VLOOKUP($A109,STG!$C$3:$CN$4,33,FALSE)</f>
        <v>#N/A</v>
      </c>
      <c r="M109" s="10" t="e">
        <f>VLOOKUP($A109,HDL!#REF!,16,FALSE)</f>
        <v>#REF!</v>
      </c>
      <c r="Q109" s="10" t="e">
        <f>VLOOKUP($A109,HCM!$A$3:$U4,10,FALSE)</f>
        <v>#N/A</v>
      </c>
    </row>
    <row r="110" spans="1:17" s="10" customFormat="1">
      <c r="A110" t="s">
        <v>280</v>
      </c>
      <c r="B110"/>
      <c r="C110"/>
      <c r="D110"/>
      <c r="E110" s="12" t="s">
        <v>133</v>
      </c>
      <c r="H110" s="35"/>
      <c r="I110" s="10" t="e">
        <f>VLOOKUP($A110,STG!$C$3:$CN$4,33,FALSE)</f>
        <v>#N/A</v>
      </c>
      <c r="M110" s="10" t="e">
        <f>VLOOKUP($A110,HDL!#REF!,16,FALSE)</f>
        <v>#REF!</v>
      </c>
      <c r="Q110" s="10" t="e">
        <f>VLOOKUP($A110,HCM!$A$3:$U4,10,FALSE)</f>
        <v>#N/A</v>
      </c>
    </row>
    <row r="111" spans="1:17" s="10" customFormat="1">
      <c r="A111" t="s">
        <v>138</v>
      </c>
      <c r="B111"/>
      <c r="C111"/>
      <c r="D111"/>
      <c r="E111" s="12" t="s">
        <v>133</v>
      </c>
      <c r="H111" s="35"/>
      <c r="I111" s="10" t="e">
        <f>VLOOKUP($A111,STG!$C$3:$CN$4,33,FALSE)</f>
        <v>#N/A</v>
      </c>
      <c r="M111" s="10" t="e">
        <f>VLOOKUP($A111,HDL!#REF!,16,FALSE)</f>
        <v>#REF!</v>
      </c>
      <c r="Q111" s="10" t="e">
        <f>VLOOKUP($A111,HCM!$A$3:$U4,10,FALSE)</f>
        <v>#N/A</v>
      </c>
    </row>
    <row r="112" spans="1:17" s="10" customFormat="1">
      <c r="A112" t="s">
        <v>180</v>
      </c>
      <c r="B112"/>
      <c r="C112"/>
      <c r="D112"/>
      <c r="E112" s="12" t="s">
        <v>133</v>
      </c>
      <c r="H112" s="35"/>
      <c r="I112" s="10" t="e">
        <f>VLOOKUP($A112,STG!$C$3:$CN$4,33,FALSE)</f>
        <v>#N/A</v>
      </c>
      <c r="M112" s="10" t="e">
        <f>VLOOKUP($A112,HDL!#REF!,16,FALSE)</f>
        <v>#REF!</v>
      </c>
      <c r="Q112" s="10" t="e">
        <f>VLOOKUP($A112,HCM!$A$3:$U4,10,FALSE)</f>
        <v>#N/A</v>
      </c>
    </row>
    <row r="113" spans="1:17" s="10" customFormat="1">
      <c r="A113" t="s">
        <v>341</v>
      </c>
      <c r="B113"/>
      <c r="C113"/>
      <c r="D113"/>
      <c r="E113" s="12" t="s">
        <v>133</v>
      </c>
      <c r="H113" s="35"/>
      <c r="I113" s="10" t="e">
        <f>VLOOKUP($A113,STG!$C$3:$CN$4,33,FALSE)</f>
        <v>#N/A</v>
      </c>
      <c r="M113" s="10" t="e">
        <f>VLOOKUP($A113,HDL!#REF!,16,FALSE)</f>
        <v>#REF!</v>
      </c>
      <c r="Q113" s="10" t="e">
        <f>VLOOKUP($A113,HCM!$A$3:$U4,10,FALSE)</f>
        <v>#N/A</v>
      </c>
    </row>
    <row r="114" spans="1:17" s="10" customFormat="1">
      <c r="A114" t="s">
        <v>332</v>
      </c>
      <c r="B114"/>
      <c r="C114"/>
      <c r="D114"/>
      <c r="E114" s="12" t="s">
        <v>133</v>
      </c>
      <c r="H114" s="35"/>
      <c r="I114" s="10" t="e">
        <f>VLOOKUP($A114,STG!$C$3:$CN$4,33,FALSE)</f>
        <v>#N/A</v>
      </c>
      <c r="M114" s="10" t="e">
        <f>VLOOKUP($A114,HDL!#REF!,16,FALSE)</f>
        <v>#REF!</v>
      </c>
      <c r="Q114" s="10" t="e">
        <f>VLOOKUP($A114,HCM!$A$3:$U4,10,FALSE)</f>
        <v>#N/A</v>
      </c>
    </row>
    <row r="115" spans="1:17" s="10" customFormat="1">
      <c r="A115" t="s">
        <v>313</v>
      </c>
      <c r="B115"/>
      <c r="C115"/>
      <c r="D115"/>
      <c r="E115" s="12" t="s">
        <v>133</v>
      </c>
      <c r="H115" s="35"/>
      <c r="I115" s="10" t="e">
        <f>VLOOKUP($A115,STG!$C$3:$CN$4,33,FALSE)</f>
        <v>#N/A</v>
      </c>
      <c r="M115" s="10" t="e">
        <f>VLOOKUP($A115,HDL!#REF!,16,FALSE)</f>
        <v>#REF!</v>
      </c>
      <c r="Q115" s="10" t="e">
        <f>VLOOKUP($A115,HCM!$A$3:$U4,10,FALSE)</f>
        <v>#N/A</v>
      </c>
    </row>
    <row r="116" spans="1:17" s="10" customFormat="1">
      <c r="A116" t="s">
        <v>199</v>
      </c>
      <c r="B116"/>
      <c r="C116"/>
      <c r="D116"/>
      <c r="E116" s="12" t="s">
        <v>133</v>
      </c>
      <c r="H116" s="35"/>
      <c r="I116" s="10" t="e">
        <f>VLOOKUP($A116,STG!$C$3:$CN$4,33,FALSE)</f>
        <v>#N/A</v>
      </c>
      <c r="M116" s="10" t="e">
        <f>VLOOKUP($A116,HDL!#REF!,16,FALSE)</f>
        <v>#REF!</v>
      </c>
      <c r="Q116" s="10" t="e">
        <f>VLOOKUP($A116,HCM!$A$3:$U4,10,FALSE)</f>
        <v>#N/A</v>
      </c>
    </row>
    <row r="117" spans="1:17" s="10" customFormat="1">
      <c r="A117" t="s">
        <v>190</v>
      </c>
      <c r="B117"/>
      <c r="C117"/>
      <c r="D117"/>
      <c r="E117" s="12" t="s">
        <v>133</v>
      </c>
      <c r="H117" s="35"/>
      <c r="I117" s="10" t="e">
        <f>VLOOKUP($A117,STG!$C$3:$CN$4,33,FALSE)</f>
        <v>#N/A</v>
      </c>
      <c r="M117" s="10" t="e">
        <f>VLOOKUP($A117,HDL!#REF!,16,FALSE)</f>
        <v>#REF!</v>
      </c>
      <c r="Q117" s="10" t="e">
        <f>VLOOKUP($A117,HCM!$A$3:$U4,10,FALSE)</f>
        <v>#N/A</v>
      </c>
    </row>
    <row r="118" spans="1:17" s="10" customFormat="1">
      <c r="A118" t="s">
        <v>360</v>
      </c>
      <c r="B118"/>
      <c r="C118"/>
      <c r="D118"/>
      <c r="E118" s="12" t="s">
        <v>133</v>
      </c>
      <c r="H118" s="35"/>
      <c r="I118" s="10" t="e">
        <f>VLOOKUP($A118,STG!$C$3:$CN$4,33,FALSE)</f>
        <v>#N/A</v>
      </c>
      <c r="M118" s="10" t="e">
        <f>VLOOKUP($A118,HDL!#REF!,16,FALSE)</f>
        <v>#REF!</v>
      </c>
      <c r="Q118" s="10" t="e">
        <f>VLOOKUP($A118,HCM!$A$3:$U4,10,FALSE)</f>
        <v>#N/A</v>
      </c>
    </row>
    <row r="119" spans="1:17" s="10" customFormat="1">
      <c r="A119" t="s">
        <v>301</v>
      </c>
      <c r="B119"/>
      <c r="C119"/>
      <c r="D119"/>
      <c r="E119" s="12" t="s">
        <v>133</v>
      </c>
      <c r="H119" s="35"/>
      <c r="I119" s="10" t="e">
        <f>VLOOKUP($A119,STG!$C$3:$CN$4,33,FALSE)</f>
        <v>#N/A</v>
      </c>
      <c r="M119" s="10" t="e">
        <f>VLOOKUP($A119,HDL!#REF!,16,FALSE)</f>
        <v>#REF!</v>
      </c>
      <c r="Q119" s="10" t="e">
        <f>VLOOKUP($A119,HCM!$A$3:$U4,10,FALSE)</f>
        <v>#N/A</v>
      </c>
    </row>
    <row r="120" spans="1:17" s="10" customFormat="1">
      <c r="A120" t="s">
        <v>273</v>
      </c>
      <c r="B120"/>
      <c r="C120"/>
      <c r="D120"/>
      <c r="E120" s="12" t="s">
        <v>133</v>
      </c>
      <c r="H120" s="35"/>
      <c r="I120" s="10" t="e">
        <f>VLOOKUP($A120,STG!$C$3:$CN$4,33,FALSE)</f>
        <v>#N/A</v>
      </c>
      <c r="M120" s="10" t="e">
        <f>VLOOKUP($A120,HDL!#REF!,16,FALSE)</f>
        <v>#REF!</v>
      </c>
      <c r="Q120" s="10" t="e">
        <f>VLOOKUP($A120,HCM!$A$3:$U4,10,FALSE)</f>
        <v>#N/A</v>
      </c>
    </row>
    <row r="121" spans="1:17" s="10" customFormat="1">
      <c r="A121" t="s">
        <v>295</v>
      </c>
      <c r="B121"/>
      <c r="C121"/>
      <c r="D121"/>
      <c r="E121" s="12" t="s">
        <v>133</v>
      </c>
      <c r="H121" s="35"/>
      <c r="I121" s="10" t="e">
        <f>VLOOKUP($A121,STG!$C$3:$CN$4,33,FALSE)</f>
        <v>#N/A</v>
      </c>
      <c r="M121" s="10" t="e">
        <f>VLOOKUP($A121,HDL!#REF!,16,FALSE)</f>
        <v>#REF!</v>
      </c>
      <c r="Q121" s="10" t="e">
        <f>VLOOKUP($A121,HCM!$A$3:$U4,10,FALSE)</f>
        <v>#N/A</v>
      </c>
    </row>
    <row r="122" spans="1:17" s="10" customFormat="1">
      <c r="A122" t="s">
        <v>275</v>
      </c>
      <c r="B122"/>
      <c r="C122"/>
      <c r="D122"/>
      <c r="E122" s="12" t="s">
        <v>133</v>
      </c>
      <c r="H122" s="35"/>
      <c r="I122" s="10" t="e">
        <f>VLOOKUP($A122,STG!$C$3:$CN$4,33,FALSE)</f>
        <v>#N/A</v>
      </c>
      <c r="M122" s="10" t="e">
        <f>VLOOKUP($A122,HDL!#REF!,16,FALSE)</f>
        <v>#REF!</v>
      </c>
      <c r="Q122" s="10" t="e">
        <f>VLOOKUP($A122,HCM!$A$3:$U4,10,FALSE)</f>
        <v>#N/A</v>
      </c>
    </row>
    <row r="123" spans="1:17" s="10" customFormat="1">
      <c r="A123" t="s">
        <v>202</v>
      </c>
      <c r="B123"/>
      <c r="C123"/>
      <c r="D123"/>
      <c r="E123" s="12" t="s">
        <v>133</v>
      </c>
      <c r="H123" s="35"/>
      <c r="I123" s="10" t="e">
        <f>VLOOKUP($A123,STG!$C$3:$CN$4,33,FALSE)</f>
        <v>#N/A</v>
      </c>
      <c r="M123" s="10" t="e">
        <f>VLOOKUP($A123,HDL!#REF!,16,FALSE)</f>
        <v>#REF!</v>
      </c>
      <c r="Q123" s="10" t="e">
        <f>VLOOKUP($A123,HCM!$A$3:$U4,10,FALSE)</f>
        <v>#N/A</v>
      </c>
    </row>
    <row r="124" spans="1:17" s="10" customFormat="1">
      <c r="A124" t="s">
        <v>173</v>
      </c>
      <c r="B124"/>
      <c r="C124"/>
      <c r="D124"/>
      <c r="E124" s="12" t="s">
        <v>133</v>
      </c>
      <c r="H124" s="35"/>
      <c r="I124" s="10" t="e">
        <f>VLOOKUP($A124,STG!$C$3:$CN$4,33,FALSE)</f>
        <v>#N/A</v>
      </c>
      <c r="M124" s="10" t="e">
        <f>VLOOKUP($A124,HDL!#REF!,16,FALSE)</f>
        <v>#REF!</v>
      </c>
      <c r="Q124" s="10" t="e">
        <f>VLOOKUP($A124,HCM!$A$3:$U4,10,FALSE)</f>
        <v>#N/A</v>
      </c>
    </row>
    <row r="125" spans="1:17" s="10" customFormat="1">
      <c r="A125" t="s">
        <v>366</v>
      </c>
      <c r="B125"/>
      <c r="C125"/>
      <c r="D125"/>
      <c r="E125" s="12" t="s">
        <v>133</v>
      </c>
      <c r="H125" s="35"/>
      <c r="I125" s="10" t="e">
        <f>VLOOKUP($A125,STG!$C$3:$CN$4,33,FALSE)</f>
        <v>#N/A</v>
      </c>
      <c r="M125" s="10" t="e">
        <f>VLOOKUP($A125,HDL!#REF!,16,FALSE)</f>
        <v>#REF!</v>
      </c>
      <c r="Q125" s="10" t="e">
        <f>VLOOKUP($A125,HCM!$A$3:$U4,10,FALSE)</f>
        <v>#N/A</v>
      </c>
    </row>
    <row r="126" spans="1:17" s="10" customFormat="1">
      <c r="A126" t="s">
        <v>326</v>
      </c>
      <c r="B126"/>
      <c r="C126"/>
      <c r="D126"/>
      <c r="E126" s="12" t="s">
        <v>133</v>
      </c>
      <c r="H126" s="35"/>
      <c r="I126" s="10" t="e">
        <f>VLOOKUP($A126,STG!$C$3:$CN$4,33,FALSE)</f>
        <v>#N/A</v>
      </c>
      <c r="M126" s="10" t="e">
        <f>VLOOKUP($A126,HDL!#REF!,16,FALSE)</f>
        <v>#REF!</v>
      </c>
      <c r="Q126" s="10" t="e">
        <f>VLOOKUP($A126,HCM!$A$3:$U4,10,FALSE)</f>
        <v>#N/A</v>
      </c>
    </row>
    <row r="127" spans="1:17" s="10" customFormat="1">
      <c r="A127" t="s">
        <v>357</v>
      </c>
      <c r="B127"/>
      <c r="C127"/>
      <c r="D127"/>
      <c r="E127" s="12" t="s">
        <v>133</v>
      </c>
      <c r="H127" s="35"/>
      <c r="I127" s="10" t="e">
        <f>VLOOKUP($A127,STG!$C$3:$CN$4,33,FALSE)</f>
        <v>#N/A</v>
      </c>
      <c r="M127" s="10" t="e">
        <f>VLOOKUP($A127,HDL!#REF!,16,FALSE)</f>
        <v>#REF!</v>
      </c>
      <c r="Q127" s="10" t="e">
        <f>VLOOKUP($A127,HCM!$A$3:$U4,10,FALSE)</f>
        <v>#N/A</v>
      </c>
    </row>
    <row r="128" spans="1:17" s="10" customFormat="1">
      <c r="A128" t="s">
        <v>165</v>
      </c>
      <c r="B128"/>
      <c r="C128"/>
      <c r="D128"/>
      <c r="E128" s="12" t="s">
        <v>133</v>
      </c>
      <c r="H128" s="35"/>
      <c r="I128" s="10" t="e">
        <f>VLOOKUP($A128,STG!$C$3:$CN$4,33,FALSE)</f>
        <v>#N/A</v>
      </c>
      <c r="M128" s="10" t="e">
        <f>VLOOKUP($A128,HDL!#REF!,16,FALSE)</f>
        <v>#REF!</v>
      </c>
      <c r="Q128" s="10" t="e">
        <f>VLOOKUP($A128,HCM!$A$3:$U4,10,FALSE)</f>
        <v>#N/A</v>
      </c>
    </row>
    <row r="129" spans="1:17" s="10" customFormat="1">
      <c r="A129" t="s">
        <v>197</v>
      </c>
      <c r="B129"/>
      <c r="C129"/>
      <c r="D129"/>
      <c r="E129" s="12" t="s">
        <v>133</v>
      </c>
      <c r="H129" s="35"/>
      <c r="I129" s="10" t="e">
        <f>VLOOKUP($A129,STG!$C$3:$CN$4,33,FALSE)</f>
        <v>#N/A</v>
      </c>
      <c r="M129" s="10" t="e">
        <f>VLOOKUP($A129,HDL!#REF!,16,FALSE)</f>
        <v>#REF!</v>
      </c>
      <c r="Q129" s="10" t="e">
        <f>VLOOKUP($A129,HCM!$A$3:$U4,10,FALSE)</f>
        <v>#N/A</v>
      </c>
    </row>
    <row r="130" spans="1:17" s="10" customFormat="1">
      <c r="A130" t="s">
        <v>338</v>
      </c>
      <c r="B130"/>
      <c r="C130"/>
      <c r="D130"/>
      <c r="E130" s="12" t="s">
        <v>133</v>
      </c>
      <c r="H130" s="35"/>
      <c r="I130" s="10" t="e">
        <f>VLOOKUP($A130,STG!$C$3:$CN$4,33,FALSE)</f>
        <v>#N/A</v>
      </c>
      <c r="M130" s="10" t="e">
        <f>VLOOKUP($A130,HDL!#REF!,16,FALSE)</f>
        <v>#REF!</v>
      </c>
      <c r="Q130" s="10" t="e">
        <f>VLOOKUP($A130,HCM!$A$3:$U4,10,FALSE)</f>
        <v>#N/A</v>
      </c>
    </row>
    <row r="131" spans="1:17" s="10" customFormat="1">
      <c r="A131" t="s">
        <v>277</v>
      </c>
      <c r="B131"/>
      <c r="C131"/>
      <c r="D131"/>
      <c r="E131" s="12" t="s">
        <v>133</v>
      </c>
      <c r="H131" s="35"/>
      <c r="I131" s="10" t="e">
        <f>VLOOKUP($A131,STG!$C$3:$CN$4,33,FALSE)</f>
        <v>#N/A</v>
      </c>
      <c r="M131" s="10" t="e">
        <f>VLOOKUP($A131,HDL!#REF!,16,FALSE)</f>
        <v>#REF!</v>
      </c>
      <c r="Q131" s="10" t="e">
        <f>VLOOKUP($A131,HCM!$A$3:$U4,10,FALSE)</f>
        <v>#N/A</v>
      </c>
    </row>
    <row r="132" spans="1:17" s="10" customFormat="1">
      <c r="A132" t="s">
        <v>171</v>
      </c>
      <c r="B132"/>
      <c r="C132"/>
      <c r="D132"/>
      <c r="E132" s="12" t="s">
        <v>133</v>
      </c>
      <c r="H132" s="35"/>
      <c r="I132" s="10" t="e">
        <f>VLOOKUP($A132,STG!$C$3:$CN$4,33,FALSE)</f>
        <v>#N/A</v>
      </c>
      <c r="M132" s="10" t="e">
        <f>VLOOKUP($A132,HDL!#REF!,16,FALSE)</f>
        <v>#REF!</v>
      </c>
      <c r="Q132" s="10" t="e">
        <f>VLOOKUP($A132,HCM!$A$3:$U4,10,FALSE)</f>
        <v>#N/A</v>
      </c>
    </row>
    <row r="133" spans="1:17" s="10" customFormat="1">
      <c r="A133" t="s">
        <v>222</v>
      </c>
      <c r="B133"/>
      <c r="C133"/>
      <c r="D133"/>
      <c r="E133" s="12" t="s">
        <v>133</v>
      </c>
      <c r="H133" s="35"/>
      <c r="I133" s="10" t="e">
        <f>VLOOKUP($A133,STG!$C$3:$CN$4,33,FALSE)</f>
        <v>#N/A</v>
      </c>
      <c r="M133" s="10" t="e">
        <f>VLOOKUP($A133,HDL!#REF!,16,FALSE)</f>
        <v>#REF!</v>
      </c>
      <c r="Q133" s="10" t="e">
        <f>VLOOKUP($A133,HCM!$A$3:$U4,10,FALSE)</f>
        <v>#N/A</v>
      </c>
    </row>
    <row r="134" spans="1:17" s="10" customFormat="1">
      <c r="A134" t="s">
        <v>363</v>
      </c>
      <c r="B134"/>
      <c r="C134"/>
      <c r="D134"/>
      <c r="E134" s="12" t="s">
        <v>133</v>
      </c>
      <c r="H134" s="35"/>
      <c r="I134" s="10" t="e">
        <f>VLOOKUP($A134,STG!$C$3:$CN$4,33,FALSE)</f>
        <v>#N/A</v>
      </c>
      <c r="M134" s="10" t="e">
        <f>VLOOKUP($A134,HDL!#REF!,16,FALSE)</f>
        <v>#REF!</v>
      </c>
      <c r="Q134" s="10" t="e">
        <f>VLOOKUP($A134,HCM!$A$3:$U4,10,FALSE)</f>
        <v>#N/A</v>
      </c>
    </row>
    <row r="135" spans="1:17" s="10" customFormat="1">
      <c r="A135" t="s">
        <v>188</v>
      </c>
      <c r="B135"/>
      <c r="C135"/>
      <c r="D135"/>
      <c r="E135" s="12" t="s">
        <v>133</v>
      </c>
      <c r="H135" s="35"/>
      <c r="I135" s="10" t="e">
        <f>VLOOKUP($A135,STG!$C$3:$CN$4,33,FALSE)</f>
        <v>#N/A</v>
      </c>
      <c r="M135" s="10" t="e">
        <f>VLOOKUP($A135,HDL!#REF!,16,FALSE)</f>
        <v>#REF!</v>
      </c>
      <c r="Q135" s="10" t="e">
        <f>VLOOKUP($A135,HCM!$A$3:$U4,10,FALSE)</f>
        <v>#N/A</v>
      </c>
    </row>
    <row r="136" spans="1:17" s="10" customFormat="1">
      <c r="A136" t="s">
        <v>337</v>
      </c>
      <c r="B136"/>
      <c r="C136"/>
      <c r="D136"/>
      <c r="E136" s="12" t="s">
        <v>133</v>
      </c>
      <c r="H136" s="35"/>
      <c r="I136" s="10" t="e">
        <f>VLOOKUP($A136,STG!$C$3:$CN$4,33,FALSE)</f>
        <v>#N/A</v>
      </c>
      <c r="M136" s="10" t="e">
        <f>VLOOKUP($A136,HDL!#REF!,16,FALSE)</f>
        <v>#REF!</v>
      </c>
      <c r="Q136" s="10" t="e">
        <f>VLOOKUP($A136,HCM!$A$3:$U4,10,FALSE)</f>
        <v>#N/A</v>
      </c>
    </row>
    <row r="137" spans="1:17" s="10" customFormat="1">
      <c r="A137" t="s">
        <v>207</v>
      </c>
      <c r="B137"/>
      <c r="C137"/>
      <c r="D137"/>
      <c r="E137" s="12" t="s">
        <v>133</v>
      </c>
      <c r="H137" s="35"/>
      <c r="I137" s="10" t="e">
        <f>VLOOKUP($A137,STG!$C$3:$CN$4,33,FALSE)</f>
        <v>#N/A</v>
      </c>
      <c r="M137" s="10" t="e">
        <f>VLOOKUP($A137,HDL!#REF!,16,FALSE)</f>
        <v>#REF!</v>
      </c>
      <c r="Q137" s="10" t="e">
        <f>VLOOKUP($A137,HCM!$A$3:$U4,10,FALSE)</f>
        <v>#N/A</v>
      </c>
    </row>
    <row r="138" spans="1:17" s="10" customFormat="1">
      <c r="A138" t="s">
        <v>286</v>
      </c>
      <c r="B138"/>
      <c r="C138"/>
      <c r="D138"/>
      <c r="E138" s="12" t="s">
        <v>133</v>
      </c>
      <c r="H138" s="35"/>
      <c r="I138" s="10" t="e">
        <f>VLOOKUP($A138,STG!$C$3:$CN$4,33,FALSE)</f>
        <v>#N/A</v>
      </c>
      <c r="M138" s="10" t="e">
        <f>VLOOKUP($A138,HDL!#REF!,16,FALSE)</f>
        <v>#REF!</v>
      </c>
      <c r="Q138" s="10" t="e">
        <f>VLOOKUP($A138,HCM!$A$3:$U4,10,FALSE)</f>
        <v>#N/A</v>
      </c>
    </row>
    <row r="139" spans="1:17" s="10" customFormat="1">
      <c r="A139" t="s">
        <v>184</v>
      </c>
      <c r="B139"/>
      <c r="C139"/>
      <c r="D139"/>
      <c r="E139" s="12" t="s">
        <v>133</v>
      </c>
      <c r="H139" s="35"/>
      <c r="I139" s="10" t="e">
        <f>VLOOKUP($A139,STG!$C$3:$CN$4,33,FALSE)</f>
        <v>#N/A</v>
      </c>
      <c r="M139" s="10" t="e">
        <f>VLOOKUP($A139,HDL!#REF!,16,FALSE)</f>
        <v>#REF!</v>
      </c>
      <c r="Q139" s="10" t="e">
        <f>VLOOKUP($A139,HCM!$A$3:$U4,10,FALSE)</f>
        <v>#N/A</v>
      </c>
    </row>
    <row r="140" spans="1:17" s="10" customFormat="1">
      <c r="A140" t="s">
        <v>370</v>
      </c>
      <c r="B140"/>
      <c r="C140"/>
      <c r="D140"/>
      <c r="E140" s="12" t="s">
        <v>133</v>
      </c>
      <c r="H140" s="35"/>
      <c r="I140" s="10" t="e">
        <f>VLOOKUP($A140,STG!$C$3:$CN$4,33,FALSE)</f>
        <v>#N/A</v>
      </c>
      <c r="M140" s="10" t="e">
        <f>VLOOKUP($A140,HDL!#REF!,16,FALSE)</f>
        <v>#REF!</v>
      </c>
      <c r="Q140" s="10" t="e">
        <f>VLOOKUP($A140,HCM!$A$3:$U4,10,FALSE)</f>
        <v>#N/A</v>
      </c>
    </row>
    <row r="141" spans="1:17" s="10" customFormat="1">
      <c r="A141" t="s">
        <v>198</v>
      </c>
      <c r="B141"/>
      <c r="C141"/>
      <c r="D141"/>
      <c r="E141" s="12" t="s">
        <v>133</v>
      </c>
      <c r="H141" s="35"/>
      <c r="I141" s="10" t="e">
        <f>VLOOKUP($A141,STG!$C$3:$CN$4,33,FALSE)</f>
        <v>#N/A</v>
      </c>
      <c r="M141" s="10" t="e">
        <f>VLOOKUP($A141,HDL!#REF!,16,FALSE)</f>
        <v>#REF!</v>
      </c>
      <c r="Q141" s="10" t="e">
        <f>VLOOKUP($A141,HCM!$A$3:$U4,10,FALSE)</f>
        <v>#N/A</v>
      </c>
    </row>
    <row r="142" spans="1:17" s="10" customFormat="1">
      <c r="A142" t="s">
        <v>185</v>
      </c>
      <c r="B142"/>
      <c r="C142"/>
      <c r="D142"/>
      <c r="E142" s="12" t="s">
        <v>133</v>
      </c>
      <c r="H142" s="35"/>
      <c r="I142" s="10" t="e">
        <f>VLOOKUP($A142,STG!$C$3:$CN$4,33,FALSE)</f>
        <v>#N/A</v>
      </c>
      <c r="M142" s="10" t="e">
        <f>VLOOKUP($A142,HDL!#REF!,16,FALSE)</f>
        <v>#REF!</v>
      </c>
      <c r="Q142" s="10" t="e">
        <f>VLOOKUP($A142,HCM!$A$3:$U4,10,FALSE)</f>
        <v>#N/A</v>
      </c>
    </row>
    <row r="143" spans="1:17" s="10" customFormat="1">
      <c r="A143" t="s">
        <v>200</v>
      </c>
      <c r="B143"/>
      <c r="C143"/>
      <c r="D143"/>
      <c r="E143" s="12" t="s">
        <v>133</v>
      </c>
      <c r="H143" s="35"/>
      <c r="I143" s="10" t="e">
        <f>VLOOKUP($A143,STG!$C$3:$CN$4,33,FALSE)</f>
        <v>#N/A</v>
      </c>
      <c r="M143" s="10" t="e">
        <f>VLOOKUP($A143,HDL!#REF!,16,FALSE)</f>
        <v>#REF!</v>
      </c>
      <c r="Q143" s="10" t="e">
        <f>VLOOKUP($A143,HCM!$A$3:$U4,10,FALSE)</f>
        <v>#N/A</v>
      </c>
    </row>
    <row r="144" spans="1:17" s="10" customFormat="1">
      <c r="A144" t="s">
        <v>195</v>
      </c>
      <c r="B144"/>
      <c r="C144"/>
      <c r="D144"/>
      <c r="E144" s="12" t="s">
        <v>133</v>
      </c>
      <c r="H144" s="35"/>
      <c r="I144" s="10" t="e">
        <f>VLOOKUP($A144,STG!$C$3:$CN$4,33,FALSE)</f>
        <v>#N/A</v>
      </c>
      <c r="M144" s="10" t="e">
        <f>VLOOKUP($A144,HDL!#REF!,16,FALSE)</f>
        <v>#REF!</v>
      </c>
      <c r="Q144" s="10" t="e">
        <f>VLOOKUP($A144,HCM!$A$3:$U4,10,FALSE)</f>
        <v>#N/A</v>
      </c>
    </row>
    <row r="145" spans="1:17" s="10" customFormat="1">
      <c r="A145" t="s">
        <v>293</v>
      </c>
      <c r="B145"/>
      <c r="C145"/>
      <c r="D145"/>
      <c r="E145" s="12" t="s">
        <v>133</v>
      </c>
      <c r="H145" s="35"/>
      <c r="I145" s="10" t="e">
        <f>VLOOKUP($A145,STG!$C$3:$CN$4,33,FALSE)</f>
        <v>#N/A</v>
      </c>
      <c r="M145" s="10" t="e">
        <f>VLOOKUP($A145,HDL!#REF!,16,FALSE)</f>
        <v>#REF!</v>
      </c>
      <c r="Q145" s="10" t="e">
        <f>VLOOKUP($A145,HCM!$A$3:$U4,10,FALSE)</f>
        <v>#N/A</v>
      </c>
    </row>
    <row r="146" spans="1:17" s="10" customFormat="1">
      <c r="A146" t="s">
        <v>304</v>
      </c>
      <c r="B146"/>
      <c r="C146"/>
      <c r="D146"/>
      <c r="E146" s="12" t="s">
        <v>133</v>
      </c>
      <c r="H146" s="35"/>
      <c r="I146" s="10" t="e">
        <f>VLOOKUP($A146,STG!$C$3:$CN$4,33,FALSE)</f>
        <v>#N/A</v>
      </c>
      <c r="M146" s="10" t="e">
        <f>VLOOKUP($A146,HDL!#REF!,16,FALSE)</f>
        <v>#REF!</v>
      </c>
      <c r="Q146" s="10" t="e">
        <f>VLOOKUP($A146,HCM!$A$3:$U4,10,FALSE)</f>
        <v>#N/A</v>
      </c>
    </row>
    <row r="147" spans="1:17" s="10" customFormat="1">
      <c r="A147" t="s">
        <v>191</v>
      </c>
      <c r="B147"/>
      <c r="C147"/>
      <c r="D147"/>
      <c r="E147" s="12" t="s">
        <v>133</v>
      </c>
      <c r="H147" s="35"/>
      <c r="I147" s="10" t="e">
        <f>VLOOKUP($A147,STG!$C$3:$CN$4,33,FALSE)</f>
        <v>#N/A</v>
      </c>
      <c r="M147" s="10" t="e">
        <f>VLOOKUP($A147,HDL!#REF!,16,FALSE)</f>
        <v>#REF!</v>
      </c>
      <c r="Q147" s="10" t="e">
        <f>VLOOKUP($A147,HCM!$A$3:$U4,10,FALSE)</f>
        <v>#N/A</v>
      </c>
    </row>
    <row r="148" spans="1:17" s="10" customFormat="1">
      <c r="A148" t="s">
        <v>186</v>
      </c>
      <c r="B148"/>
      <c r="C148"/>
      <c r="D148"/>
      <c r="E148" s="12" t="s">
        <v>133</v>
      </c>
      <c r="H148" s="35"/>
      <c r="I148" s="10" t="e">
        <f>VLOOKUP($A148,STG!$C$3:$CN$4,33,FALSE)</f>
        <v>#N/A</v>
      </c>
      <c r="M148" s="10" t="e">
        <f>VLOOKUP($A148,HDL!#REF!,16,FALSE)</f>
        <v>#REF!</v>
      </c>
      <c r="Q148" s="10" t="e">
        <f>VLOOKUP($A148,HCM!$A$3:$U4,10,FALSE)</f>
        <v>#N/A</v>
      </c>
    </row>
    <row r="149" spans="1:17" s="10" customFormat="1">
      <c r="A149" t="s">
        <v>231</v>
      </c>
      <c r="B149"/>
      <c r="C149"/>
      <c r="D149"/>
      <c r="E149" s="12" t="s">
        <v>133</v>
      </c>
      <c r="H149" s="35"/>
      <c r="I149" s="10" t="e">
        <f>VLOOKUP($A149,STG!$C$3:$CN$4,33,FALSE)</f>
        <v>#N/A</v>
      </c>
      <c r="M149" s="10" t="e">
        <f>VLOOKUP($A149,HDL!#REF!,16,FALSE)</f>
        <v>#REF!</v>
      </c>
      <c r="Q149" s="10" t="e">
        <f>VLOOKUP($A149,HCM!$A$3:$U4,10,FALSE)</f>
        <v>#N/A</v>
      </c>
    </row>
    <row r="150" spans="1:17" s="10" customFormat="1">
      <c r="A150" t="s">
        <v>252</v>
      </c>
      <c r="B150"/>
      <c r="C150"/>
      <c r="D150"/>
      <c r="E150" s="12" t="s">
        <v>133</v>
      </c>
      <c r="H150" s="35"/>
      <c r="I150" s="10" t="e">
        <f>VLOOKUP($A150,STG!$C$3:$CN$4,33,FALSE)</f>
        <v>#N/A</v>
      </c>
      <c r="M150" s="10" t="e">
        <f>VLOOKUP($A150,HDL!#REF!,16,FALSE)</f>
        <v>#REF!</v>
      </c>
      <c r="Q150" s="10" t="e">
        <f>VLOOKUP($A150,HCM!$A$3:$U4,10,FALSE)</f>
        <v>#N/A</v>
      </c>
    </row>
    <row r="151" spans="1:17" s="10" customFormat="1">
      <c r="A151" t="s">
        <v>240</v>
      </c>
      <c r="B151"/>
      <c r="C151"/>
      <c r="D151"/>
      <c r="E151" s="12" t="s">
        <v>133</v>
      </c>
      <c r="H151" s="35"/>
      <c r="I151" s="10" t="e">
        <f>VLOOKUP($A151,STG!$C$3:$CN$4,33,FALSE)</f>
        <v>#N/A</v>
      </c>
      <c r="M151" s="10" t="e">
        <f>VLOOKUP($A151,HDL!#REF!,16,FALSE)</f>
        <v>#REF!</v>
      </c>
      <c r="Q151" s="10" t="e">
        <f>VLOOKUP($A151,HCM!$A$3:$U4,10,FALSE)</f>
        <v>#N/A</v>
      </c>
    </row>
    <row r="152" spans="1:17" s="10" customFormat="1">
      <c r="A152" t="s">
        <v>242</v>
      </c>
      <c r="B152"/>
      <c r="C152"/>
      <c r="D152"/>
      <c r="E152" s="12" t="s">
        <v>133</v>
      </c>
      <c r="H152" s="35"/>
      <c r="I152" s="10" t="e">
        <f>VLOOKUP($A152,STG!$C$3:$CN$4,33,FALSE)</f>
        <v>#N/A</v>
      </c>
      <c r="M152" s="10" t="e">
        <f>VLOOKUP($A152,HDL!#REF!,16,FALSE)</f>
        <v>#REF!</v>
      </c>
      <c r="Q152" s="10" t="e">
        <f>VLOOKUP($A152,HCM!$A$3:$U4,10,FALSE)</f>
        <v>#N/A</v>
      </c>
    </row>
    <row r="153" spans="1:17" s="10" customFormat="1">
      <c r="A153" t="s">
        <v>192</v>
      </c>
      <c r="B153"/>
      <c r="C153"/>
      <c r="D153"/>
      <c r="E153" s="12" t="s">
        <v>133</v>
      </c>
      <c r="H153" s="35"/>
      <c r="I153" s="10" t="e">
        <f>VLOOKUP($A153,STG!$C$3:$CN$4,33,FALSE)</f>
        <v>#N/A</v>
      </c>
      <c r="M153" s="10" t="e">
        <f>VLOOKUP($A153,HDL!#REF!,16,FALSE)</f>
        <v>#REF!</v>
      </c>
      <c r="Q153" s="10" t="e">
        <f>VLOOKUP($A153,HCM!$A$3:$U4,10,FALSE)</f>
        <v>#N/A</v>
      </c>
    </row>
    <row r="154" spans="1:17" s="10" customFormat="1">
      <c r="A154" t="s">
        <v>308</v>
      </c>
      <c r="B154"/>
      <c r="C154"/>
      <c r="D154"/>
      <c r="E154" s="12" t="s">
        <v>133</v>
      </c>
      <c r="H154" s="35"/>
      <c r="I154" s="10" t="e">
        <f>VLOOKUP($A154,STG!$C$3:$CN$4,33,FALSE)</f>
        <v>#N/A</v>
      </c>
      <c r="M154" s="10" t="e">
        <f>VLOOKUP($A154,HDL!#REF!,16,FALSE)</f>
        <v>#REF!</v>
      </c>
      <c r="Q154" s="10" t="e">
        <f>VLOOKUP($A154,HCM!$A$3:$U4,10,FALSE)</f>
        <v>#N/A</v>
      </c>
    </row>
    <row r="155" spans="1:17" s="10" customFormat="1">
      <c r="A155" t="s">
        <v>364</v>
      </c>
      <c r="B155"/>
      <c r="C155"/>
      <c r="D155"/>
      <c r="E155" s="12" t="s">
        <v>133</v>
      </c>
      <c r="H155" s="35"/>
      <c r="I155" s="10" t="e">
        <f>VLOOKUP($A155,STG!$C$3:$CN$4,33,FALSE)</f>
        <v>#N/A</v>
      </c>
      <c r="M155" s="10" t="e">
        <f>VLOOKUP($A155,HDL!#REF!,16,FALSE)</f>
        <v>#REF!</v>
      </c>
      <c r="Q155" s="10" t="e">
        <f>VLOOKUP($A155,HCM!$A$3:$U4,10,FALSE)</f>
        <v>#N/A</v>
      </c>
    </row>
    <row r="156" spans="1:17" s="10" customFormat="1">
      <c r="A156" t="s">
        <v>229</v>
      </c>
      <c r="B156"/>
      <c r="C156"/>
      <c r="D156"/>
      <c r="E156" s="12" t="s">
        <v>133</v>
      </c>
      <c r="H156" s="35"/>
      <c r="I156" s="10" t="e">
        <f>VLOOKUP($A156,STG!$C$3:$CN$4,33,FALSE)</f>
        <v>#N/A</v>
      </c>
      <c r="M156" s="10" t="e">
        <f>VLOOKUP($A156,HDL!#REF!,16,FALSE)</f>
        <v>#REF!</v>
      </c>
      <c r="Q156" s="10" t="e">
        <f>VLOOKUP($A156,HCM!$A$3:$U4,10,FALSE)</f>
        <v>#N/A</v>
      </c>
    </row>
    <row r="157" spans="1:17" s="10" customFormat="1">
      <c r="A157" t="s">
        <v>187</v>
      </c>
      <c r="B157"/>
      <c r="C157"/>
      <c r="D157"/>
      <c r="E157" s="12" t="s">
        <v>133</v>
      </c>
      <c r="H157" s="35"/>
      <c r="I157" s="10" t="e">
        <f>VLOOKUP($A157,STG!$C$3:$CN$4,33,FALSE)</f>
        <v>#N/A</v>
      </c>
      <c r="M157" s="10" t="e">
        <f>VLOOKUP($A157,HDL!#REF!,16,FALSE)</f>
        <v>#REF!</v>
      </c>
      <c r="Q157" s="10" t="e">
        <f>VLOOKUP($A157,HCM!$A$3:$U4,10,FALSE)</f>
        <v>#N/A</v>
      </c>
    </row>
    <row r="158" spans="1:17" s="10" customFormat="1">
      <c r="A158" t="s">
        <v>342</v>
      </c>
      <c r="B158"/>
      <c r="C158"/>
      <c r="D158"/>
      <c r="E158" s="12" t="s">
        <v>133</v>
      </c>
      <c r="H158" s="35"/>
      <c r="I158" s="10" t="e">
        <f>VLOOKUP($A158,STG!$C$3:$CN$4,33,FALSE)</f>
        <v>#N/A</v>
      </c>
      <c r="M158" s="10" t="e">
        <f>VLOOKUP($A158,HDL!#REF!,16,FALSE)</f>
        <v>#REF!</v>
      </c>
      <c r="Q158" s="10" t="e">
        <f>VLOOKUP($A158,HCM!$A$3:$U4,10,FALSE)</f>
        <v>#N/A</v>
      </c>
    </row>
    <row r="159" spans="1:17" s="10" customFormat="1">
      <c r="A159" t="s">
        <v>234</v>
      </c>
      <c r="B159"/>
      <c r="C159"/>
      <c r="D159"/>
      <c r="E159" s="12" t="s">
        <v>133</v>
      </c>
      <c r="H159" s="35"/>
      <c r="I159" s="10" t="e">
        <f>VLOOKUP($A159,STG!$C$3:$CN$4,33,FALSE)</f>
        <v>#N/A</v>
      </c>
      <c r="M159" s="10" t="e">
        <f>VLOOKUP($A159,HDL!#REF!,16,FALSE)</f>
        <v>#REF!</v>
      </c>
      <c r="Q159" s="10" t="e">
        <f>VLOOKUP($A159,HCM!$A$3:$U4,10,FALSE)</f>
        <v>#N/A</v>
      </c>
    </row>
    <row r="160" spans="1:17" s="10" customFormat="1">
      <c r="A160" t="s">
        <v>350</v>
      </c>
      <c r="B160"/>
      <c r="C160"/>
      <c r="D160"/>
      <c r="E160" s="12" t="s">
        <v>133</v>
      </c>
      <c r="H160" s="35"/>
      <c r="I160" s="10" t="e">
        <f>VLOOKUP($A160,STG!$C$3:$CN$4,33,FALSE)</f>
        <v>#N/A</v>
      </c>
      <c r="M160" s="10" t="e">
        <f>VLOOKUP($A160,HDL!#REF!,16,FALSE)</f>
        <v>#REF!</v>
      </c>
      <c r="Q160" s="10" t="e">
        <f>VLOOKUP($A160,HCM!$A$3:$U4,10,FALSE)</f>
        <v>#N/A</v>
      </c>
    </row>
    <row r="161" spans="1:17" s="10" customFormat="1">
      <c r="A161" t="s">
        <v>254</v>
      </c>
      <c r="B161"/>
      <c r="C161"/>
      <c r="D161"/>
      <c r="E161" s="12" t="s">
        <v>133</v>
      </c>
      <c r="H161" s="35"/>
      <c r="I161" s="10" t="e">
        <f>VLOOKUP($A161,STG!$C$3:$CN$4,33,FALSE)</f>
        <v>#N/A</v>
      </c>
      <c r="M161" s="10" t="e">
        <f>VLOOKUP($A161,HDL!#REF!,16,FALSE)</f>
        <v>#REF!</v>
      </c>
      <c r="Q161" s="10" t="e">
        <f>VLOOKUP($A161,HCM!$A$3:$U4,10,FALSE)</f>
        <v>#N/A</v>
      </c>
    </row>
    <row r="162" spans="1:17" s="10" customFormat="1">
      <c r="A162" t="s">
        <v>369</v>
      </c>
      <c r="B162"/>
      <c r="C162"/>
      <c r="D162"/>
      <c r="E162" s="12" t="s">
        <v>133</v>
      </c>
      <c r="H162" s="35"/>
      <c r="I162" s="10" t="e">
        <f>VLOOKUP($A162,STG!$C$3:$CN$4,33,FALSE)</f>
        <v>#N/A</v>
      </c>
      <c r="M162" s="10" t="e">
        <f>VLOOKUP($A162,HDL!#REF!,16,FALSE)</f>
        <v>#REF!</v>
      </c>
      <c r="Q162" s="10" t="e">
        <f>VLOOKUP($A162,HCM!$A$3:$U4,10,FALSE)</f>
        <v>#N/A</v>
      </c>
    </row>
    <row r="163" spans="1:17" s="10" customFormat="1">
      <c r="A163" t="s">
        <v>278</v>
      </c>
      <c r="B163"/>
      <c r="C163"/>
      <c r="D163"/>
      <c r="E163" s="12" t="s">
        <v>133</v>
      </c>
      <c r="H163" s="35"/>
      <c r="I163" s="10" t="e">
        <f>VLOOKUP($A163,STG!$C$3:$CN$4,33,FALSE)</f>
        <v>#N/A</v>
      </c>
      <c r="M163" s="10" t="e">
        <f>VLOOKUP($A163,HDL!#REF!,16,FALSE)</f>
        <v>#REF!</v>
      </c>
      <c r="Q163" s="10" t="e">
        <f>VLOOKUP($A163,HCM!$A$3:$U4,10,FALSE)</f>
        <v>#N/A</v>
      </c>
    </row>
    <row r="164" spans="1:17" s="10" customFormat="1">
      <c r="A164" t="s">
        <v>167</v>
      </c>
      <c r="B164"/>
      <c r="C164"/>
      <c r="D164"/>
      <c r="E164" s="12" t="s">
        <v>133</v>
      </c>
      <c r="H164" s="35"/>
      <c r="I164" s="10" t="e">
        <f>VLOOKUP($A164,STG!$C$3:$CN$4,33,FALSE)</f>
        <v>#N/A</v>
      </c>
      <c r="M164" s="10" t="e">
        <f>VLOOKUP($A164,HDL!#REF!,16,FALSE)</f>
        <v>#REF!</v>
      </c>
      <c r="Q164" s="10" t="e">
        <f>VLOOKUP($A164,HCM!$A$3:$U4,10,FALSE)</f>
        <v>#N/A</v>
      </c>
    </row>
    <row r="165" spans="1:17" s="10" customFormat="1">
      <c r="A165" t="s">
        <v>351</v>
      </c>
      <c r="B165"/>
      <c r="C165"/>
      <c r="D165"/>
      <c r="E165" s="12" t="s">
        <v>133</v>
      </c>
      <c r="H165" s="35"/>
      <c r="I165" s="10" t="e">
        <f>VLOOKUP($A165,STG!$C$3:$CN$4,33,FALSE)</f>
        <v>#N/A</v>
      </c>
      <c r="M165" s="10" t="e">
        <f>VLOOKUP($A165,HDL!#REF!,16,FALSE)</f>
        <v>#REF!</v>
      </c>
      <c r="Q165" s="10" t="e">
        <f>VLOOKUP($A165,HCM!$A$3:$U4,10,FALSE)</f>
        <v>#N/A</v>
      </c>
    </row>
    <row r="166" spans="1:17" s="10" customFormat="1">
      <c r="A166" t="s">
        <v>283</v>
      </c>
      <c r="B166"/>
      <c r="C166"/>
      <c r="D166"/>
      <c r="E166" s="12" t="s">
        <v>133</v>
      </c>
      <c r="H166" s="35"/>
      <c r="I166" s="10" t="e">
        <f>VLOOKUP($A166,STG!$C$3:$CN$4,33,FALSE)</f>
        <v>#N/A</v>
      </c>
      <c r="M166" s="10" t="e">
        <f>VLOOKUP($A166,HDL!#REF!,16,FALSE)</f>
        <v>#REF!</v>
      </c>
      <c r="Q166" s="10" t="e">
        <f>VLOOKUP($A166,HCM!$A$3:$U4,10,FALSE)</f>
        <v>#N/A</v>
      </c>
    </row>
    <row r="167" spans="1:17" s="10" customFormat="1">
      <c r="A167" t="s">
        <v>292</v>
      </c>
      <c r="B167"/>
      <c r="C167"/>
      <c r="D167"/>
      <c r="E167" s="12" t="s">
        <v>133</v>
      </c>
      <c r="H167" s="35"/>
      <c r="I167" s="10" t="e">
        <f>VLOOKUP($A167,STG!$C$3:$CN$4,33,FALSE)</f>
        <v>#N/A</v>
      </c>
      <c r="M167" s="10" t="e">
        <f>VLOOKUP($A167,HDL!#REF!,16,FALSE)</f>
        <v>#REF!</v>
      </c>
      <c r="Q167" s="10" t="e">
        <f>VLOOKUP($A167,HCM!$A$3:$U4,10,FALSE)</f>
        <v>#N/A</v>
      </c>
    </row>
    <row r="168" spans="1:17" s="10" customFormat="1">
      <c r="A168" t="s">
        <v>256</v>
      </c>
      <c r="B168"/>
      <c r="C168"/>
      <c r="D168"/>
      <c r="E168" s="12" t="s">
        <v>133</v>
      </c>
      <c r="H168" s="35"/>
      <c r="I168" s="10" t="e">
        <f>VLOOKUP($A168,STG!$C$3:$CN$4,33,FALSE)</f>
        <v>#N/A</v>
      </c>
      <c r="M168" s="10" t="e">
        <f>VLOOKUP($A168,HDL!#REF!,16,FALSE)</f>
        <v>#REF!</v>
      </c>
      <c r="Q168" s="10" t="e">
        <f>VLOOKUP($A168,HCM!$A$3:$U4,10,FALSE)</f>
        <v>#N/A</v>
      </c>
    </row>
    <row r="169" spans="1:17" s="10" customFormat="1">
      <c r="A169" t="s">
        <v>372</v>
      </c>
      <c r="B169"/>
      <c r="C169"/>
      <c r="D169"/>
      <c r="E169" s="12" t="s">
        <v>133</v>
      </c>
      <c r="H169" s="35"/>
      <c r="I169" s="10" t="e">
        <f>VLOOKUP($A169,STG!$C$3:$CN$4,33,FALSE)</f>
        <v>#N/A</v>
      </c>
      <c r="M169" s="10" t="e">
        <f>VLOOKUP($A169,HDL!#REF!,16,FALSE)</f>
        <v>#REF!</v>
      </c>
      <c r="Q169" s="10" t="e">
        <f>VLOOKUP($A169,HCM!$A$3:$U4,10,FALSE)</f>
        <v>#N/A</v>
      </c>
    </row>
    <row r="170" spans="1:17" s="10" customFormat="1">
      <c r="A170" t="s">
        <v>172</v>
      </c>
      <c r="B170"/>
      <c r="C170"/>
      <c r="D170"/>
      <c r="E170" s="12" t="s">
        <v>133</v>
      </c>
      <c r="H170" s="35"/>
      <c r="I170" s="10" t="e">
        <f>VLOOKUP($A170,STG!$C$3:$CN$4,33,FALSE)</f>
        <v>#N/A</v>
      </c>
      <c r="M170" s="10" t="e">
        <f>VLOOKUP($A170,HDL!#REF!,16,FALSE)</f>
        <v>#REF!</v>
      </c>
      <c r="Q170" s="10" t="e">
        <f>VLOOKUP($A170,HCM!$A$3:$U4,10,FALSE)</f>
        <v>#N/A</v>
      </c>
    </row>
    <row r="171" spans="1:17" s="10" customFormat="1">
      <c r="A171" t="s">
        <v>297</v>
      </c>
      <c r="B171"/>
      <c r="C171"/>
      <c r="D171"/>
      <c r="E171" s="12" t="s">
        <v>133</v>
      </c>
      <c r="H171" s="35"/>
      <c r="I171" s="10" t="e">
        <f>VLOOKUP($A171,STG!$C$3:$CN$4,33,FALSE)</f>
        <v>#N/A</v>
      </c>
      <c r="M171" s="10" t="e">
        <f>VLOOKUP($A171,HDL!#REF!,16,FALSE)</f>
        <v>#REF!</v>
      </c>
      <c r="Q171" s="10" t="e">
        <f>VLOOKUP($A171,HCM!$A$3:$U4,10,FALSE)</f>
        <v>#N/A</v>
      </c>
    </row>
    <row r="172" spans="1:17" s="10" customFormat="1">
      <c r="A172" t="s">
        <v>354</v>
      </c>
      <c r="B172"/>
      <c r="C172"/>
      <c r="D172"/>
      <c r="E172" s="12" t="s">
        <v>133</v>
      </c>
      <c r="H172" s="35"/>
      <c r="I172" s="10" t="e">
        <f>VLOOKUP($A172,STG!$C$3:$CN$4,33,FALSE)</f>
        <v>#N/A</v>
      </c>
      <c r="M172" s="10" t="e">
        <f>VLOOKUP($A172,HDL!#REF!,16,FALSE)</f>
        <v>#REF!</v>
      </c>
      <c r="Q172" s="10" t="e">
        <f>VLOOKUP($A172,HCM!$A$3:$U4,10,FALSE)</f>
        <v>#N/A</v>
      </c>
    </row>
    <row r="173" spans="1:17" s="10" customFormat="1">
      <c r="A173" t="s">
        <v>218</v>
      </c>
      <c r="B173"/>
      <c r="C173"/>
      <c r="D173"/>
      <c r="E173" s="12" t="s">
        <v>133</v>
      </c>
      <c r="H173" s="35"/>
      <c r="I173" s="10" t="e">
        <f>VLOOKUP($A173,STG!$C$3:$CN$4,33,FALSE)</f>
        <v>#N/A</v>
      </c>
      <c r="M173" s="10" t="e">
        <f>VLOOKUP($A173,HDL!#REF!,16,FALSE)</f>
        <v>#REF!</v>
      </c>
      <c r="Q173" s="10" t="e">
        <f>VLOOKUP($A173,HCM!$A$3:$U4,10,FALSE)</f>
        <v>#N/A</v>
      </c>
    </row>
    <row r="174" spans="1:17" s="10" customFormat="1">
      <c r="A174" t="s">
        <v>327</v>
      </c>
      <c r="B174"/>
      <c r="C174"/>
      <c r="D174"/>
      <c r="E174" s="12" t="s">
        <v>133</v>
      </c>
      <c r="H174" s="35"/>
      <c r="I174" s="10" t="e">
        <f>VLOOKUP($A174,STG!$C$3:$CN$4,33,FALSE)</f>
        <v>#N/A</v>
      </c>
      <c r="M174" s="10" t="e">
        <f>VLOOKUP($A174,HDL!#REF!,16,FALSE)</f>
        <v>#REF!</v>
      </c>
      <c r="Q174" s="10" t="e">
        <f>VLOOKUP($A174,HCM!$A$3:$U4,10,FALSE)</f>
        <v>#N/A</v>
      </c>
    </row>
    <row r="175" spans="1:17" s="10" customFormat="1">
      <c r="A175" t="s">
        <v>348</v>
      </c>
      <c r="B175"/>
      <c r="C175"/>
      <c r="D175"/>
      <c r="E175" s="12" t="s">
        <v>133</v>
      </c>
      <c r="H175" s="35"/>
      <c r="I175" s="10" t="e">
        <f>VLOOKUP($A175,STG!$C$3:$CN$4,33,FALSE)</f>
        <v>#N/A</v>
      </c>
      <c r="M175" s="10" t="e">
        <f>VLOOKUP($A175,HDL!#REF!,16,FALSE)</f>
        <v>#REF!</v>
      </c>
      <c r="Q175" s="10" t="e">
        <f>VLOOKUP($A175,HCM!$A$3:$U4,10,FALSE)</f>
        <v>#N/A</v>
      </c>
    </row>
    <row r="176" spans="1:17" s="10" customFormat="1">
      <c r="A176" t="s">
        <v>299</v>
      </c>
      <c r="B176"/>
      <c r="C176"/>
      <c r="D176"/>
      <c r="E176" s="12" t="s">
        <v>133</v>
      </c>
      <c r="H176" s="35"/>
      <c r="I176" s="10" t="e">
        <f>VLOOKUP($A176,STG!$C$3:$CN$4,33,FALSE)</f>
        <v>#N/A</v>
      </c>
      <c r="M176" s="10" t="e">
        <f>VLOOKUP($A176,HDL!#REF!,16,FALSE)</f>
        <v>#REF!</v>
      </c>
      <c r="Q176" s="10" t="e">
        <f>VLOOKUP($A176,HCM!$A$3:$U4,10,FALSE)</f>
        <v>#N/A</v>
      </c>
    </row>
    <row r="177" spans="1:17" s="10" customFormat="1">
      <c r="A177" t="s">
        <v>177</v>
      </c>
      <c r="B177"/>
      <c r="C177"/>
      <c r="D177"/>
      <c r="E177" s="12" t="s">
        <v>133</v>
      </c>
      <c r="H177" s="35"/>
      <c r="I177" s="10" t="e">
        <f>VLOOKUP($A177,STG!$C$3:$CN$4,33,FALSE)</f>
        <v>#N/A</v>
      </c>
      <c r="M177" s="10" t="e">
        <f>VLOOKUP($A177,HDL!#REF!,16,FALSE)</f>
        <v>#REF!</v>
      </c>
      <c r="Q177" s="10" t="e">
        <f>VLOOKUP($A177,HCM!$A$3:$U4,10,FALSE)</f>
        <v>#N/A</v>
      </c>
    </row>
    <row r="178" spans="1:17" s="10" customFormat="1">
      <c r="A178" t="s">
        <v>248</v>
      </c>
      <c r="B178"/>
      <c r="C178"/>
      <c r="D178"/>
      <c r="E178" s="12" t="s">
        <v>133</v>
      </c>
      <c r="H178" s="35"/>
      <c r="I178" s="10" t="e">
        <f>VLOOKUP($A178,STG!$C$3:$CN$4,33,FALSE)</f>
        <v>#N/A</v>
      </c>
      <c r="M178" s="10" t="e">
        <f>VLOOKUP($A178,HDL!#REF!,16,FALSE)</f>
        <v>#REF!</v>
      </c>
      <c r="Q178" s="10" t="e">
        <f>VLOOKUP($A178,HCM!$A$3:$U4,10,FALSE)</f>
        <v>#N/A</v>
      </c>
    </row>
    <row r="179" spans="1:17" s="10" customFormat="1">
      <c r="A179" t="s">
        <v>340</v>
      </c>
      <c r="B179"/>
      <c r="C179"/>
      <c r="D179"/>
      <c r="E179" s="12" t="s">
        <v>133</v>
      </c>
      <c r="H179" s="35"/>
      <c r="I179" s="10" t="e">
        <f>VLOOKUP($A179,STG!$C$3:$CN$4,33,FALSE)</f>
        <v>#N/A</v>
      </c>
      <c r="M179" s="10" t="e">
        <f>VLOOKUP($A179,HDL!#REF!,16,FALSE)</f>
        <v>#REF!</v>
      </c>
      <c r="Q179" s="10" t="e">
        <f>VLOOKUP($A179,HCM!$A$3:$U4,10,FALSE)</f>
        <v>#N/A</v>
      </c>
    </row>
    <row r="180" spans="1:17" s="10" customFormat="1">
      <c r="A180" t="s">
        <v>303</v>
      </c>
      <c r="B180"/>
      <c r="C180"/>
      <c r="D180"/>
      <c r="E180" s="12" t="s">
        <v>133</v>
      </c>
      <c r="H180" s="35"/>
      <c r="I180" s="10" t="e">
        <f>VLOOKUP($A180,STG!$C$3:$CN$4,33,FALSE)</f>
        <v>#N/A</v>
      </c>
      <c r="M180" s="10" t="e">
        <f>VLOOKUP($A180,HDL!#REF!,16,FALSE)</f>
        <v>#REF!</v>
      </c>
      <c r="Q180" s="10" t="e">
        <f>VLOOKUP($A180,HCM!$A$3:$U4,10,FALSE)</f>
        <v>#N/A</v>
      </c>
    </row>
    <row r="181" spans="1:17" s="10" customFormat="1">
      <c r="A181" t="s">
        <v>168</v>
      </c>
      <c r="B181"/>
      <c r="C181"/>
      <c r="D181"/>
      <c r="E181" s="12" t="s">
        <v>133</v>
      </c>
      <c r="H181" s="35"/>
      <c r="I181" s="10" t="e">
        <f>VLOOKUP($A181,STG!$C$3:$CN$4,33,FALSE)</f>
        <v>#N/A</v>
      </c>
      <c r="M181" s="10" t="e">
        <f>VLOOKUP($A181,HDL!#REF!,16,FALSE)</f>
        <v>#REF!</v>
      </c>
      <c r="Q181" s="10" t="e">
        <f>VLOOKUP($A181,HCM!$A$3:$U4,10,FALSE)</f>
        <v>#N/A</v>
      </c>
    </row>
    <row r="182" spans="1:17" s="10" customFormat="1">
      <c r="A182" t="s">
        <v>251</v>
      </c>
      <c r="B182"/>
      <c r="C182"/>
      <c r="D182"/>
      <c r="E182" s="12" t="s">
        <v>133</v>
      </c>
      <c r="H182" s="35"/>
      <c r="I182" s="10" t="e">
        <f>VLOOKUP($A182,STG!$C$3:$CN$4,33,FALSE)</f>
        <v>#N/A</v>
      </c>
      <c r="M182" s="10" t="e">
        <f>VLOOKUP($A182,HDL!#REF!,16,FALSE)</f>
        <v>#REF!</v>
      </c>
      <c r="Q182" s="10" t="e">
        <f>VLOOKUP($A182,HCM!$A$3:$U4,10,FALSE)</f>
        <v>#N/A</v>
      </c>
    </row>
    <row r="183" spans="1:17" s="10" customFormat="1">
      <c r="A183" t="s">
        <v>257</v>
      </c>
      <c r="B183"/>
      <c r="C183"/>
      <c r="D183"/>
      <c r="E183" s="12" t="s">
        <v>133</v>
      </c>
      <c r="H183" s="35"/>
      <c r="I183" s="10" t="e">
        <f>VLOOKUP($A183,STG!$C$3:$CN$4,33,FALSE)</f>
        <v>#N/A</v>
      </c>
      <c r="M183" s="10" t="e">
        <f>VLOOKUP($A183,HDL!#REF!,16,FALSE)</f>
        <v>#REF!</v>
      </c>
      <c r="Q183" s="10" t="e">
        <f>VLOOKUP($A183,HCM!$A$3:$U4,10,FALSE)</f>
        <v>#N/A</v>
      </c>
    </row>
    <row r="184" spans="1:17" s="10" customFormat="1">
      <c r="A184" t="s">
        <v>258</v>
      </c>
      <c r="B184"/>
      <c r="C184"/>
      <c r="D184"/>
      <c r="E184" s="12" t="s">
        <v>133</v>
      </c>
      <c r="H184" s="35"/>
      <c r="I184" s="10" t="e">
        <f>VLOOKUP($A184,STG!$C$3:$CN$4,33,FALSE)</f>
        <v>#N/A</v>
      </c>
      <c r="M184" s="10" t="e">
        <f>VLOOKUP($A184,HDL!#REF!,16,FALSE)</f>
        <v>#REF!</v>
      </c>
      <c r="Q184" s="10" t="e">
        <f>VLOOKUP($A184,HCM!$A$3:$U4,10,FALSE)</f>
        <v>#N/A</v>
      </c>
    </row>
    <row r="185" spans="1:17" s="10" customFormat="1">
      <c r="A185" t="s">
        <v>296</v>
      </c>
      <c r="B185"/>
      <c r="C185"/>
      <c r="D185"/>
      <c r="E185" s="12" t="s">
        <v>133</v>
      </c>
      <c r="H185" s="35"/>
      <c r="I185" s="10" t="e">
        <f>VLOOKUP($A185,STG!$C$3:$CN$4,33,FALSE)</f>
        <v>#N/A</v>
      </c>
      <c r="M185" s="10" t="e">
        <f>VLOOKUP($A185,HDL!#REF!,16,FALSE)</f>
        <v>#REF!</v>
      </c>
      <c r="Q185" s="10" t="e">
        <f>VLOOKUP($A185,HCM!$A$3:$U4,10,FALSE)</f>
        <v>#N/A</v>
      </c>
    </row>
    <row r="186" spans="1:17" s="10" customFormat="1">
      <c r="A186" t="s">
        <v>266</v>
      </c>
      <c r="B186"/>
      <c r="C186"/>
      <c r="D186"/>
      <c r="E186" s="12" t="s">
        <v>133</v>
      </c>
      <c r="H186" s="35"/>
      <c r="I186" s="10" t="e">
        <f>VLOOKUP($A186,STG!$C$3:$CN$4,33,FALSE)</f>
        <v>#N/A</v>
      </c>
      <c r="M186" s="10" t="e">
        <f>VLOOKUP($A186,HDL!#REF!,16,FALSE)</f>
        <v>#REF!</v>
      </c>
      <c r="Q186" s="10" t="e">
        <f>VLOOKUP($A186,HCM!$A$3:$U4,10,FALSE)</f>
        <v>#N/A</v>
      </c>
    </row>
    <row r="187" spans="1:17" s="10" customFormat="1">
      <c r="A187" t="s">
        <v>345</v>
      </c>
      <c r="B187"/>
      <c r="C187"/>
      <c r="D187"/>
      <c r="E187" s="12" t="s">
        <v>133</v>
      </c>
      <c r="H187" s="35"/>
      <c r="I187" s="10" t="e">
        <f>VLOOKUP($A187,STG!$C$3:$CN$4,33,FALSE)</f>
        <v>#N/A</v>
      </c>
      <c r="M187" s="10" t="e">
        <f>VLOOKUP($A187,HDL!#REF!,16,FALSE)</f>
        <v>#REF!</v>
      </c>
      <c r="Q187" s="10" t="e">
        <f>VLOOKUP($A187,HCM!$A$3:$U4,10,FALSE)</f>
        <v>#N/A</v>
      </c>
    </row>
    <row r="188" spans="1:17" s="10" customFormat="1">
      <c r="A188" t="s">
        <v>317</v>
      </c>
      <c r="B188"/>
      <c r="C188"/>
      <c r="D188"/>
      <c r="E188" s="12" t="s">
        <v>133</v>
      </c>
      <c r="H188" s="35"/>
      <c r="I188" s="10" t="e">
        <f>VLOOKUP($A188,STG!$C$3:$CN$4,33,FALSE)</f>
        <v>#N/A</v>
      </c>
      <c r="M188" s="10" t="e">
        <f>VLOOKUP($A188,HDL!#REF!,16,FALSE)</f>
        <v>#REF!</v>
      </c>
      <c r="Q188" s="10" t="e">
        <f>VLOOKUP($A188,HCM!$A$3:$U4,10,FALSE)</f>
        <v>#N/A</v>
      </c>
    </row>
    <row r="189" spans="1:17" s="10" customFormat="1">
      <c r="A189" t="s">
        <v>367</v>
      </c>
      <c r="B189"/>
      <c r="C189"/>
      <c r="D189"/>
      <c r="E189" s="12" t="s">
        <v>133</v>
      </c>
      <c r="H189" s="35"/>
      <c r="I189" s="10" t="e">
        <f>VLOOKUP($A189,STG!$C$3:$CN$4,33,FALSE)</f>
        <v>#N/A</v>
      </c>
      <c r="M189" s="10" t="e">
        <f>VLOOKUP($A189,HDL!#REF!,16,FALSE)</f>
        <v>#REF!</v>
      </c>
      <c r="Q189" s="10" t="e">
        <f>VLOOKUP($A189,HCM!$A$3:$U4,10,FALSE)</f>
        <v>#N/A</v>
      </c>
    </row>
    <row r="190" spans="1:17" s="10" customFormat="1">
      <c r="A190" t="s">
        <v>298</v>
      </c>
      <c r="B190"/>
      <c r="C190"/>
      <c r="D190"/>
      <c r="E190" s="12" t="s">
        <v>133</v>
      </c>
      <c r="H190" s="35"/>
      <c r="I190" s="10" t="e">
        <f>VLOOKUP($A190,STG!$C$3:$CN$4,33,FALSE)</f>
        <v>#N/A</v>
      </c>
      <c r="M190" s="10" t="e">
        <f>VLOOKUP($A190,HDL!#REF!,16,FALSE)</f>
        <v>#REF!</v>
      </c>
      <c r="Q190" s="10" t="e">
        <f>VLOOKUP($A190,HCM!$A$3:$U4,10,FALSE)</f>
        <v>#N/A</v>
      </c>
    </row>
    <row r="191" spans="1:17" s="10" customFormat="1">
      <c r="A191" t="s">
        <v>263</v>
      </c>
      <c r="B191"/>
      <c r="C191"/>
      <c r="D191"/>
      <c r="E191" s="12" t="s">
        <v>133</v>
      </c>
      <c r="H191" s="35"/>
      <c r="I191" s="10" t="e">
        <f>VLOOKUP($A191,STG!$C$3:$CN$4,33,FALSE)</f>
        <v>#N/A</v>
      </c>
      <c r="M191" s="10" t="e">
        <f>VLOOKUP($A191,HDL!#REF!,16,FALSE)</f>
        <v>#REF!</v>
      </c>
      <c r="Q191" s="10" t="e">
        <f>VLOOKUP($A191,HCM!$A$3:$U4,10,FALSE)</f>
        <v>#N/A</v>
      </c>
    </row>
    <row r="192" spans="1:17" s="10" customFormat="1">
      <c r="A192" t="s">
        <v>282</v>
      </c>
      <c r="B192"/>
      <c r="C192"/>
      <c r="D192"/>
      <c r="E192" s="12" t="s">
        <v>133</v>
      </c>
      <c r="H192" s="35"/>
      <c r="I192" s="10" t="e">
        <f>VLOOKUP($A192,STG!$C$3:$CN$4,33,FALSE)</f>
        <v>#N/A</v>
      </c>
      <c r="M192" s="10" t="e">
        <f>VLOOKUP($A192,HDL!#REF!,16,FALSE)</f>
        <v>#REF!</v>
      </c>
      <c r="Q192" s="10" t="e">
        <f>VLOOKUP($A192,HCM!$A$3:$U4,10,FALSE)</f>
        <v>#N/A</v>
      </c>
    </row>
    <row r="193" spans="1:17" s="10" customFormat="1">
      <c r="A193" t="s">
        <v>358</v>
      </c>
      <c r="B193"/>
      <c r="C193"/>
      <c r="D193"/>
      <c r="E193" s="12" t="s">
        <v>133</v>
      </c>
      <c r="H193" s="35"/>
      <c r="I193" s="10" t="e">
        <f>VLOOKUP($A193,STG!$C$3:$CN$4,33,FALSE)</f>
        <v>#N/A</v>
      </c>
      <c r="M193" s="10" t="e">
        <f>VLOOKUP($A193,HDL!#REF!,16,FALSE)</f>
        <v>#REF!</v>
      </c>
      <c r="Q193" s="10" t="e">
        <f>VLOOKUP($A193,HCM!$A$3:$U4,10,FALSE)</f>
        <v>#N/A</v>
      </c>
    </row>
    <row r="194" spans="1:17" s="10" customFormat="1">
      <c r="A194" t="s">
        <v>217</v>
      </c>
      <c r="B194"/>
      <c r="C194"/>
      <c r="D194"/>
      <c r="E194" s="12" t="s">
        <v>133</v>
      </c>
      <c r="H194" s="35"/>
      <c r="I194" s="10" t="e">
        <f>VLOOKUP($A194,STG!$C$3:$CN$4,33,FALSE)</f>
        <v>#N/A</v>
      </c>
      <c r="M194" s="10" t="e">
        <f>VLOOKUP($A194,HDL!#REF!,16,FALSE)</f>
        <v>#REF!</v>
      </c>
      <c r="Q194" s="10" t="e">
        <f>VLOOKUP($A194,HCM!$A$3:$U4,10,FALSE)</f>
        <v>#N/A</v>
      </c>
    </row>
    <row r="195" spans="1:17" s="10" customFormat="1">
      <c r="A195" t="s">
        <v>189</v>
      </c>
      <c r="B195"/>
      <c r="C195"/>
      <c r="D195"/>
      <c r="E195" s="12" t="s">
        <v>133</v>
      </c>
      <c r="H195" s="35"/>
      <c r="I195" s="10" t="e">
        <f>VLOOKUP($A195,STG!$C$3:$CN$4,33,FALSE)</f>
        <v>#N/A</v>
      </c>
      <c r="M195" s="10" t="e">
        <f>VLOOKUP($A195,HDL!#REF!,16,FALSE)</f>
        <v>#REF!</v>
      </c>
      <c r="Q195" s="10" t="e">
        <f>VLOOKUP($A195,HCM!$A$3:$U4,10,FALSE)</f>
        <v>#N/A</v>
      </c>
    </row>
    <row r="196" spans="1:17" s="10" customFormat="1">
      <c r="A196" t="s">
        <v>330</v>
      </c>
      <c r="B196"/>
      <c r="C196"/>
      <c r="D196"/>
      <c r="E196" s="12" t="s">
        <v>133</v>
      </c>
      <c r="H196" s="35"/>
      <c r="I196" s="10" t="e">
        <f>VLOOKUP($A196,STG!$C$3:$CN$4,33,FALSE)</f>
        <v>#N/A</v>
      </c>
      <c r="M196" s="10" t="e">
        <f>VLOOKUP($A196,HDL!#REF!,16,FALSE)</f>
        <v>#REF!</v>
      </c>
      <c r="Q196" s="10" t="e">
        <f>VLOOKUP($A196,HCM!$A$3:$U4,10,FALSE)</f>
        <v>#N/A</v>
      </c>
    </row>
    <row r="197" spans="1:17" s="10" customFormat="1">
      <c r="A197" t="s">
        <v>368</v>
      </c>
      <c r="B197"/>
      <c r="C197"/>
      <c r="D197"/>
      <c r="E197" s="12" t="s">
        <v>133</v>
      </c>
      <c r="H197" s="35"/>
      <c r="I197" s="10" t="e">
        <f>VLOOKUP($A197,STG!$C$3:$CN$4,33,FALSE)</f>
        <v>#N/A</v>
      </c>
      <c r="M197" s="10" t="e">
        <f>VLOOKUP($A197,HDL!#REF!,16,FALSE)</f>
        <v>#REF!</v>
      </c>
      <c r="Q197" s="10" t="e">
        <f>VLOOKUP($A197,HCM!$A$3:$U4,10,FALSE)</f>
        <v>#N/A</v>
      </c>
    </row>
    <row r="198" spans="1:17" s="10" customFormat="1">
      <c r="A198" t="s">
        <v>284</v>
      </c>
      <c r="B198"/>
      <c r="C198"/>
      <c r="D198"/>
      <c r="E198" s="12" t="s">
        <v>133</v>
      </c>
      <c r="H198" s="35"/>
      <c r="I198" s="10" t="e">
        <f>VLOOKUP($A198,STG!$C$3:$CN$4,33,FALSE)</f>
        <v>#N/A</v>
      </c>
      <c r="M198" s="10" t="e">
        <f>VLOOKUP($A198,HDL!#REF!,16,FALSE)</f>
        <v>#REF!</v>
      </c>
      <c r="Q198" s="10" t="e">
        <f>VLOOKUP($A198,HCM!$A$3:$U4,10,FALSE)</f>
        <v>#N/A</v>
      </c>
    </row>
    <row r="199" spans="1:17" s="10" customFormat="1">
      <c r="A199" t="s">
        <v>309</v>
      </c>
      <c r="B199"/>
      <c r="C199"/>
      <c r="D199"/>
      <c r="E199" s="12" t="s">
        <v>133</v>
      </c>
      <c r="H199" s="35"/>
      <c r="I199" s="10" t="e">
        <f>VLOOKUP($A199,STG!$C$3:$CN$4,33,FALSE)</f>
        <v>#N/A</v>
      </c>
      <c r="M199" s="10" t="e">
        <f>VLOOKUP($A199,HDL!#REF!,16,FALSE)</f>
        <v>#REF!</v>
      </c>
      <c r="Q199" s="10" t="e">
        <f>VLOOKUP($A199,HCM!$A$3:$U4,10,FALSE)</f>
        <v>#N/A</v>
      </c>
    </row>
    <row r="200" spans="1:17" s="10" customFormat="1">
      <c r="A200" t="s">
        <v>365</v>
      </c>
      <c r="B200"/>
      <c r="C200"/>
      <c r="D200"/>
      <c r="E200" s="12" t="s">
        <v>133</v>
      </c>
      <c r="H200" s="35"/>
      <c r="I200" s="10" t="e">
        <f>VLOOKUP($A200,STG!$C$3:$CN$4,33,FALSE)</f>
        <v>#N/A</v>
      </c>
      <c r="M200" s="10" t="e">
        <f>VLOOKUP($A200,HDL!#REF!,16,FALSE)</f>
        <v>#REF!</v>
      </c>
      <c r="Q200" s="10" t="e">
        <f>VLOOKUP($A200,HCM!$A$3:$U4,10,FALSE)</f>
        <v>#N/A</v>
      </c>
    </row>
    <row r="201" spans="1:17" s="10" customFormat="1">
      <c r="A201" t="s">
        <v>166</v>
      </c>
      <c r="B201"/>
      <c r="C201"/>
      <c r="D201"/>
      <c r="E201" s="12" t="s">
        <v>133</v>
      </c>
      <c r="H201" s="35"/>
      <c r="I201" s="10" t="e">
        <f>VLOOKUP($A201,STG!$C$3:$CN$4,33,FALSE)</f>
        <v>#N/A</v>
      </c>
      <c r="M201" s="10" t="e">
        <f>VLOOKUP($A201,HDL!#REF!,16,FALSE)</f>
        <v>#REF!</v>
      </c>
      <c r="Q201" s="10" t="e">
        <f>VLOOKUP($A201,HCM!$A$3:$U4,10,FALSE)</f>
        <v>#N/A</v>
      </c>
    </row>
    <row r="202" spans="1:17" s="10" customFormat="1">
      <c r="A202" t="s">
        <v>362</v>
      </c>
      <c r="B202"/>
      <c r="C202"/>
      <c r="D202"/>
      <c r="E202" s="12" t="s">
        <v>133</v>
      </c>
      <c r="H202" s="35"/>
      <c r="I202" s="10" t="e">
        <f>VLOOKUP($A202,STG!$C$3:$CN$4,33,FALSE)</f>
        <v>#N/A</v>
      </c>
      <c r="M202" s="10" t="e">
        <f>VLOOKUP($A202,HDL!#REF!,16,FALSE)</f>
        <v>#REF!</v>
      </c>
      <c r="Q202" s="10" t="e">
        <f>VLOOKUP($A202,HCM!$A$3:$U4,10,FALSE)</f>
        <v>#N/A</v>
      </c>
    </row>
    <row r="203" spans="1:17" s="10" customFormat="1">
      <c r="A203" t="s">
        <v>331</v>
      </c>
      <c r="B203"/>
      <c r="C203"/>
      <c r="D203"/>
      <c r="E203" s="12" t="s">
        <v>133</v>
      </c>
      <c r="H203" s="35"/>
      <c r="I203" s="10" t="e">
        <f>VLOOKUP($A203,STG!$C$3:$CN$4,33,FALSE)</f>
        <v>#N/A</v>
      </c>
      <c r="M203" s="10" t="e">
        <f>VLOOKUP($A203,HDL!#REF!,16,FALSE)</f>
        <v>#REF!</v>
      </c>
      <c r="Q203" s="10" t="e">
        <f>VLOOKUP($A203,HCM!$A$3:$U4,10,FALSE)</f>
        <v>#N/A</v>
      </c>
    </row>
    <row r="204" spans="1:17" s="10" customFormat="1">
      <c r="A204" t="s">
        <v>373</v>
      </c>
      <c r="B204"/>
      <c r="C204"/>
      <c r="D204"/>
      <c r="E204" s="12" t="s">
        <v>133</v>
      </c>
      <c r="H204" s="35"/>
      <c r="I204" s="10" t="e">
        <f>VLOOKUP($A204,STG!$C$3:$CN$4,33,FALSE)</f>
        <v>#N/A</v>
      </c>
      <c r="M204" s="10" t="e">
        <f>VLOOKUP($A204,HDL!#REF!,16,FALSE)</f>
        <v>#REF!</v>
      </c>
      <c r="Q204" s="10" t="e">
        <f>VLOOKUP($A204,HCM!$A$3:$U4,10,FALSE)</f>
        <v>#N/A</v>
      </c>
    </row>
    <row r="205" spans="1:17" s="10" customFormat="1">
      <c r="A205" t="s">
        <v>285</v>
      </c>
      <c r="B205"/>
      <c r="C205"/>
      <c r="D205"/>
      <c r="E205" s="12" t="s">
        <v>133</v>
      </c>
      <c r="H205" s="35"/>
      <c r="I205" s="10" t="e">
        <f>VLOOKUP($A205,STG!$C$3:$CN$4,33,FALSE)</f>
        <v>#N/A</v>
      </c>
      <c r="M205" s="10" t="e">
        <f>VLOOKUP($A205,HDL!#REF!,16,FALSE)</f>
        <v>#REF!</v>
      </c>
      <c r="Q205" s="10" t="e">
        <f>VLOOKUP($A205,HCM!$A$3:$U4,10,FALSE)</f>
        <v>#N/A</v>
      </c>
    </row>
    <row r="206" spans="1:17" s="10" customFormat="1">
      <c r="A206" t="s">
        <v>262</v>
      </c>
      <c r="B206"/>
      <c r="C206"/>
      <c r="D206"/>
      <c r="E206" s="12" t="s">
        <v>133</v>
      </c>
      <c r="H206" s="35"/>
      <c r="I206" s="10" t="e">
        <f>VLOOKUP($A206,STG!$C$3:$CN$4,33,FALSE)</f>
        <v>#N/A</v>
      </c>
      <c r="M206" s="10" t="e">
        <f>VLOOKUP($A206,HDL!#REF!,16,FALSE)</f>
        <v>#REF!</v>
      </c>
      <c r="Q206" s="10" t="e">
        <f>VLOOKUP($A206,HCM!$A$3:$U4,10,FALSE)</f>
        <v>#N/A</v>
      </c>
    </row>
    <row r="207" spans="1:17" s="10" customFormat="1">
      <c r="A207" t="s">
        <v>255</v>
      </c>
      <c r="B207"/>
      <c r="C207"/>
      <c r="D207"/>
      <c r="E207" s="12" t="s">
        <v>133</v>
      </c>
      <c r="H207" s="35"/>
      <c r="I207" s="10" t="e">
        <f>VLOOKUP($A207,STG!$C$3:$CN$4,33,FALSE)</f>
        <v>#N/A</v>
      </c>
      <c r="M207" s="10" t="e">
        <f>VLOOKUP($A207,HDL!#REF!,16,FALSE)</f>
        <v>#REF!</v>
      </c>
      <c r="Q207" s="10" t="e">
        <f>VLOOKUP($A207,HCM!$A$3:$U4,10,FALSE)</f>
        <v>#N/A</v>
      </c>
    </row>
    <row r="208" spans="1:17" s="10" customFormat="1">
      <c r="A208" t="s">
        <v>243</v>
      </c>
      <c r="B208"/>
      <c r="C208"/>
      <c r="D208"/>
      <c r="E208" s="12" t="s">
        <v>133</v>
      </c>
      <c r="H208" s="35"/>
      <c r="I208" s="10" t="e">
        <f>VLOOKUP($A208,STG!$C$3:$CN$4,33,FALSE)</f>
        <v>#N/A</v>
      </c>
      <c r="M208" s="10" t="e">
        <f>VLOOKUP($A208,HDL!#REF!,16,FALSE)</f>
        <v>#REF!</v>
      </c>
      <c r="Q208" s="10" t="e">
        <f>VLOOKUP($A208,HCM!$A$3:$U4,10,FALSE)</f>
        <v>#N/A</v>
      </c>
    </row>
    <row r="209" spans="1:17" s="10" customFormat="1">
      <c r="A209" t="s">
        <v>227</v>
      </c>
      <c r="B209"/>
      <c r="C209"/>
      <c r="D209"/>
      <c r="E209" s="12" t="s">
        <v>133</v>
      </c>
      <c r="H209" s="35"/>
      <c r="I209" s="10" t="e">
        <f>VLOOKUP($A209,STG!$C$3:$CN$4,33,FALSE)</f>
        <v>#N/A</v>
      </c>
      <c r="M209" s="10" t="e">
        <f>VLOOKUP($A209,HDL!#REF!,16,FALSE)</f>
        <v>#REF!</v>
      </c>
      <c r="Q209" s="10" t="e">
        <f>VLOOKUP($A209,HCM!$A$3:$U4,10,FALSE)</f>
        <v>#N/A</v>
      </c>
    </row>
    <row r="210" spans="1:17" s="10" customFormat="1">
      <c r="A210" t="s">
        <v>289</v>
      </c>
      <c r="B210"/>
      <c r="C210"/>
      <c r="D210"/>
      <c r="E210" s="12" t="s">
        <v>133</v>
      </c>
      <c r="H210" s="35"/>
      <c r="I210" s="10" t="e">
        <f>VLOOKUP($A210,STG!$C$3:$CN$4,33,FALSE)</f>
        <v>#N/A</v>
      </c>
      <c r="M210" s="10" t="e">
        <f>VLOOKUP($A210,HDL!#REF!,16,FALSE)</f>
        <v>#REF!</v>
      </c>
      <c r="Q210" s="10" t="e">
        <f>VLOOKUP($A210,HCM!$A$3:$U4,10,FALSE)</f>
        <v>#N/A</v>
      </c>
    </row>
    <row r="211" spans="1:17" s="10" customFormat="1">
      <c r="A211" t="s">
        <v>175</v>
      </c>
      <c r="B211"/>
      <c r="C211"/>
      <c r="D211"/>
      <c r="E211" s="12" t="s">
        <v>133</v>
      </c>
      <c r="H211" s="35"/>
      <c r="I211" s="10" t="e">
        <f>VLOOKUP($A211,STG!$C$3:$CN$4,33,FALSE)</f>
        <v>#N/A</v>
      </c>
      <c r="M211" s="10" t="e">
        <f>VLOOKUP($A211,HDL!#REF!,16,FALSE)</f>
        <v>#REF!</v>
      </c>
      <c r="Q211" s="10" t="e">
        <f>VLOOKUP($A211,HCM!$A$3:$U4,10,FALSE)</f>
        <v>#N/A</v>
      </c>
    </row>
    <row r="212" spans="1:17">
      <c r="A212" t="s">
        <v>288</v>
      </c>
      <c r="E212" s="12" t="s">
        <v>133</v>
      </c>
      <c r="F212" s="10"/>
      <c r="G212" s="10"/>
      <c r="H212" s="35"/>
      <c r="I212" s="10" t="e">
        <f>VLOOKUP($A212,STG!$C$3:$CN$4,33,FALSE)</f>
        <v>#N/A</v>
      </c>
      <c r="J212" s="10"/>
      <c r="K212" s="10"/>
      <c r="L212" s="10"/>
      <c r="M212" s="10" t="e">
        <f>VLOOKUP($A212,HDL!#REF!,16,FALSE)</f>
        <v>#REF!</v>
      </c>
      <c r="N212" s="10"/>
      <c r="O212" s="10"/>
      <c r="P212" s="10"/>
      <c r="Q212" s="10" t="e">
        <f>VLOOKUP($A212,HCM!$A$3:$U4,10,FALSE)</f>
        <v>#N/A</v>
      </c>
    </row>
    <row r="213" spans="1:17">
      <c r="A213" t="s">
        <v>246</v>
      </c>
      <c r="E213" s="12" t="s">
        <v>133</v>
      </c>
      <c r="F213" s="10"/>
      <c r="G213" s="10"/>
      <c r="H213" s="35"/>
      <c r="I213" s="10" t="e">
        <f>VLOOKUP($A213,STG!$C$3:$CN$4,33,FALSE)</f>
        <v>#N/A</v>
      </c>
      <c r="J213" s="10"/>
      <c r="K213" s="10"/>
      <c r="L213" s="10"/>
      <c r="M213" s="10" t="e">
        <f>VLOOKUP($A213,HDL!#REF!,16,FALSE)</f>
        <v>#REF!</v>
      </c>
      <c r="N213" s="10"/>
      <c r="O213" s="10"/>
      <c r="P213" s="10"/>
      <c r="Q213" s="10" t="e">
        <f>VLOOKUP($A213,HCM!$A$3:$U4,10,FALSE)</f>
        <v>#N/A</v>
      </c>
    </row>
    <row r="214" spans="1:17">
      <c r="A214" t="s">
        <v>213</v>
      </c>
      <c r="E214" s="12" t="s">
        <v>133</v>
      </c>
      <c r="F214" s="10"/>
      <c r="G214" s="10"/>
      <c r="H214" s="35"/>
      <c r="I214" s="10" t="e">
        <f>VLOOKUP($A214,STG!$C$3:$CN$4,33,FALSE)</f>
        <v>#N/A</v>
      </c>
      <c r="J214" s="10"/>
      <c r="K214" s="10"/>
      <c r="L214" s="10"/>
      <c r="M214" s="10" t="e">
        <f>VLOOKUP($A214,HDL!#REF!,16,FALSE)</f>
        <v>#REF!</v>
      </c>
      <c r="N214" s="10"/>
      <c r="O214" s="10"/>
      <c r="P214" s="10"/>
      <c r="Q214" s="10" t="e">
        <f>VLOOKUP($A214,HCM!$A$3:$U4,10,FALSE)</f>
        <v>#N/A</v>
      </c>
    </row>
    <row r="215" spans="1:17">
      <c r="A215" t="s">
        <v>307</v>
      </c>
      <c r="E215" s="12" t="s">
        <v>133</v>
      </c>
      <c r="F215" s="10"/>
      <c r="G215" s="10"/>
      <c r="H215" s="35"/>
      <c r="I215" s="10" t="e">
        <f>VLOOKUP($A215,STG!$C$3:$CN$4,33,FALSE)</f>
        <v>#N/A</v>
      </c>
      <c r="J215" s="10"/>
      <c r="K215" s="10"/>
      <c r="L215" s="10"/>
      <c r="M215" s="10" t="e">
        <f>VLOOKUP($A215,HDL!#REF!,16,FALSE)</f>
        <v>#REF!</v>
      </c>
      <c r="N215" s="10"/>
      <c r="O215" s="10"/>
      <c r="P215" s="10"/>
      <c r="Q215" s="10" t="e">
        <f>VLOOKUP($A215,HCM!$A$3:$U4,10,FALSE)</f>
        <v>#N/A</v>
      </c>
    </row>
    <row r="216" spans="1:17">
      <c r="A216" t="s">
        <v>250</v>
      </c>
      <c r="E216" s="12" t="s">
        <v>133</v>
      </c>
      <c r="F216" s="10"/>
      <c r="G216" s="10"/>
      <c r="H216" s="35"/>
      <c r="I216" s="10" t="e">
        <f>VLOOKUP($A216,STG!$C$3:$CN$4,33,FALSE)</f>
        <v>#N/A</v>
      </c>
      <c r="J216" s="10"/>
      <c r="K216" s="10"/>
      <c r="L216" s="10"/>
      <c r="M216" s="10" t="e">
        <f>VLOOKUP($A216,HDL!#REF!,16,FALSE)</f>
        <v>#REF!</v>
      </c>
      <c r="N216" s="10"/>
      <c r="O216" s="10"/>
      <c r="P216" s="10"/>
      <c r="Q216" s="10" t="e">
        <f>VLOOKUP($A216,HCM!$A$3:$U4,10,FALSE)</f>
        <v>#N/A</v>
      </c>
    </row>
    <row r="217" spans="1:17">
      <c r="A217" t="s">
        <v>208</v>
      </c>
      <c r="E217" s="12" t="s">
        <v>133</v>
      </c>
      <c r="F217" s="10"/>
      <c r="G217" s="10"/>
      <c r="H217" s="35"/>
      <c r="I217" s="10" t="e">
        <f>VLOOKUP($A217,STG!$C$3:$CN$4,33,FALSE)</f>
        <v>#N/A</v>
      </c>
      <c r="J217" s="10"/>
      <c r="K217" s="10"/>
      <c r="L217" s="10"/>
      <c r="M217" s="10" t="e">
        <f>VLOOKUP($A217,HDL!#REF!,16,FALSE)</f>
        <v>#REF!</v>
      </c>
      <c r="N217" s="10"/>
      <c r="O217" s="10"/>
      <c r="P217" s="10"/>
      <c r="Q217" s="10" t="e">
        <f>VLOOKUP($A217,HCM!$A$3:$U4,10,FALSE)</f>
        <v>#N/A</v>
      </c>
    </row>
    <row r="218" spans="1:17">
      <c r="A218" t="s">
        <v>359</v>
      </c>
      <c r="E218" s="12" t="s">
        <v>133</v>
      </c>
      <c r="F218" s="10"/>
      <c r="G218" s="10"/>
      <c r="H218" s="35"/>
      <c r="I218" s="10" t="e">
        <f>VLOOKUP($A218,STG!$C$3:$CN$4,33,FALSE)</f>
        <v>#N/A</v>
      </c>
      <c r="J218" s="10"/>
      <c r="K218" s="10"/>
      <c r="L218" s="10"/>
      <c r="M218" s="10" t="e">
        <f>VLOOKUP($A218,HDL!#REF!,16,FALSE)</f>
        <v>#REF!</v>
      </c>
      <c r="N218" s="10"/>
      <c r="O218" s="10"/>
      <c r="P218" s="10"/>
      <c r="Q218" s="10" t="e">
        <f>VLOOKUP($A218,HCM!$A$3:$U4,10,FALSE)</f>
        <v>#N/A</v>
      </c>
    </row>
  </sheetData>
  <sortState xmlns:xlrd2="http://schemas.microsoft.com/office/spreadsheetml/2017/richdata2" ref="A3:W220">
    <sortCondition ref="A3:A220"/>
    <sortCondition ref="B3:B220"/>
  </sortState>
  <conditionalFormatting sqref="B3:B5 C6:D6 E7:E218">
    <cfRule type="cellIs" dxfId="2" priority="7" stopIfTrue="1" operator="equal">
      <formula>"Not Loaded"</formula>
    </cfRule>
    <cfRule type="cellIs" dxfId="1" priority="8" stopIfTrue="1" operator="equal">
      <formula>"OK"</formula>
    </cfRule>
    <cfRule type="cellIs" dxfId="0" priority="9" operator="notEqual">
      <formula>"OK"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16C95CC20AB845B736F04A9BD24BFB" ma:contentTypeVersion="11" ma:contentTypeDescription="Create a new document." ma:contentTypeScope="" ma:versionID="e0f7f738f3c98c736baf3a4eda5ce7d0">
  <xsd:schema xmlns:xsd="http://www.w3.org/2001/XMLSchema" xmlns:xs="http://www.w3.org/2001/XMLSchema" xmlns:p="http://schemas.microsoft.com/office/2006/metadata/properties" xmlns:ns2="2b5b883c-7a23-4804-92ae-f91bd5a1abd0" xmlns:ns3="5315d58f-f294-41d1-8758-3ff4e1dfc33e" targetNamespace="http://schemas.microsoft.com/office/2006/metadata/properties" ma:root="true" ma:fieldsID="75dd5691993965502d7a6c2b47c858c6" ns2:_="" ns3:_="">
    <xsd:import namespace="2b5b883c-7a23-4804-92ae-f91bd5a1abd0"/>
    <xsd:import namespace="5315d58f-f294-41d1-8758-3ff4e1dfc3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5b883c-7a23-4804-92ae-f91bd5a1ab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15d58f-f294-41d1-8758-3ff4e1dfc33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6836B1D-9751-44F9-9569-E452A93125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5C7B4DA-9B2F-4FFC-9EE8-A98FC283E8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5b883c-7a23-4804-92ae-f91bd5a1abd0"/>
    <ds:schemaRef ds:uri="5315d58f-f294-41d1-8758-3ff4e1dfc3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7BF7A0B-7D5C-467D-BF41-1AFAF8DE8E36}">
  <ds:schemaRefs>
    <ds:schemaRef ds:uri="http://schemas.openxmlformats.org/package/2006/metadata/core-properties"/>
    <ds:schemaRef ds:uri="http://purl.org/dc/dcmitype/"/>
    <ds:schemaRef ds:uri="ac6a0247-43fa-4535-a5fb-6906f8e53d52"/>
    <ds:schemaRef ds:uri="http://schemas.microsoft.com/office/2006/documentManagement/types"/>
    <ds:schemaRef ds:uri="http://purl.org/dc/elements/1.1/"/>
    <ds:schemaRef ds:uri="http://schemas.microsoft.com/office/2006/metadata/properties"/>
    <ds:schemaRef ds:uri="9e5ebb6e-1584-4dc0-b988-3e8cf38876a9"/>
    <ds:schemaRef ds:uri="http://schemas.microsoft.com/sharepoint/v3"/>
    <ds:schemaRef ds:uri="http://purl.org/dc/terms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STG</vt:lpstr>
      <vt:lpstr>HDL</vt:lpstr>
      <vt:lpstr>HCM</vt:lpstr>
      <vt:lpstr>Rec</vt:lpstr>
      <vt:lpstr>Error Records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Niall McColl (Personal Administration Account)</dc:creator>
  <cp:lastModifiedBy>Kiran Jagadeesan</cp:lastModifiedBy>
  <dcterms:created xsi:type="dcterms:W3CDTF">2018-01-26T15:55:58Z</dcterms:created>
  <dcterms:modified xsi:type="dcterms:W3CDTF">2021-07-01T16:21:36Z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">
    <vt:lpwstr/>
  </property>
  <property fmtid="{D5CDD505-2E9C-101B-9397-08002B2CF9AE}" pid="3" name="Document Security Type">
    <vt:lpwstr>1;#Restricted|a3967369-70e6-4d62-983e-0cb1053b6319</vt:lpwstr>
  </property>
  <property fmtid="{D5CDD505-2E9C-101B-9397-08002B2CF9AE}" pid="4" name="ContentTypeId">
    <vt:lpwstr>0x0101004516C95CC20AB845B736F04A9BD24BFB</vt:lpwstr>
  </property>
  <property fmtid="{D5CDD505-2E9C-101B-9397-08002B2CF9AE}" pid="5" name="p50bba6284424fd8aeaf865684155bcf">
    <vt:lpwstr/>
  </property>
</Properties>
</file>