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LatheefS\Pictures\Benefits\Benefits Reconciliation\Reconciliation Reports\"/>
    </mc:Choice>
  </mc:AlternateContent>
  <xr:revisionPtr revIDLastSave="0" documentId="13_ncr:1_{634BA8C8-3959-4DDB-BF00-A9E0DD52D4D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ummary" sheetId="1" r:id="rId1"/>
    <sheet name="STG" sheetId="6" r:id="rId2"/>
    <sheet name="HCM" sheetId="8" r:id="rId3"/>
    <sheet name="HDL" sheetId="7" r:id="rId4"/>
    <sheet name="Rec" sheetId="9" r:id="rId5"/>
  </sheets>
  <definedNames>
    <definedName name="_xlnm._FilterDatabase" localSheetId="2" hidden="1">HCM!#REF!</definedName>
    <definedName name="_xlnm._FilterDatabase" localSheetId="3" hidden="1">HDL!#REF!</definedName>
    <definedName name="_xlnm._FilterDatabase" localSheetId="4" hidden="1">Rec!#REF!</definedName>
    <definedName name="_xlnm._FilterDatabase" localSheetId="1" hidden="1">STG!$B$2:$CK$4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C9" i="1"/>
  <c r="B9" i="1"/>
  <c r="L3" i="9"/>
  <c r="L4" i="9"/>
  <c r="L5" i="9"/>
  <c r="K3" i="9"/>
  <c r="K4" i="9"/>
  <c r="K5" i="9"/>
  <c r="J3" i="9"/>
  <c r="J4" i="9"/>
  <c r="J5" i="9"/>
  <c r="I3" i="9"/>
  <c r="I4" i="9"/>
  <c r="I5" i="9"/>
  <c r="H3" i="9"/>
  <c r="H4" i="9"/>
  <c r="H5" i="9"/>
  <c r="G3" i="9"/>
  <c r="G4" i="9"/>
  <c r="G5" i="9"/>
  <c r="F3" i="9"/>
  <c r="F4" i="9"/>
  <c r="F5" i="9"/>
  <c r="E3" i="9"/>
  <c r="E4" i="9"/>
  <c r="E5" i="9"/>
  <c r="D3" i="9"/>
  <c r="D4" i="9"/>
  <c r="D5" i="9"/>
  <c r="C3" i="9"/>
  <c r="C4" i="9"/>
  <c r="C5" i="9"/>
  <c r="B3" i="9"/>
  <c r="B4" i="9"/>
  <c r="B5" i="9"/>
  <c r="B2" i="9"/>
  <c r="L2" i="9" s="1"/>
  <c r="A6" i="7"/>
  <c r="A5" i="7"/>
  <c r="A4" i="7"/>
  <c r="A3" i="7"/>
  <c r="A6" i="8"/>
  <c r="A5" i="8"/>
  <c r="A4" i="8"/>
  <c r="A3" i="8"/>
  <c r="A4" i="6"/>
  <c r="A5" i="6"/>
  <c r="A6" i="6"/>
  <c r="A3" i="6"/>
  <c r="E2" i="9" l="1"/>
  <c r="G2" i="9"/>
  <c r="I2" i="9"/>
  <c r="D2" i="9"/>
  <c r="F2" i="9"/>
  <c r="H2" i="9"/>
  <c r="J2" i="9"/>
  <c r="C2" i="9"/>
  <c r="K2" i="9"/>
  <c r="E6" i="1" l="1"/>
  <c r="E12" i="1" l="1"/>
  <c r="E11" i="1"/>
  <c r="E10" i="1"/>
  <c r="E13" i="1"/>
  <c r="F13" i="1"/>
  <c r="F12" i="1"/>
  <c r="F11" i="1"/>
  <c r="F10" i="1"/>
  <c r="G10" i="1"/>
  <c r="K10" i="1"/>
  <c r="I10" i="1"/>
  <c r="M10" i="1"/>
  <c r="N10" i="1"/>
  <c r="M12" i="1"/>
  <c r="M11" i="1"/>
  <c r="K12" i="1"/>
  <c r="K11" i="1"/>
  <c r="I12" i="1"/>
  <c r="I11" i="1"/>
  <c r="G12" i="1"/>
  <c r="G11" i="1"/>
  <c r="N12" i="1"/>
  <c r="N11" i="1"/>
  <c r="M13" i="1"/>
  <c r="K13" i="1"/>
  <c r="I13" i="1"/>
  <c r="G13" i="1"/>
  <c r="N13" i="1"/>
  <c r="L11" i="1"/>
  <c r="L10" i="1"/>
  <c r="L12" i="1"/>
  <c r="L13" i="1"/>
  <c r="J11" i="1"/>
  <c r="J10" i="1"/>
  <c r="J12" i="1"/>
  <c r="J13" i="1"/>
  <c r="H11" i="1"/>
  <c r="H10" i="1"/>
  <c r="H12" i="1"/>
  <c r="H13" i="1"/>
  <c r="F14" i="1" l="1"/>
  <c r="E14" i="1"/>
  <c r="N14" i="1"/>
  <c r="G14" i="1"/>
  <c r="I14" i="1"/>
  <c r="K14" i="1"/>
  <c r="M14" i="1"/>
  <c r="H14" i="1"/>
  <c r="J14" i="1"/>
  <c r="L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sampathn-admin</author>
  </authors>
  <commentList>
    <comment ref="M1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sampathn-admin:</t>
        </r>
        <r>
          <rPr>
            <sz val="9"/>
            <color indexed="81"/>
            <rFont val="Tahoma"/>
            <family val="2"/>
          </rPr>
          <t xml:space="preserve">
No Data mismatch, excel reading spaces and null values as differences</t>
        </r>
      </text>
    </comment>
  </commentList>
</comments>
</file>

<file path=xl/sharedStrings.xml><?xml version="1.0" encoding="utf-8"?>
<sst xmlns="http://schemas.openxmlformats.org/spreadsheetml/2006/main" count="161" uniqueCount="45">
  <si>
    <t>Functional Area</t>
  </si>
  <si>
    <t>Business Object</t>
  </si>
  <si>
    <t>Entity</t>
  </si>
  <si>
    <t>Date</t>
  </si>
  <si>
    <t>HDL</t>
  </si>
  <si>
    <t>HCM</t>
  </si>
  <si>
    <t>PERSON_NUMBER</t>
  </si>
  <si>
    <t>Loaded?</t>
  </si>
  <si>
    <t>Records</t>
  </si>
  <si>
    <t>Not Loaded</t>
  </si>
  <si>
    <t>Total Records</t>
  </si>
  <si>
    <t>Errors - STG&lt;&gt;HDL</t>
  </si>
  <si>
    <t>Errors - HCM&lt;&gt;HDL</t>
  </si>
  <si>
    <t>Environment</t>
  </si>
  <si>
    <t>Loaded OK</t>
  </si>
  <si>
    <t>STG</t>
  </si>
  <si>
    <t>Data Migration Reconciliations</t>
  </si>
  <si>
    <t>UNIQUE_KEY</t>
  </si>
  <si>
    <t>PARTICIPANT_LAST_NAME</t>
  </si>
  <si>
    <t>PARTICIPANT_FIRST_NAME</t>
  </si>
  <si>
    <t>BENEFIT_RELATIONSHIP</t>
  </si>
  <si>
    <t>LIFE_EVENT</t>
  </si>
  <si>
    <t>LIFE_EVENT_OCCURED_DATE</t>
  </si>
  <si>
    <t>CLOSE_LIFE_EVENT</t>
  </si>
  <si>
    <t>CLOSE_LIFE_EVENT_DATE</t>
  </si>
  <si>
    <t>EFFECTIVE_DATE</t>
  </si>
  <si>
    <t>LEGAL_EMPLOYER</t>
  </si>
  <si>
    <t>Shaik</t>
  </si>
  <si>
    <t>Huzaifa</t>
  </si>
  <si>
    <t>UNRST</t>
  </si>
  <si>
    <t>Unrestricted</t>
  </si>
  <si>
    <t>Version 1 UK Limited</t>
  </si>
  <si>
    <t>Nouman</t>
  </si>
  <si>
    <t>Yermula</t>
  </si>
  <si>
    <t>Dileep</t>
  </si>
  <si>
    <t>DFLT</t>
  </si>
  <si>
    <t>Kothapalli</t>
  </si>
  <si>
    <t>Sai</t>
  </si>
  <si>
    <t>Benefits</t>
  </si>
  <si>
    <t>Participant Enrollment</t>
  </si>
  <si>
    <t>1000279</t>
  </si>
  <si>
    <t>N</t>
  </si>
  <si>
    <t>1000281</t>
  </si>
  <si>
    <t>1000283</t>
  </si>
  <si>
    <t>1000285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</si>
</sst>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Dialog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0F1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DFEAF3"/>
      </patternFill>
    </fill>
  </fills>
  <borders count="9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3" borderId="0" applyNumberFormat="0" applyBorder="0" applyAlignment="0" applyProtection="0"/>
    <xf numFmtId="0" fontId="5" fillId="0" borderId="0"/>
  </cellStyleXfs>
  <cellXfs count="20">
    <xf numFmtId="0" fontId="0" fillId="0" borderId="0" xfId="0"/>
    <xf numFmtId="0" fontId="2" fillId="0" borderId="0" xfId="0" applyFont="1" applyAlignment="1">
      <alignment horizontal="right"/>
    </xf>
    <xf numFmtId="0" fontId="4" fillId="0" borderId="0" xfId="0" applyFont="1"/>
    <xf numFmtId="0" fontId="0" fillId="0" borderId="2" xfId="0" applyBorder="1"/>
    <xf numFmtId="0" fontId="0" fillId="0" borderId="3" xfId="0" applyBorder="1"/>
    <xf numFmtId="0" fontId="3" fillId="3" borderId="4" xfId="2" applyBorder="1"/>
    <xf numFmtId="1" fontId="0" fillId="0" borderId="0" xfId="0" applyNumberFormat="1"/>
    <xf numFmtId="15" fontId="0" fillId="0" borderId="0" xfId="0" applyNumberFormat="1"/>
    <xf numFmtId="49" fontId="0" fillId="0" borderId="0" xfId="0" applyNumberFormat="1"/>
    <xf numFmtId="0" fontId="0" fillId="0" borderId="0" xfId="0" applyNumberFormat="1"/>
    <xf numFmtId="0" fontId="0" fillId="0" borderId="0" xfId="0"/>
    <xf numFmtId="164" fontId="0" fillId="0" borderId="0" xfId="0" applyNumberFormat="1"/>
    <xf numFmtId="0" fontId="4" fillId="4" borderId="5" xfId="0" applyFont="1" applyFill="1" applyBorder="1" applyAlignment="1">
      <alignment horizontal="left" vertical="top" wrapText="1"/>
    </xf>
    <xf numFmtId="0" fontId="4" fillId="2" borderId="1" xfId="1" applyFont="1" applyFill="1" applyBorder="1" applyAlignment="1">
      <alignment horizontal="left" vertical="top" wrapText="1"/>
    </xf>
    <xf numFmtId="0" fontId="0" fillId="0" borderId="0" xfId="0"/>
    <xf numFmtId="14" fontId="0" fillId="0" borderId="0" xfId="0" applyNumberFormat="1" applyAlignment="1"/>
    <xf numFmtId="0" fontId="8" fillId="0" borderId="0" xfId="0" applyFont="1"/>
    <xf numFmtId="0" fontId="0" fillId="0" borderId="6" xfId="0" applyBorder="1"/>
    <xf numFmtId="0" fontId="0" fillId="0" borderId="7" xfId="0" applyBorder="1"/>
    <xf numFmtId="0" fontId="3" fillId="3" borderId="8" xfId="2" applyBorder="1"/>
  </cellXfs>
  <cellStyles count="4">
    <cellStyle name="40% - Accent1" xfId="2" builtinId="31"/>
    <cellStyle name="Normal" xfId="0" builtinId="0"/>
    <cellStyle name="Normal 2" xfId="1" xr:uid="{00000000-0005-0000-0000-000005000000}"/>
    <cellStyle name="Normal 3" xfId="3" xr:uid="{00000000-0005-0000-0000-000006000000}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952500</xdr:colOff>
      <xdr:row>0</xdr:row>
      <xdr:rowOff>152400</xdr:rowOff>
    </xdr:from>
    <xdr:to>
      <xdr:col>0</xdr:col>
      <xdr:colOff>2476500</xdr:colOff>
      <xdr:row>3</xdr:row>
      <xdr:rowOff>19050</xdr:rowOff>
    </xdr:to>
    <xdr:pic>
      <xdr:nvPicPr>
        <xdr:cNvPr id="6" name="Picture 1" descr="LogoDescription automatically generated">
          <a:extLst>
            <a:ext uri="{FF2B5EF4-FFF2-40B4-BE49-F238E27FC236}">
              <a16:creationId xmlns:a16="http://schemas.microsoft.com/office/drawing/2014/main" id="{C6143C09-FADA-4954-B8A0-44B3F91E0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52400"/>
          <a:ext cx="15240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zoomScale="85" zoomScaleNormal="85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M18" sqref="M18"/>
    </sheetView>
  </sheetViews>
  <sheetFormatPr defaultRowHeight="14.5"/>
  <cols>
    <col min="1" max="1" width="55" customWidth="1"/>
    <col min="4" max="4" width="26.453125" bestFit="1" customWidth="1"/>
    <col min="5" max="5" width="16.81640625" bestFit="1" customWidth="1"/>
    <col min="6" max="6" width="24.08984375" bestFit="1" customWidth="1"/>
    <col min="7" max="7" width="24.54296875" bestFit="1" customWidth="1"/>
    <col min="8" max="8" width="21.453125" bestFit="1" customWidth="1"/>
    <col min="9" max="9" width="10.6328125" bestFit="1" customWidth="1"/>
    <col min="10" max="10" width="25.6328125" bestFit="1" customWidth="1"/>
    <col min="11" max="11" width="17" bestFit="1" customWidth="1"/>
    <col min="12" max="12" width="22.6328125" bestFit="1" customWidth="1"/>
    <col min="13" max="13" width="15.08984375" bestFit="1" customWidth="1"/>
    <col min="14" max="14" width="16.54296875" bestFit="1" customWidth="1"/>
  </cols>
  <sheetData>
    <row r="1" spans="1:14">
      <c r="A1" s="14"/>
      <c r="D1" s="2" t="s">
        <v>16</v>
      </c>
      <c r="E1" s="14"/>
      <c r="F1" s="14"/>
    </row>
    <row r="2" spans="1:14">
      <c r="A2" s="14"/>
      <c r="D2" s="2" t="s">
        <v>0</v>
      </c>
      <c r="E2" s="14" t="s">
        <v>38</v>
      </c>
      <c r="F2" s="14"/>
    </row>
    <row r="3" spans="1:14">
      <c r="A3" s="14"/>
      <c r="D3" s="2" t="s">
        <v>1</v>
      </c>
      <c r="E3" s="16" t="s">
        <v>39</v>
      </c>
      <c r="F3" s="16"/>
    </row>
    <row r="4" spans="1:14">
      <c r="A4" s="14"/>
      <c r="D4" s="2" t="s">
        <v>2</v>
      </c>
      <c r="E4" s="16" t="s">
        <v>39</v>
      </c>
      <c r="F4" s="16"/>
    </row>
    <row r="5" spans="1:14">
      <c r="D5" s="2" t="s">
        <v>13</v>
      </c>
      <c r="E5" s="14"/>
      <c r="F5" s="14"/>
    </row>
    <row r="6" spans="1:14">
      <c r="D6" s="2" t="s">
        <v>3</v>
      </c>
      <c r="E6" s="15">
        <f ca="1">TODAY()</f>
        <v>44453</v>
      </c>
      <c r="F6" s="15"/>
    </row>
    <row r="8" spans="1:14" s="2" customFormat="1">
      <c r="B8" s="2" t="s">
        <v>15</v>
      </c>
      <c r="C8" s="2" t="s">
        <v>4</v>
      </c>
      <c r="D8" s="2" t="s">
        <v>5</v>
      </c>
      <c r="E8" s="13" t="s">
        <v>6</v>
      </c>
      <c r="F8" s="13" t="s">
        <v>18</v>
      </c>
      <c r="G8" s="13" t="s">
        <v>19</v>
      </c>
      <c r="H8" s="13" t="s">
        <v>20</v>
      </c>
      <c r="I8" s="13" t="s">
        <v>21</v>
      </c>
      <c r="J8" s="13" t="s">
        <v>22</v>
      </c>
      <c r="K8" s="13" t="s">
        <v>23</v>
      </c>
      <c r="L8" s="13" t="s">
        <v>24</v>
      </c>
      <c r="M8" s="13" t="s">
        <v>25</v>
      </c>
      <c r="N8" s="13" t="s">
        <v>26</v>
      </c>
    </row>
    <row r="9" spans="1:14" ht="15" thickBot="1">
      <c r="A9" s="2" t="s">
        <v>8</v>
      </c>
      <c r="B9">
        <f>COUNTA(STG!A3:A3795)</f>
        <v>4</v>
      </c>
      <c r="C9">
        <f>COUNTA(HDL!A3:A664)</f>
        <v>4</v>
      </c>
      <c r="D9">
        <f>COUNTA(HCM!A3:A3843)</f>
        <v>4</v>
      </c>
    </row>
    <row r="10" spans="1:14">
      <c r="A10" s="2" t="s">
        <v>14</v>
      </c>
      <c r="E10" s="3">
        <f>COUNTIF(Rec!C$1:C$773,"OK")</f>
        <v>4</v>
      </c>
      <c r="F10" s="3">
        <f>COUNTIF(Rec!D$1:D$773,"OK")</f>
        <v>4</v>
      </c>
      <c r="G10" s="3">
        <f>COUNTIF(Rec!E$1:E$773,"OK")</f>
        <v>4</v>
      </c>
      <c r="H10" s="3">
        <f>COUNTIF(Rec!F$1:F$773,"OK")</f>
        <v>4</v>
      </c>
      <c r="I10" s="3">
        <f>COUNTIF(Rec!G$1:G$773,"OK")</f>
        <v>4</v>
      </c>
      <c r="J10" s="3">
        <f>COUNTIF(Rec!H$1:H$773,"OK")</f>
        <v>4</v>
      </c>
      <c r="K10" s="3">
        <f>COUNTIF(Rec!I$1:I$773,"OK")</f>
        <v>4</v>
      </c>
      <c r="L10" s="3">
        <f>COUNTIF(Rec!J$1:J$773,"OK")</f>
        <v>4</v>
      </c>
      <c r="M10" s="3">
        <f>COUNTIF(Rec!K$1:K$773,"OK")</f>
        <v>4</v>
      </c>
      <c r="N10" s="17">
        <f>COUNTIF(Rec!L$1:L$773,"OK")</f>
        <v>4</v>
      </c>
    </row>
    <row r="11" spans="1:14">
      <c r="A11" s="2" t="s">
        <v>9</v>
      </c>
      <c r="E11" s="4">
        <f>COUNTIF(Rec!C$1:$C$773,"Not Loaded")</f>
        <v>0</v>
      </c>
      <c r="F11" s="4">
        <f>COUNTIF(Rec!$D$1:D$773,"Not Loaded")</f>
        <v>0</v>
      </c>
      <c r="G11" s="4">
        <f>COUNTIF(Rec!$E$1:E$773,"Not Loaded")</f>
        <v>0</v>
      </c>
      <c r="H11" s="4">
        <f>COUNTIF(Rec!$F$1:F$773,"Not Loaded")</f>
        <v>0</v>
      </c>
      <c r="I11" s="4">
        <f>COUNTIF(Rec!$G$1:G$773,"Not Loaded")</f>
        <v>0</v>
      </c>
      <c r="J11" s="4">
        <f>COUNTIF(Rec!$H$1:H$773,"Not Loaded")</f>
        <v>0</v>
      </c>
      <c r="K11" s="4">
        <f>COUNTIF(Rec!$I$1:I$773,"Not Loaded")</f>
        <v>0</v>
      </c>
      <c r="L11" s="4">
        <f>COUNTIF(Rec!$J$1:J$773,"Not Loaded")</f>
        <v>0</v>
      </c>
      <c r="M11" s="4">
        <f>COUNTIF(Rec!$K$1:K$773,"Not Loaded")</f>
        <v>0</v>
      </c>
      <c r="N11" s="18">
        <f>COUNTIF(Rec!$L$1:L$773,"Not Loaded")</f>
        <v>0</v>
      </c>
    </row>
    <row r="12" spans="1:14">
      <c r="A12" s="2" t="s">
        <v>11</v>
      </c>
      <c r="E12" s="4">
        <f>COUNTIF(Rec!C$1:C$773,"STG&lt;&gt;HDL")</f>
        <v>0</v>
      </c>
      <c r="F12" s="4">
        <f>COUNTIF(Rec!D$1:D$773,"STG&lt;&gt;HDL")</f>
        <v>0</v>
      </c>
      <c r="G12" s="4">
        <f>COUNTIF(Rec!E$1:E$773,"STG&lt;&gt;HDL")</f>
        <v>0</v>
      </c>
      <c r="H12" s="4">
        <f>COUNTIF(Rec!F$1:F$773,"STG&lt;&gt;HDL")</f>
        <v>0</v>
      </c>
      <c r="I12" s="4">
        <f>COUNTIF(Rec!G$1:G$773,"STG&lt;&gt;HDL")</f>
        <v>0</v>
      </c>
      <c r="J12" s="4">
        <f>COUNTIF(Rec!H$1:H$773,"STG&lt;&gt;HDL")</f>
        <v>0</v>
      </c>
      <c r="K12" s="4">
        <f>COUNTIF(Rec!I$1:I$773,"STG&lt;&gt;HDL")</f>
        <v>0</v>
      </c>
      <c r="L12" s="4">
        <f>COUNTIF(Rec!J$1:J$773,"STG&lt;&gt;HDL")</f>
        <v>0</v>
      </c>
      <c r="M12" s="4">
        <f>COUNTIF(Rec!K$1:K$773,"STG&lt;&gt;HDL")</f>
        <v>0</v>
      </c>
      <c r="N12" s="18">
        <f>COUNTIF(Rec!L$1:L$773,"STG&lt;&gt;HDL")</f>
        <v>0</v>
      </c>
    </row>
    <row r="13" spans="1:14">
      <c r="A13" s="2" t="s">
        <v>12</v>
      </c>
      <c r="E13" s="4">
        <f>COUNTIF(Rec!C$1:C$773,"HCM&lt;&gt;HDL")</f>
        <v>0</v>
      </c>
      <c r="F13" s="4">
        <f>COUNTIF(Rec!D$1:D$773,"HCM&lt;&gt;HDL")</f>
        <v>0</v>
      </c>
      <c r="G13" s="4">
        <f>COUNTIF(Rec!E$1:E$773,"HCM&lt;&gt;HDL")</f>
        <v>0</v>
      </c>
      <c r="H13" s="4">
        <f>COUNTIF(Rec!F$1:F$773,"HCM&lt;&gt;HDL")</f>
        <v>0</v>
      </c>
      <c r="I13" s="4">
        <f>COUNTIF(Rec!G$1:G$773,"HCM&lt;&gt;HDL")</f>
        <v>0</v>
      </c>
      <c r="J13" s="4">
        <f>COUNTIF(Rec!H$1:H$773,"HCM&lt;&gt;HDL")</f>
        <v>0</v>
      </c>
      <c r="K13" s="4">
        <f>COUNTIF(Rec!I$1:I$773,"HCM&lt;&gt;HDL")</f>
        <v>0</v>
      </c>
      <c r="L13" s="4">
        <f>COUNTIF(Rec!J$1:J$773,"HCM&lt;&gt;HDL")</f>
        <v>0</v>
      </c>
      <c r="M13" s="4">
        <f>COUNTIF(Rec!K$1:K$773,"HCM&lt;&gt;HDL")</f>
        <v>0</v>
      </c>
      <c r="N13" s="18">
        <f>COUNTIF(Rec!L$1:L$773,"HCM&lt;&gt;HDL")</f>
        <v>0</v>
      </c>
    </row>
    <row r="14" spans="1:14" ht="15" thickBot="1">
      <c r="A14" s="2" t="s">
        <v>10</v>
      </c>
      <c r="E14" s="5">
        <f>SUM(E10:E13)</f>
        <v>4</v>
      </c>
      <c r="F14" s="5">
        <f>SUM(F10:F13)</f>
        <v>4</v>
      </c>
      <c r="G14" s="5">
        <f t="shared" ref="G14:N14" si="0">SUM(G10:G13)</f>
        <v>4</v>
      </c>
      <c r="H14" s="5">
        <f t="shared" si="0"/>
        <v>4</v>
      </c>
      <c r="I14" s="5">
        <f t="shared" si="0"/>
        <v>4</v>
      </c>
      <c r="J14" s="5">
        <f t="shared" si="0"/>
        <v>4</v>
      </c>
      <c r="K14" s="5">
        <f t="shared" si="0"/>
        <v>4</v>
      </c>
      <c r="L14" s="5">
        <f t="shared" si="0"/>
        <v>4</v>
      </c>
      <c r="M14" s="5">
        <f t="shared" si="0"/>
        <v>4</v>
      </c>
      <c r="N14" s="19">
        <f t="shared" si="0"/>
        <v>4</v>
      </c>
    </row>
    <row r="18" spans="1:1">
      <c r="A18" s="2"/>
    </row>
    <row r="20" spans="1:1">
      <c r="A20" s="2"/>
    </row>
    <row r="27" spans="1:1">
      <c r="A27" s="2"/>
    </row>
  </sheetData>
  <mergeCells count="7">
    <mergeCell ref="E5:F5"/>
    <mergeCell ref="E6:F6"/>
    <mergeCell ref="A1:A4"/>
    <mergeCell ref="E1:F1"/>
    <mergeCell ref="E2:F2"/>
    <mergeCell ref="E3:F3"/>
    <mergeCell ref="E4:F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"/>
  <sheetViews>
    <sheetView zoomScale="85" zoomScaleNormal="85" workbookViewId="0">
      <pane ySplit="2" topLeftCell="A3" activePane="bottomLeft" state="frozen"/>
      <selection pane="bottomLeft" activeCell="A2" sqref="A2:XFD2"/>
    </sheetView>
  </sheetViews>
  <sheetFormatPr defaultRowHeight="14.5"/>
  <cols>
    <col min="1" max="1" width="35.7265625" style="6" customWidth="1"/>
    <col min="2" max="2" width="16.81640625" bestFit="1" customWidth="1"/>
    <col min="3" max="3" width="24.08984375" bestFit="1" customWidth="1"/>
    <col min="4" max="4" width="24.54296875" bestFit="1" customWidth="1"/>
    <col min="5" max="5" width="21.453125" bestFit="1" customWidth="1"/>
    <col min="6" max="6" width="11.1796875" bestFit="1" customWidth="1"/>
    <col min="7" max="7" width="25.6328125" bestFit="1" customWidth="1"/>
    <col min="8" max="8" width="17" bestFit="1" customWidth="1"/>
    <col min="9" max="9" width="22.453125" bestFit="1" customWidth="1"/>
    <col min="10" max="10" width="15.08984375" bestFit="1" customWidth="1"/>
    <col min="11" max="11" width="18.08984375" bestFit="1" customWidth="1"/>
    <col min="12" max="12" width="18.81640625" bestFit="1" customWidth="1"/>
    <col min="13" max="13" width="26.1796875" bestFit="1" customWidth="1"/>
    <col min="14" max="14" width="15.7265625" bestFit="1" customWidth="1"/>
    <col min="15" max="15" width="13.26953125" bestFit="1" customWidth="1"/>
    <col min="16" max="16" width="13.54296875" bestFit="1" customWidth="1"/>
    <col min="17" max="17" width="24.7265625" bestFit="1" customWidth="1"/>
    <col min="18" max="18" width="8.7265625" bestFit="1" customWidth="1"/>
    <col min="19" max="19" width="11.26953125" bestFit="1" customWidth="1"/>
    <col min="20" max="20" width="25.7265625" bestFit="1" customWidth="1"/>
    <col min="21" max="21" width="31.7265625" bestFit="1" customWidth="1"/>
    <col min="22" max="22" width="30.26953125" bestFit="1" customWidth="1"/>
    <col min="23" max="23" width="28.1796875" bestFit="1" customWidth="1"/>
    <col min="24" max="24" width="11.1796875" bestFit="1" customWidth="1"/>
    <col min="25" max="25" width="11.54296875" bestFit="1" customWidth="1"/>
    <col min="26" max="26" width="14.7265625" bestFit="1" customWidth="1"/>
    <col min="27" max="27" width="11" bestFit="1" customWidth="1"/>
    <col min="28" max="28" width="8.26953125" bestFit="1" customWidth="1"/>
    <col min="29" max="29" width="16.26953125" customWidth="1"/>
    <col min="30" max="30" width="19.26953125" bestFit="1" customWidth="1"/>
    <col min="31" max="31" width="14.54296875" bestFit="1" customWidth="1"/>
    <col min="32" max="32" width="20.54296875" bestFit="1" customWidth="1"/>
    <col min="33" max="33" width="6.54296875" bestFit="1" customWidth="1"/>
    <col min="34" max="34" width="5.453125" bestFit="1" customWidth="1"/>
    <col min="35" max="35" width="9.7265625" bestFit="1" customWidth="1"/>
    <col min="36" max="36" width="21.1796875" bestFit="1" customWidth="1"/>
    <col min="37" max="37" width="9" bestFit="1" customWidth="1"/>
    <col min="38" max="38" width="23.81640625" bestFit="1" customWidth="1"/>
    <col min="39" max="39" width="16.453125" bestFit="1" customWidth="1"/>
    <col min="40" max="40" width="18.453125" bestFit="1" customWidth="1"/>
    <col min="41" max="41" width="12.54296875" bestFit="1" customWidth="1"/>
    <col min="42" max="42" width="13.1796875" bestFit="1" customWidth="1"/>
    <col min="43" max="46" width="20.54296875" bestFit="1" customWidth="1"/>
    <col min="47" max="47" width="20" bestFit="1" customWidth="1"/>
    <col min="48" max="51" width="20.54296875" bestFit="1" customWidth="1"/>
    <col min="52" max="72" width="21.7265625" bestFit="1" customWidth="1"/>
    <col min="73" max="73" width="17.26953125" bestFit="1" customWidth="1"/>
    <col min="74" max="78" width="11.26953125" bestFit="1" customWidth="1"/>
    <col min="79" max="79" width="20.26953125" bestFit="1" customWidth="1"/>
    <col min="80" max="80" width="18" bestFit="1" customWidth="1"/>
    <col min="81" max="81" width="17.54296875" bestFit="1" customWidth="1"/>
    <col min="82" max="82" width="18.26953125" bestFit="1" customWidth="1"/>
    <col min="83" max="83" width="18" bestFit="1" customWidth="1"/>
    <col min="84" max="84" width="17.54296875" bestFit="1" customWidth="1"/>
    <col min="85" max="85" width="18.26953125" bestFit="1" customWidth="1"/>
    <col min="86" max="86" width="15" bestFit="1" customWidth="1"/>
    <col min="87" max="87" width="11.7265625" bestFit="1" customWidth="1"/>
    <col min="88" max="88" width="18.1796875" bestFit="1" customWidth="1"/>
    <col min="89" max="89" width="17" bestFit="1" customWidth="1"/>
    <col min="90" max="90" width="14" bestFit="1" customWidth="1"/>
  </cols>
  <sheetData>
    <row r="1" spans="1:15" s="10" customFormat="1">
      <c r="A1" s="6">
        <v>1</v>
      </c>
      <c r="B1" s="10">
        <v>2</v>
      </c>
      <c r="C1" s="10">
        <v>3</v>
      </c>
      <c r="D1" s="10">
        <v>4</v>
      </c>
      <c r="E1" s="10">
        <v>5</v>
      </c>
      <c r="F1" s="10">
        <v>6</v>
      </c>
      <c r="G1" s="10">
        <v>7</v>
      </c>
      <c r="H1" s="10">
        <v>8</v>
      </c>
      <c r="I1" s="10">
        <v>9</v>
      </c>
      <c r="J1" s="10">
        <v>10</v>
      </c>
      <c r="K1" s="10">
        <v>11</v>
      </c>
      <c r="L1" s="10">
        <v>12</v>
      </c>
      <c r="M1" s="10">
        <v>13</v>
      </c>
      <c r="N1" s="10">
        <v>14</v>
      </c>
      <c r="O1" s="10">
        <v>15</v>
      </c>
    </row>
    <row r="2" spans="1:15" s="2" customFormat="1">
      <c r="A2" s="12" t="s">
        <v>17</v>
      </c>
      <c r="B2" s="13" t="s">
        <v>6</v>
      </c>
      <c r="C2" s="13" t="s">
        <v>18</v>
      </c>
      <c r="D2" s="13" t="s">
        <v>19</v>
      </c>
      <c r="E2" s="13" t="s">
        <v>20</v>
      </c>
      <c r="F2" s="13" t="s">
        <v>21</v>
      </c>
      <c r="G2" s="13" t="s">
        <v>22</v>
      </c>
      <c r="H2" s="13" t="s">
        <v>23</v>
      </c>
      <c r="I2" s="13" t="s">
        <v>24</v>
      </c>
      <c r="J2" s="13" t="s">
        <v>25</v>
      </c>
      <c r="K2" s="13" t="s">
        <v>26</v>
      </c>
    </row>
    <row r="3" spans="1:15" ht="14.25" customHeight="1">
      <c r="A3" s="6" t="str">
        <f>B3</f>
        <v>1000279</v>
      </c>
      <c r="B3" s="6" t="s">
        <v>40</v>
      </c>
      <c r="C3" s="10" t="s">
        <v>27</v>
      </c>
      <c r="D3" s="10" t="s">
        <v>28</v>
      </c>
      <c r="E3" s="10" t="s">
        <v>29</v>
      </c>
      <c r="F3" s="10" t="s">
        <v>30</v>
      </c>
      <c r="G3" s="11">
        <v>44197</v>
      </c>
      <c r="H3" s="10" t="s">
        <v>41</v>
      </c>
      <c r="I3" s="11"/>
      <c r="J3" s="11">
        <v>44197</v>
      </c>
      <c r="K3" s="10" t="s">
        <v>31</v>
      </c>
    </row>
    <row r="4" spans="1:15">
      <c r="A4" s="6" t="str">
        <f t="shared" ref="A4:A6" si="0">B4</f>
        <v>1000281</v>
      </c>
      <c r="B4" s="6" t="s">
        <v>42</v>
      </c>
      <c r="C4" s="10" t="s">
        <v>27</v>
      </c>
      <c r="D4" s="10" t="s">
        <v>32</v>
      </c>
      <c r="E4" s="10" t="s">
        <v>29</v>
      </c>
      <c r="F4" s="10" t="s">
        <v>30</v>
      </c>
      <c r="G4" s="11">
        <v>44374</v>
      </c>
      <c r="H4" s="10" t="s">
        <v>41</v>
      </c>
      <c r="I4" s="11"/>
      <c r="J4" s="11">
        <v>44374</v>
      </c>
      <c r="K4" s="10" t="s">
        <v>31</v>
      </c>
    </row>
    <row r="5" spans="1:15">
      <c r="A5" s="6" t="str">
        <f t="shared" si="0"/>
        <v>1000283</v>
      </c>
      <c r="B5" s="6" t="s">
        <v>43</v>
      </c>
      <c r="C5" s="10" t="s">
        <v>33</v>
      </c>
      <c r="D5" s="10" t="s">
        <v>34</v>
      </c>
      <c r="E5" s="10" t="s">
        <v>35</v>
      </c>
      <c r="F5" s="10" t="s">
        <v>30</v>
      </c>
      <c r="G5" s="11">
        <v>44376</v>
      </c>
      <c r="H5" s="10" t="s">
        <v>41</v>
      </c>
      <c r="I5" s="11"/>
      <c r="J5" s="11">
        <v>44376</v>
      </c>
      <c r="K5" s="10" t="s">
        <v>31</v>
      </c>
    </row>
    <row r="6" spans="1:15">
      <c r="A6" s="6" t="str">
        <f t="shared" si="0"/>
        <v>1000285</v>
      </c>
      <c r="B6" s="6" t="s">
        <v>44</v>
      </c>
      <c r="C6" s="10" t="s">
        <v>36</v>
      </c>
      <c r="D6" s="10" t="s">
        <v>37</v>
      </c>
      <c r="E6" s="10" t="s">
        <v>35</v>
      </c>
      <c r="F6" s="10" t="s">
        <v>30</v>
      </c>
      <c r="G6" s="11">
        <v>44376</v>
      </c>
      <c r="H6" s="10" t="s">
        <v>41</v>
      </c>
      <c r="I6" s="11"/>
      <c r="J6" s="11">
        <v>44376</v>
      </c>
      <c r="K6" s="10" t="s">
        <v>31</v>
      </c>
    </row>
    <row r="7" spans="1:15">
      <c r="A7" s="9"/>
      <c r="B7" s="7"/>
      <c r="C7" s="7"/>
    </row>
    <row r="8" spans="1:15">
      <c r="A8" s="9"/>
      <c r="B8" s="7"/>
      <c r="C8" s="7"/>
    </row>
    <row r="9" spans="1:15">
      <c r="A9" s="9"/>
      <c r="B9" s="7"/>
      <c r="C9" s="7"/>
    </row>
    <row r="10" spans="1:15">
      <c r="A10" s="9"/>
      <c r="B10" s="7"/>
      <c r="C10" s="7"/>
    </row>
    <row r="11" spans="1:15">
      <c r="A11" s="9"/>
      <c r="B11" s="7"/>
      <c r="C11" s="7"/>
    </row>
    <row r="12" spans="1:15">
      <c r="A12" s="9"/>
      <c r="B12" s="7"/>
      <c r="C12" s="7"/>
    </row>
    <row r="15" spans="1:15">
      <c r="A15"/>
    </row>
  </sheetData>
  <sortState xmlns:xlrd2="http://schemas.microsoft.com/office/spreadsheetml/2017/richdata2" ref="A3:CL4">
    <sortCondition ref="AF3:AF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"/>
  <sheetViews>
    <sheetView zoomScale="85" zoomScaleNormal="85" workbookViewId="0">
      <selection activeCell="B2" sqref="B2:K2"/>
    </sheetView>
  </sheetViews>
  <sheetFormatPr defaultColWidth="30.1796875" defaultRowHeight="14.5"/>
  <cols>
    <col min="1" max="1" width="36" customWidth="1"/>
    <col min="2" max="2" width="16.81640625" bestFit="1" customWidth="1"/>
    <col min="3" max="3" width="24.08984375" bestFit="1" customWidth="1"/>
    <col min="4" max="4" width="24.54296875" bestFit="1" customWidth="1"/>
    <col min="5" max="5" width="21.453125" bestFit="1" customWidth="1"/>
    <col min="6" max="6" width="11.1796875" bestFit="1" customWidth="1"/>
    <col min="7" max="7" width="25.6328125" bestFit="1" customWidth="1"/>
    <col min="8" max="8" width="17" bestFit="1" customWidth="1"/>
    <col min="9" max="9" width="22.6328125" bestFit="1" customWidth="1"/>
    <col min="10" max="10" width="15.08984375" style="8" bestFit="1" customWidth="1"/>
    <col min="11" max="11" width="18.08984375" bestFit="1" customWidth="1"/>
  </cols>
  <sheetData>
    <row r="1" spans="1:15" s="10" customFormat="1">
      <c r="A1" s="6">
        <v>1</v>
      </c>
      <c r="B1" s="10">
        <v>2</v>
      </c>
      <c r="C1" s="10">
        <v>3</v>
      </c>
      <c r="D1" s="10">
        <v>4</v>
      </c>
      <c r="E1" s="10">
        <v>5</v>
      </c>
      <c r="F1" s="10">
        <v>6</v>
      </c>
      <c r="G1" s="10">
        <v>7</v>
      </c>
      <c r="H1" s="10">
        <v>8</v>
      </c>
      <c r="I1" s="10">
        <v>9</v>
      </c>
      <c r="J1" s="10">
        <v>10</v>
      </c>
      <c r="K1" s="10">
        <v>11</v>
      </c>
      <c r="L1" s="10">
        <v>12</v>
      </c>
      <c r="M1" s="10">
        <v>13</v>
      </c>
      <c r="N1" s="10">
        <v>14</v>
      </c>
      <c r="O1" s="10">
        <v>15</v>
      </c>
    </row>
    <row r="2" spans="1:15">
      <c r="A2" s="12" t="s">
        <v>17</v>
      </c>
      <c r="B2" s="13" t="s">
        <v>6</v>
      </c>
      <c r="C2" s="13" t="s">
        <v>18</v>
      </c>
      <c r="D2" s="13" t="s">
        <v>19</v>
      </c>
      <c r="E2" s="13" t="s">
        <v>20</v>
      </c>
      <c r="F2" s="13" t="s">
        <v>21</v>
      </c>
      <c r="G2" s="13" t="s">
        <v>22</v>
      </c>
      <c r="H2" s="13" t="s">
        <v>23</v>
      </c>
      <c r="I2" s="13" t="s">
        <v>24</v>
      </c>
      <c r="J2" s="13" t="s">
        <v>25</v>
      </c>
      <c r="K2" s="13" t="s">
        <v>26</v>
      </c>
    </row>
    <row r="3" spans="1:15">
      <c r="A3" s="6" t="str">
        <f>B3</f>
        <v>1000279</v>
      </c>
      <c r="B3" s="6" t="s">
        <v>40</v>
      </c>
      <c r="C3" s="10" t="s">
        <v>27</v>
      </c>
      <c r="D3" s="10" t="s">
        <v>28</v>
      </c>
      <c r="E3" s="10" t="s">
        <v>29</v>
      </c>
      <c r="F3" s="10" t="s">
        <v>30</v>
      </c>
      <c r="G3" s="11">
        <v>44197</v>
      </c>
      <c r="H3" s="10" t="s">
        <v>41</v>
      </c>
      <c r="I3" s="11"/>
      <c r="J3" s="11">
        <v>44197</v>
      </c>
      <c r="K3" s="10" t="s">
        <v>31</v>
      </c>
    </row>
    <row r="4" spans="1:15">
      <c r="A4" s="6" t="str">
        <f t="shared" ref="A4:A6" si="0">B4</f>
        <v>1000281</v>
      </c>
      <c r="B4" s="6" t="s">
        <v>42</v>
      </c>
      <c r="C4" s="10" t="s">
        <v>27</v>
      </c>
      <c r="D4" s="10" t="s">
        <v>32</v>
      </c>
      <c r="E4" s="10" t="s">
        <v>29</v>
      </c>
      <c r="F4" s="10" t="s">
        <v>30</v>
      </c>
      <c r="G4" s="11">
        <v>44374</v>
      </c>
      <c r="H4" s="10" t="s">
        <v>41</v>
      </c>
      <c r="I4" s="11"/>
      <c r="J4" s="11">
        <v>44374</v>
      </c>
      <c r="K4" s="10" t="s">
        <v>31</v>
      </c>
    </row>
    <row r="5" spans="1:15">
      <c r="A5" s="6" t="str">
        <f t="shared" si="0"/>
        <v>1000283</v>
      </c>
      <c r="B5" s="6" t="s">
        <v>43</v>
      </c>
      <c r="C5" s="10" t="s">
        <v>33</v>
      </c>
      <c r="D5" s="10" t="s">
        <v>34</v>
      </c>
      <c r="E5" s="10" t="s">
        <v>35</v>
      </c>
      <c r="F5" s="10" t="s">
        <v>30</v>
      </c>
      <c r="G5" s="11">
        <v>44376</v>
      </c>
      <c r="H5" s="10" t="s">
        <v>41</v>
      </c>
      <c r="I5" s="11"/>
      <c r="J5" s="11">
        <v>44376</v>
      </c>
      <c r="K5" s="10" t="s">
        <v>31</v>
      </c>
    </row>
    <row r="6" spans="1:15">
      <c r="A6" s="6" t="str">
        <f t="shared" si="0"/>
        <v>1000285</v>
      </c>
      <c r="B6" s="6" t="s">
        <v>44</v>
      </c>
      <c r="C6" s="10" t="s">
        <v>36</v>
      </c>
      <c r="D6" s="10" t="s">
        <v>37</v>
      </c>
      <c r="E6" s="10" t="s">
        <v>35</v>
      </c>
      <c r="F6" s="10" t="s">
        <v>30</v>
      </c>
      <c r="G6" s="11">
        <v>44376</v>
      </c>
      <c r="H6" s="10" t="s">
        <v>41</v>
      </c>
      <c r="I6" s="11"/>
      <c r="J6" s="11">
        <v>44376</v>
      </c>
      <c r="K6" s="10" t="s">
        <v>31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"/>
  <sheetViews>
    <sheetView zoomScale="85" zoomScaleNormal="85" workbookViewId="0">
      <pane ySplit="1" topLeftCell="A2" activePane="bottomLeft" state="frozen"/>
      <selection activeCell="L2" sqref="L2"/>
      <selection pane="bottomLeft" activeCell="F17" sqref="F17"/>
    </sheetView>
  </sheetViews>
  <sheetFormatPr defaultRowHeight="14.5"/>
  <cols>
    <col min="1" max="1" width="35.81640625" style="6" customWidth="1"/>
    <col min="2" max="2" width="16.81640625" bestFit="1" customWidth="1"/>
    <col min="3" max="3" width="24.08984375" bestFit="1" customWidth="1"/>
    <col min="4" max="4" width="24.54296875" bestFit="1" customWidth="1"/>
    <col min="5" max="5" width="21.453125" bestFit="1" customWidth="1"/>
    <col min="6" max="6" width="11.1796875" bestFit="1" customWidth="1"/>
    <col min="7" max="7" width="25.6328125" bestFit="1" customWidth="1"/>
    <col min="8" max="8" width="17" bestFit="1" customWidth="1"/>
    <col min="9" max="9" width="22.6328125" bestFit="1" customWidth="1"/>
    <col min="10" max="10" width="15.08984375" bestFit="1" customWidth="1"/>
    <col min="11" max="11" width="18.08984375" bestFit="1" customWidth="1"/>
  </cols>
  <sheetData>
    <row r="1" spans="1:15" s="10" customFormat="1">
      <c r="A1" s="6">
        <v>1</v>
      </c>
      <c r="B1" s="10">
        <v>2</v>
      </c>
      <c r="C1" s="10">
        <v>3</v>
      </c>
      <c r="D1" s="10">
        <v>4</v>
      </c>
      <c r="E1" s="10">
        <v>5</v>
      </c>
      <c r="F1" s="10">
        <v>6</v>
      </c>
      <c r="G1" s="10">
        <v>7</v>
      </c>
      <c r="H1" s="10">
        <v>8</v>
      </c>
      <c r="I1" s="10">
        <v>9</v>
      </c>
      <c r="J1" s="10">
        <v>10</v>
      </c>
      <c r="K1" s="10">
        <v>11</v>
      </c>
      <c r="L1" s="10">
        <v>12</v>
      </c>
      <c r="M1" s="10">
        <v>13</v>
      </c>
      <c r="N1" s="10">
        <v>14</v>
      </c>
      <c r="O1" s="10">
        <v>15</v>
      </c>
    </row>
    <row r="2" spans="1:15" s="2" customFormat="1">
      <c r="A2" s="12" t="s">
        <v>17</v>
      </c>
      <c r="B2" s="13" t="s">
        <v>6</v>
      </c>
      <c r="C2" s="13" t="s">
        <v>18</v>
      </c>
      <c r="D2" s="13" t="s">
        <v>19</v>
      </c>
      <c r="E2" s="13" t="s">
        <v>20</v>
      </c>
      <c r="F2" s="13" t="s">
        <v>21</v>
      </c>
      <c r="G2" s="13" t="s">
        <v>22</v>
      </c>
      <c r="H2" s="13" t="s">
        <v>23</v>
      </c>
      <c r="I2" s="13" t="s">
        <v>24</v>
      </c>
      <c r="J2" s="13" t="s">
        <v>25</v>
      </c>
      <c r="K2" s="13" t="s">
        <v>26</v>
      </c>
    </row>
    <row r="3" spans="1:15" s="10" customFormat="1" ht="14.25" customHeight="1">
      <c r="A3" s="6" t="str">
        <f>B3</f>
        <v>1000279</v>
      </c>
      <c r="B3" s="6" t="s">
        <v>40</v>
      </c>
      <c r="C3" s="10" t="s">
        <v>27</v>
      </c>
      <c r="D3" s="10" t="s">
        <v>28</v>
      </c>
      <c r="E3" s="10" t="s">
        <v>29</v>
      </c>
      <c r="F3" s="10" t="s">
        <v>30</v>
      </c>
      <c r="G3" s="11">
        <v>44197</v>
      </c>
      <c r="H3" s="10" t="s">
        <v>41</v>
      </c>
      <c r="I3" s="11"/>
      <c r="J3" s="11">
        <v>44197</v>
      </c>
      <c r="K3" s="10" t="s">
        <v>31</v>
      </c>
    </row>
    <row r="4" spans="1:15" s="10" customFormat="1">
      <c r="A4" s="6" t="str">
        <f t="shared" ref="A4:A6" si="0">B4</f>
        <v>1000281</v>
      </c>
      <c r="B4" s="6" t="s">
        <v>42</v>
      </c>
      <c r="C4" s="10" t="s">
        <v>27</v>
      </c>
      <c r="D4" s="10" t="s">
        <v>32</v>
      </c>
      <c r="E4" s="10" t="s">
        <v>29</v>
      </c>
      <c r="F4" s="10" t="s">
        <v>30</v>
      </c>
      <c r="G4" s="11">
        <v>44374</v>
      </c>
      <c r="H4" s="10" t="s">
        <v>41</v>
      </c>
      <c r="I4" s="11"/>
      <c r="J4" s="11">
        <v>44374</v>
      </c>
      <c r="K4" s="10" t="s">
        <v>31</v>
      </c>
    </row>
    <row r="5" spans="1:15" s="10" customFormat="1">
      <c r="A5" s="6" t="str">
        <f t="shared" si="0"/>
        <v>1000283</v>
      </c>
      <c r="B5" s="6" t="s">
        <v>43</v>
      </c>
      <c r="C5" s="10" t="s">
        <v>33</v>
      </c>
      <c r="D5" s="10" t="s">
        <v>34</v>
      </c>
      <c r="E5" s="10" t="s">
        <v>35</v>
      </c>
      <c r="F5" s="10" t="s">
        <v>30</v>
      </c>
      <c r="G5" s="11">
        <v>44376</v>
      </c>
      <c r="H5" s="10" t="s">
        <v>41</v>
      </c>
      <c r="I5" s="11"/>
      <c r="J5" s="11">
        <v>44376</v>
      </c>
      <c r="K5" s="10" t="s">
        <v>31</v>
      </c>
    </row>
    <row r="6" spans="1:15" s="10" customFormat="1">
      <c r="A6" s="6" t="str">
        <f t="shared" si="0"/>
        <v>1000285</v>
      </c>
      <c r="B6" s="6" t="s">
        <v>44</v>
      </c>
      <c r="C6" s="10" t="s">
        <v>36</v>
      </c>
      <c r="D6" s="10" t="s">
        <v>37</v>
      </c>
      <c r="E6" s="10" t="s">
        <v>35</v>
      </c>
      <c r="F6" s="10" t="s">
        <v>30</v>
      </c>
      <c r="G6" s="11">
        <v>44376</v>
      </c>
      <c r="H6" s="10" t="s">
        <v>41</v>
      </c>
      <c r="I6" s="11"/>
      <c r="J6" s="11">
        <v>44376</v>
      </c>
      <c r="K6" s="10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"/>
  <sheetViews>
    <sheetView zoomScale="85" zoomScaleNormal="85" workbookViewId="0">
      <pane ySplit="1" topLeftCell="A2" activePane="bottomLeft" state="frozen"/>
      <selection pane="bottomLeft" activeCell="C2" sqref="C2"/>
    </sheetView>
  </sheetViews>
  <sheetFormatPr defaultColWidth="25.1796875" defaultRowHeight="14.5"/>
  <cols>
    <col min="1" max="1" width="35.81640625" customWidth="1"/>
    <col min="2" max="2" width="36.36328125" customWidth="1"/>
    <col min="3" max="3" width="16.81640625" bestFit="1" customWidth="1"/>
    <col min="4" max="4" width="24.08984375" bestFit="1" customWidth="1"/>
    <col min="5" max="5" width="24.54296875" bestFit="1" customWidth="1"/>
    <col min="6" max="6" width="21.453125" bestFit="1" customWidth="1"/>
    <col min="7" max="7" width="10.6328125" bestFit="1" customWidth="1"/>
    <col min="8" max="8" width="25.6328125" bestFit="1" customWidth="1"/>
    <col min="9" max="9" width="17" bestFit="1" customWidth="1"/>
    <col min="10" max="10" width="22.6328125" bestFit="1" customWidth="1"/>
    <col min="11" max="11" width="15.08984375" bestFit="1" customWidth="1"/>
    <col min="12" max="12" width="16.54296875" bestFit="1" customWidth="1"/>
    <col min="13" max="13" width="16" bestFit="1" customWidth="1"/>
  </cols>
  <sheetData>
    <row r="1" spans="1:12" s="2" customFormat="1">
      <c r="A1" s="12" t="s">
        <v>17</v>
      </c>
      <c r="B1" s="13" t="s">
        <v>7</v>
      </c>
      <c r="C1" s="13" t="s">
        <v>6</v>
      </c>
      <c r="D1" s="13" t="s">
        <v>18</v>
      </c>
      <c r="E1" s="13" t="s">
        <v>19</v>
      </c>
      <c r="F1" s="13" t="s">
        <v>20</v>
      </c>
      <c r="G1" s="13" t="s">
        <v>21</v>
      </c>
      <c r="H1" s="13" t="s">
        <v>22</v>
      </c>
      <c r="I1" s="13" t="s">
        <v>23</v>
      </c>
      <c r="J1" s="13" t="s">
        <v>24</v>
      </c>
      <c r="K1" s="13" t="s">
        <v>25</v>
      </c>
      <c r="L1" s="13" t="s">
        <v>26</v>
      </c>
    </row>
    <row r="2" spans="1:12">
      <c r="A2" t="s">
        <v>40</v>
      </c>
      <c r="B2" t="str">
        <f>_xlfn.IFNA(VLOOKUP(A2,HCM!$A$3:$A$20,1,FALSE),"Not Loaded")</f>
        <v>1000279</v>
      </c>
      <c r="C2" s="1" t="str">
        <f>IF($B2="Not Loaded","Not Loaded",IF(VLOOKUP($A2,STG!$A$3:$AO$20,2,FALSE)=VLOOKUP($A2,HDL!$A$2:$AQ$9,2,FALSE),IF(VLOOKUP($A2,HDL!$A$2:$AQ$9,2,FALSE)=VLOOKUP($A2,HCM!$A$3:$U$841,2,FALSE),"OK","HCM&lt;&gt;HDL"),"STG&lt;&gt;HDL"))</f>
        <v>OK</v>
      </c>
      <c r="D2" s="1" t="str">
        <f>IF($B2="Not Loaded","Not Loaded",IF(VLOOKUP($A2,STG!$A$3:$AO$20,3,FALSE)=VLOOKUP($A2,HDL!$A$2:$AQ$9,3,FALSE),IF(VLOOKUP($A2,HDL!$A$2:$AQ$9,3,FALSE)=VLOOKUP($A2,HCM!$A$3:$U$841,3,FALSE),"OK","HCM&lt;&gt;HDL"),"STG&lt;&gt;HDL"))</f>
        <v>OK</v>
      </c>
      <c r="E2" s="1" t="str">
        <f>IF($B2="Not Loaded","Not Loaded",IF(VLOOKUP($A2,STG!$A$3:$AO$20,4,FALSE)=VLOOKUP($A2,HDL!$A$2:$AQ$9,4,FALSE),IF(VLOOKUP($A2,HDL!$A$2:$AQ$9,4,FALSE)=VLOOKUP($A2,HCM!$A$3:$U$841,4,FALSE),"OK","HCM&lt;&gt;HDL"),"STG&lt;&gt;HDL"))</f>
        <v>OK</v>
      </c>
      <c r="F2" s="1" t="str">
        <f>IF($B2="Not Loaded","Not Loaded",IF(VLOOKUP($A2,STG!$A$3:$AO$20,5,FALSE)=VLOOKUP($A2,HDL!$A$2:$AQ$9,5,FALSE),IF(VLOOKUP($A2,HDL!$A$2:$AQ$9,5,FALSE)=VLOOKUP($A2,HCM!$A$3:$U$841,5,FALSE),"OK","HCM&lt;&gt;HDL"),"STG&lt;&gt;HDL"))</f>
        <v>OK</v>
      </c>
      <c r="G2" s="1" t="str">
        <f>IF($B2="Not Loaded","Not Loaded",IF(VLOOKUP($A2,STG!$A$3:$AO$20,6,FALSE)=VLOOKUP($A2,HDL!$A$2:$AQ$9,6,FALSE),IF(VLOOKUP($A2,HDL!$A$2:$AQ$9,6,FALSE)=VLOOKUP($A2,HCM!$A$3:$U$841,6,FALSE),"OK","HCM&lt;&gt;HDL"),"STG&lt;&gt;HDL"))</f>
        <v>OK</v>
      </c>
      <c r="H2" s="1" t="str">
        <f>IF($B2="Not Loaded","Not Loaded",IF(VLOOKUP($A2,STG!$A$3:$AO$20,7,FALSE)=VLOOKUP($A2,HDL!$A$2:$AQ$9,7,FALSE),IF(VLOOKUP($A2,HDL!$A$2:$AQ$9,7,FALSE)=VLOOKUP($A2,HCM!$A$3:$U$841,7,FALSE),"OK","HCM&lt;&gt;HDL"),"STG&lt;&gt;HDL"))</f>
        <v>OK</v>
      </c>
      <c r="I2" s="1" t="str">
        <f>IF($B2="Not Loaded","Not Loaded",IF(VLOOKUP($A2,STG!$A$3:$AO$20,8,FALSE)=VLOOKUP($A2,HDL!$A$2:$AQ$9,8,FALSE),IF(VLOOKUP($A2,HDL!$A$2:$AQ$9,8,FALSE)=VLOOKUP($A2,HCM!$A$3:$U$841,8,FALSE),"OK","HCM&lt;&gt;HDL"),"STG&lt;&gt;HDL"))</f>
        <v>OK</v>
      </c>
      <c r="J2" s="1" t="str">
        <f>IF($B2="Not Loaded","Not Loaded",IF(VLOOKUP($A2,STG!$A$3:$AO$20,9,FALSE)=VLOOKUP($A2,HDL!$A$2:$AQ$9,9,FALSE),IF(VLOOKUP($A2,HDL!$A$2:$AQ$9,9,FALSE)=VLOOKUP($A2,HCM!$A$3:$U$841,9,FALSE),"OK","HCM&lt;&gt;HDL"),"STG&lt;&gt;HDL"))</f>
        <v>OK</v>
      </c>
      <c r="K2" s="1" t="str">
        <f>IF($B2="Not Loaded","Not Loaded",IF(VLOOKUP($A2,STG!$A$3:$AO$20,10,FALSE)=VLOOKUP($A2,HDL!$A$2:$AQ$9,10,FALSE),IF(VLOOKUP($A2,HDL!$A$2:$AQ$9,10,FALSE)=VLOOKUP($A2,HCM!$A$3:$U$841,10,FALSE),"OK","HCM&lt;&gt;HDL"),"STG&lt;&gt;HDL"))</f>
        <v>OK</v>
      </c>
      <c r="L2" s="1" t="str">
        <f>IF($B2="Not Loaded","Not Loaded",IF(VLOOKUP($A2,STG!$A$3:$AO$20,11,FALSE)=VLOOKUP($A2,HDL!$A$2:$AQ$9,11,FALSE),IF(VLOOKUP($A2,HDL!$A$2:$AQ$9,11,FALSE)=VLOOKUP($A2,HCM!$A$3:$U$841,11,FALSE),"OK","HCM&lt;&gt;HDL"),"STG&lt;&gt;HDL"))</f>
        <v>OK</v>
      </c>
    </row>
    <row r="3" spans="1:12">
      <c r="A3" t="s">
        <v>42</v>
      </c>
      <c r="B3" s="10" t="str">
        <f>_xlfn.IFNA(VLOOKUP(A3,HCM!$A$3:$A$20,1,FALSE),"Not Loaded")</f>
        <v>1000281</v>
      </c>
      <c r="C3" s="1" t="str">
        <f>IF($B3="Not Loaded","Not Loaded",IF(VLOOKUP($A3,STG!$A$3:$AO$20,2,FALSE)=VLOOKUP($A3,HDL!$A$2:$AQ$9,2,FALSE),IF(VLOOKUP($A3,HDL!$A$2:$AQ$9,2,FALSE)=VLOOKUP($A3,HCM!$A$3:$U$841,2,FALSE),"OK","HCM&lt;&gt;HDL"),"STG&lt;&gt;HDL"))</f>
        <v>OK</v>
      </c>
      <c r="D3" s="1" t="str">
        <f>IF($B3="Not Loaded","Not Loaded",IF(VLOOKUP($A3,STG!$A$3:$AO$20,3,FALSE)=VLOOKUP($A3,HDL!$A$2:$AQ$9,3,FALSE),IF(VLOOKUP($A3,HDL!$A$2:$AQ$9,3,FALSE)=VLOOKUP($A3,HCM!$A$3:$U$841,3,FALSE),"OK","HCM&lt;&gt;HDL"),"STG&lt;&gt;HDL"))</f>
        <v>OK</v>
      </c>
      <c r="E3" s="1" t="str">
        <f>IF($B3="Not Loaded","Not Loaded",IF(VLOOKUP($A3,STG!$A$3:$AO$20,4,FALSE)=VLOOKUP($A3,HDL!$A$2:$AQ$9,4,FALSE),IF(VLOOKUP($A3,HDL!$A$2:$AQ$9,4,FALSE)=VLOOKUP($A3,HCM!$A$3:$U$841,4,FALSE),"OK","HCM&lt;&gt;HDL"),"STG&lt;&gt;HDL"))</f>
        <v>OK</v>
      </c>
      <c r="F3" s="1" t="str">
        <f>IF($B3="Not Loaded","Not Loaded",IF(VLOOKUP($A3,STG!$A$3:$AO$20,5,FALSE)=VLOOKUP($A3,HDL!$A$2:$AQ$9,5,FALSE),IF(VLOOKUP($A3,HDL!$A$2:$AQ$9,5,FALSE)=VLOOKUP($A3,HCM!$A$3:$U$841,5,FALSE),"OK","HCM&lt;&gt;HDL"),"STG&lt;&gt;HDL"))</f>
        <v>OK</v>
      </c>
      <c r="G3" s="1" t="str">
        <f>IF($B3="Not Loaded","Not Loaded",IF(VLOOKUP($A3,STG!$A$3:$AO$20,6,FALSE)=VLOOKUP($A3,HDL!$A$2:$AQ$9,6,FALSE),IF(VLOOKUP($A3,HDL!$A$2:$AQ$9,6,FALSE)=VLOOKUP($A3,HCM!$A$3:$U$841,6,FALSE),"OK","HCM&lt;&gt;HDL"),"STG&lt;&gt;HDL"))</f>
        <v>OK</v>
      </c>
      <c r="H3" s="1" t="str">
        <f>IF($B3="Not Loaded","Not Loaded",IF(VLOOKUP($A3,STG!$A$3:$AO$20,7,FALSE)=VLOOKUP($A3,HDL!$A$2:$AQ$9,7,FALSE),IF(VLOOKUP($A3,HDL!$A$2:$AQ$9,7,FALSE)=VLOOKUP($A3,HCM!$A$3:$U$841,7,FALSE),"OK","HCM&lt;&gt;HDL"),"STG&lt;&gt;HDL"))</f>
        <v>OK</v>
      </c>
      <c r="I3" s="1" t="str">
        <f>IF($B3="Not Loaded","Not Loaded",IF(VLOOKUP($A3,STG!$A$3:$AO$20,8,FALSE)=VLOOKUP($A3,HDL!$A$2:$AQ$9,8,FALSE),IF(VLOOKUP($A3,HDL!$A$2:$AQ$9,8,FALSE)=VLOOKUP($A3,HCM!$A$3:$U$841,8,FALSE),"OK","HCM&lt;&gt;HDL"),"STG&lt;&gt;HDL"))</f>
        <v>OK</v>
      </c>
      <c r="J3" s="1" t="str">
        <f>IF($B3="Not Loaded","Not Loaded",IF(VLOOKUP($A3,STG!$A$3:$AO$20,9,FALSE)=VLOOKUP($A3,HDL!$A$2:$AQ$9,9,FALSE),IF(VLOOKUP($A3,HDL!$A$2:$AQ$9,9,FALSE)=VLOOKUP($A3,HCM!$A$3:$U$841,9,FALSE),"OK","HCM&lt;&gt;HDL"),"STG&lt;&gt;HDL"))</f>
        <v>OK</v>
      </c>
      <c r="K3" s="1" t="str">
        <f>IF($B3="Not Loaded","Not Loaded",IF(VLOOKUP($A3,STG!$A$3:$AO$20,10,FALSE)=VLOOKUP($A3,HDL!$A$2:$AQ$9,10,FALSE),IF(VLOOKUP($A3,HDL!$A$2:$AQ$9,10,FALSE)=VLOOKUP($A3,HCM!$A$3:$U$841,10,FALSE),"OK","HCM&lt;&gt;HDL"),"STG&lt;&gt;HDL"))</f>
        <v>OK</v>
      </c>
      <c r="L3" s="1" t="str">
        <f>IF($B3="Not Loaded","Not Loaded",IF(VLOOKUP($A3,STG!$A$3:$AO$20,11,FALSE)=VLOOKUP($A3,HDL!$A$2:$AQ$9,11,FALSE),IF(VLOOKUP($A3,HDL!$A$2:$AQ$9,11,FALSE)=VLOOKUP($A3,HCM!$A$3:$U$841,11,FALSE),"OK","HCM&lt;&gt;HDL"),"STG&lt;&gt;HDL"))</f>
        <v>OK</v>
      </c>
    </row>
    <row r="4" spans="1:12">
      <c r="A4" t="s">
        <v>43</v>
      </c>
      <c r="B4" s="10" t="str">
        <f>_xlfn.IFNA(VLOOKUP(A4,HCM!$A$3:$A$20,1,FALSE),"Not Loaded")</f>
        <v>1000283</v>
      </c>
      <c r="C4" s="1" t="str">
        <f>IF($B4="Not Loaded","Not Loaded",IF(VLOOKUP($A4,STG!$A$3:$AO$20,2,FALSE)=VLOOKUP($A4,HDL!$A$2:$AQ$9,2,FALSE),IF(VLOOKUP($A4,HDL!$A$2:$AQ$9,2,FALSE)=VLOOKUP($A4,HCM!$A$3:$U$841,2,FALSE),"OK","HCM&lt;&gt;HDL"),"STG&lt;&gt;HDL"))</f>
        <v>OK</v>
      </c>
      <c r="D4" s="1" t="str">
        <f>IF($B4="Not Loaded","Not Loaded",IF(VLOOKUP($A4,STG!$A$3:$AO$20,3,FALSE)=VLOOKUP($A4,HDL!$A$2:$AQ$9,3,FALSE),IF(VLOOKUP($A4,HDL!$A$2:$AQ$9,3,FALSE)=VLOOKUP($A4,HCM!$A$3:$U$841,3,FALSE),"OK","HCM&lt;&gt;HDL"),"STG&lt;&gt;HDL"))</f>
        <v>OK</v>
      </c>
      <c r="E4" s="1" t="str">
        <f>IF($B4="Not Loaded","Not Loaded",IF(VLOOKUP($A4,STG!$A$3:$AO$20,4,FALSE)=VLOOKUP($A4,HDL!$A$2:$AQ$9,4,FALSE),IF(VLOOKUP($A4,HDL!$A$2:$AQ$9,4,FALSE)=VLOOKUP($A4,HCM!$A$3:$U$841,4,FALSE),"OK","HCM&lt;&gt;HDL"),"STG&lt;&gt;HDL"))</f>
        <v>OK</v>
      </c>
      <c r="F4" s="1" t="str">
        <f>IF($B4="Not Loaded","Not Loaded",IF(VLOOKUP($A4,STG!$A$3:$AO$20,5,FALSE)=VLOOKUP($A4,HDL!$A$2:$AQ$9,5,FALSE),IF(VLOOKUP($A4,HDL!$A$2:$AQ$9,5,FALSE)=VLOOKUP($A4,HCM!$A$3:$U$841,5,FALSE),"OK","HCM&lt;&gt;HDL"),"STG&lt;&gt;HDL"))</f>
        <v>OK</v>
      </c>
      <c r="G4" s="1" t="str">
        <f>IF($B4="Not Loaded","Not Loaded",IF(VLOOKUP($A4,STG!$A$3:$AO$20,6,FALSE)=VLOOKUP($A4,HDL!$A$2:$AQ$9,6,FALSE),IF(VLOOKUP($A4,HDL!$A$2:$AQ$9,6,FALSE)=VLOOKUP($A4,HCM!$A$3:$U$841,6,FALSE),"OK","HCM&lt;&gt;HDL"),"STG&lt;&gt;HDL"))</f>
        <v>OK</v>
      </c>
      <c r="H4" s="1" t="str">
        <f>IF($B4="Not Loaded","Not Loaded",IF(VLOOKUP($A4,STG!$A$3:$AO$20,7,FALSE)=VLOOKUP($A4,HDL!$A$2:$AQ$9,7,FALSE),IF(VLOOKUP($A4,HDL!$A$2:$AQ$9,7,FALSE)=VLOOKUP($A4,HCM!$A$3:$U$841,7,FALSE),"OK","HCM&lt;&gt;HDL"),"STG&lt;&gt;HDL"))</f>
        <v>OK</v>
      </c>
      <c r="I4" s="1" t="str">
        <f>IF($B4="Not Loaded","Not Loaded",IF(VLOOKUP($A4,STG!$A$3:$AO$20,8,FALSE)=VLOOKUP($A4,HDL!$A$2:$AQ$9,8,FALSE),IF(VLOOKUP($A4,HDL!$A$2:$AQ$9,8,FALSE)=VLOOKUP($A4,HCM!$A$3:$U$841,8,FALSE),"OK","HCM&lt;&gt;HDL"),"STG&lt;&gt;HDL"))</f>
        <v>OK</v>
      </c>
      <c r="J4" s="1" t="str">
        <f>IF($B4="Not Loaded","Not Loaded",IF(VLOOKUP($A4,STG!$A$3:$AO$20,9,FALSE)=VLOOKUP($A4,HDL!$A$2:$AQ$9,9,FALSE),IF(VLOOKUP($A4,HDL!$A$2:$AQ$9,9,FALSE)=VLOOKUP($A4,HCM!$A$3:$U$841,9,FALSE),"OK","HCM&lt;&gt;HDL"),"STG&lt;&gt;HDL"))</f>
        <v>OK</v>
      </c>
      <c r="K4" s="1" t="str">
        <f>IF($B4="Not Loaded","Not Loaded",IF(VLOOKUP($A4,STG!$A$3:$AO$20,10,FALSE)=VLOOKUP($A4,HDL!$A$2:$AQ$9,10,FALSE),IF(VLOOKUP($A4,HDL!$A$2:$AQ$9,10,FALSE)=VLOOKUP($A4,HCM!$A$3:$U$841,10,FALSE),"OK","HCM&lt;&gt;HDL"),"STG&lt;&gt;HDL"))</f>
        <v>OK</v>
      </c>
      <c r="L4" s="1" t="str">
        <f>IF($B4="Not Loaded","Not Loaded",IF(VLOOKUP($A4,STG!$A$3:$AO$20,11,FALSE)=VLOOKUP($A4,HDL!$A$2:$AQ$9,11,FALSE),IF(VLOOKUP($A4,HDL!$A$2:$AQ$9,11,FALSE)=VLOOKUP($A4,HCM!$A$3:$U$841,11,FALSE),"OK","HCM&lt;&gt;HDL"),"STG&lt;&gt;HDL"))</f>
        <v>OK</v>
      </c>
    </row>
    <row r="5" spans="1:12">
      <c r="A5" t="s">
        <v>44</v>
      </c>
      <c r="B5" s="10" t="str">
        <f>_xlfn.IFNA(VLOOKUP(A5,HCM!$A$3:$A$20,1,FALSE),"Not Loaded")</f>
        <v>1000285</v>
      </c>
      <c r="C5" s="1" t="str">
        <f>IF($B5="Not Loaded","Not Loaded",IF(VLOOKUP($A5,STG!$A$3:$AO$20,2,FALSE)=VLOOKUP($A5,HDL!$A$2:$AQ$9,2,FALSE),IF(VLOOKUP($A5,HDL!$A$2:$AQ$9,2,FALSE)=VLOOKUP($A5,HCM!$A$3:$U$841,2,FALSE),"OK","HCM&lt;&gt;HDL"),"STG&lt;&gt;HDL"))</f>
        <v>OK</v>
      </c>
      <c r="D5" s="1" t="str">
        <f>IF($B5="Not Loaded","Not Loaded",IF(VLOOKUP($A5,STG!$A$3:$AO$20,3,FALSE)=VLOOKUP($A5,HDL!$A$2:$AQ$9,3,FALSE),IF(VLOOKUP($A5,HDL!$A$2:$AQ$9,3,FALSE)=VLOOKUP($A5,HCM!$A$3:$U$841,3,FALSE),"OK","HCM&lt;&gt;HDL"),"STG&lt;&gt;HDL"))</f>
        <v>OK</v>
      </c>
      <c r="E5" s="1" t="str">
        <f>IF($B5="Not Loaded","Not Loaded",IF(VLOOKUP($A5,STG!$A$3:$AO$20,4,FALSE)=VLOOKUP($A5,HDL!$A$2:$AQ$9,4,FALSE),IF(VLOOKUP($A5,HDL!$A$2:$AQ$9,4,FALSE)=VLOOKUP($A5,HCM!$A$3:$U$841,4,FALSE),"OK","HCM&lt;&gt;HDL"),"STG&lt;&gt;HDL"))</f>
        <v>OK</v>
      </c>
      <c r="F5" s="1" t="str">
        <f>IF($B5="Not Loaded","Not Loaded",IF(VLOOKUP($A5,STG!$A$3:$AO$20,5,FALSE)=VLOOKUP($A5,HDL!$A$2:$AQ$9,5,FALSE),IF(VLOOKUP($A5,HDL!$A$2:$AQ$9,5,FALSE)=VLOOKUP($A5,HCM!$A$3:$U$841,5,FALSE),"OK","HCM&lt;&gt;HDL"),"STG&lt;&gt;HDL"))</f>
        <v>OK</v>
      </c>
      <c r="G5" s="1" t="str">
        <f>IF($B5="Not Loaded","Not Loaded",IF(VLOOKUP($A5,STG!$A$3:$AO$20,6,FALSE)=VLOOKUP($A5,HDL!$A$2:$AQ$9,6,FALSE),IF(VLOOKUP($A5,HDL!$A$2:$AQ$9,6,FALSE)=VLOOKUP($A5,HCM!$A$3:$U$841,6,FALSE),"OK","HCM&lt;&gt;HDL"),"STG&lt;&gt;HDL"))</f>
        <v>OK</v>
      </c>
      <c r="H5" s="1" t="str">
        <f>IF($B5="Not Loaded","Not Loaded",IF(VLOOKUP($A5,STG!$A$3:$AO$20,7,FALSE)=VLOOKUP($A5,HDL!$A$2:$AQ$9,7,FALSE),IF(VLOOKUP($A5,HDL!$A$2:$AQ$9,7,FALSE)=VLOOKUP($A5,HCM!$A$3:$U$841,7,FALSE),"OK","HCM&lt;&gt;HDL"),"STG&lt;&gt;HDL"))</f>
        <v>OK</v>
      </c>
      <c r="I5" s="1" t="str">
        <f>IF($B5="Not Loaded","Not Loaded",IF(VLOOKUP($A5,STG!$A$3:$AO$20,8,FALSE)=VLOOKUP($A5,HDL!$A$2:$AQ$9,8,FALSE),IF(VLOOKUP($A5,HDL!$A$2:$AQ$9,8,FALSE)=VLOOKUP($A5,HCM!$A$3:$U$841,8,FALSE),"OK","HCM&lt;&gt;HDL"),"STG&lt;&gt;HDL"))</f>
        <v>OK</v>
      </c>
      <c r="J5" s="1" t="str">
        <f>IF($B5="Not Loaded","Not Loaded",IF(VLOOKUP($A5,STG!$A$3:$AO$20,9,FALSE)=VLOOKUP($A5,HDL!$A$2:$AQ$9,9,FALSE),IF(VLOOKUP($A5,HDL!$A$2:$AQ$9,9,FALSE)=VLOOKUP($A5,HCM!$A$3:$U$841,9,FALSE),"OK","HCM&lt;&gt;HDL"),"STG&lt;&gt;HDL"))</f>
        <v>OK</v>
      </c>
      <c r="K5" s="1" t="str">
        <f>IF($B5="Not Loaded","Not Loaded",IF(VLOOKUP($A5,STG!$A$3:$AO$20,10,FALSE)=VLOOKUP($A5,HDL!$A$2:$AQ$9,10,FALSE),IF(VLOOKUP($A5,HDL!$A$2:$AQ$9,10,FALSE)=VLOOKUP($A5,HCM!$A$3:$U$841,10,FALSE),"OK","HCM&lt;&gt;HDL"),"STG&lt;&gt;HDL"))</f>
        <v>OK</v>
      </c>
      <c r="L5" s="1" t="str">
        <f>IF($B5="Not Loaded","Not Loaded",IF(VLOOKUP($A5,STG!$A$3:$AO$20,11,FALSE)=VLOOKUP($A5,HDL!$A$2:$AQ$9,11,FALSE),IF(VLOOKUP($A5,HDL!$A$2:$AQ$9,11,FALSE)=VLOOKUP($A5,HCM!$A$3:$U$841,11,FALSE),"OK","HCM&lt;&gt;HDL"),"STG&lt;&gt;HDL"))</f>
        <v>OK</v>
      </c>
    </row>
    <row r="6" spans="1:12">
      <c r="C6" s="9"/>
    </row>
  </sheetData>
  <conditionalFormatting sqref="C2:L5">
    <cfRule type="cellIs" dxfId="2" priority="1" stopIfTrue="1" operator="equal">
      <formula>"Not Loaded"</formula>
    </cfRule>
    <cfRule type="cellIs" dxfId="1" priority="2" stopIfTrue="1" operator="equal">
      <formula>"OK"</formula>
    </cfRule>
    <cfRule type="cellIs" dxfId="0" priority="3" operator="notEqual">
      <formula>"OK"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16C95CC20AB845B736F04A9BD24BFB" ma:contentTypeVersion="12" ma:contentTypeDescription="Create a new document." ma:contentTypeScope="" ma:versionID="fed3b911dae7a8d08853fdd8a728eab0">
  <xsd:schema xmlns:xsd="http://www.w3.org/2001/XMLSchema" xmlns:xs="http://www.w3.org/2001/XMLSchema" xmlns:p="http://schemas.microsoft.com/office/2006/metadata/properties" xmlns:ns2="2b5b883c-7a23-4804-92ae-f91bd5a1abd0" xmlns:ns3="5315d58f-f294-41d1-8758-3ff4e1dfc33e" targetNamespace="http://schemas.microsoft.com/office/2006/metadata/properties" ma:root="true" ma:fieldsID="0cbface36da5e3b514ad6dab523ec295" ns2:_="" ns3:_="">
    <xsd:import namespace="2b5b883c-7a23-4804-92ae-f91bd5a1abd0"/>
    <xsd:import namespace="5315d58f-f294-41d1-8758-3ff4e1dfc3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b883c-7a23-4804-92ae-f91bd5a1ab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15d58f-f294-41d1-8758-3ff4e1dfc33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0B38C3B-9AC2-4DBB-970F-7B6C25DF4F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5b883c-7a23-4804-92ae-f91bd5a1abd0"/>
    <ds:schemaRef ds:uri="5315d58f-f294-41d1-8758-3ff4e1dfc3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836B1D-9751-44F9-9569-E452A93125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BF7A0B-7D5C-467D-BF41-1AFAF8DE8E36}">
  <ds:schemaRefs>
    <ds:schemaRef ds:uri="http://schemas.openxmlformats.org/package/2006/metadata/core-properties"/>
    <ds:schemaRef ds:uri="http://purl.org/dc/dcmitype/"/>
    <ds:schemaRef ds:uri="ac6a0247-43fa-4535-a5fb-6906f8e53d52"/>
    <ds:schemaRef ds:uri="http://schemas.microsoft.com/office/2006/documentManagement/types"/>
    <ds:schemaRef ds:uri="http://purl.org/dc/elements/1.1/"/>
    <ds:schemaRef ds:uri="http://schemas.microsoft.com/office/2006/metadata/properties"/>
    <ds:schemaRef ds:uri="9e5ebb6e-1584-4dc0-b988-3e8cf38876a9"/>
    <ds:schemaRef ds:uri="http://schemas.microsoft.com/sharepoint/v3"/>
    <ds:schemaRef ds:uri="http://purl.org/dc/terms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STG</vt:lpstr>
      <vt:lpstr>HCM</vt:lpstr>
      <vt:lpstr>HDL</vt:lpstr>
      <vt:lpstr>Rec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Niall McColl (Personal Administration Account)</dc:creator>
  <cp:lastModifiedBy>Shaik Latheef</cp:lastModifiedBy>
  <dcterms:created xsi:type="dcterms:W3CDTF">2018-01-26T15:55:58Z</dcterms:created>
  <dcterms:modified xsi:type="dcterms:W3CDTF">2021-09-14T07:31:10Z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">
    <vt:lpwstr/>
  </property>
  <property fmtid="{D5CDD505-2E9C-101B-9397-08002B2CF9AE}" pid="3" name="Document Security Type">
    <vt:lpwstr>1;#Restricted|a3967369-70e6-4d62-983e-0cb1053b6319</vt:lpwstr>
  </property>
  <property fmtid="{D5CDD505-2E9C-101B-9397-08002B2CF9AE}" pid="4" name="ContentTypeId">
    <vt:lpwstr>0x0101004516C95CC20AB845B736F04A9BD24BFB</vt:lpwstr>
  </property>
  <property fmtid="{D5CDD505-2E9C-101B-9397-08002B2CF9AE}" pid="5" name="p50bba6284424fd8aeaf865684155bcf">
    <vt:lpwstr/>
  </property>
</Properties>
</file>