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theefS\Documents\"/>
    </mc:Choice>
  </mc:AlternateContent>
  <xr:revisionPtr revIDLastSave="0" documentId="13_ncr:1_{10E07C03-DD0C-4EC1-A1A1-13A2DA34A1C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New Vs Old Tax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5" i="1"/>
  <c r="H6" i="1"/>
  <c r="I6" i="1"/>
  <c r="H4" i="1"/>
  <c r="H5" i="1"/>
  <c r="H7" i="1"/>
  <c r="H8" i="1"/>
  <c r="H9" i="1"/>
  <c r="H10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K11" i="1"/>
  <c r="K12" i="1"/>
  <c r="K13" i="1"/>
  <c r="I4" i="1"/>
  <c r="I5" i="1"/>
  <c r="I7" i="1"/>
  <c r="I8" i="1"/>
  <c r="I9" i="1"/>
  <c r="I10" i="1"/>
  <c r="I11" i="1"/>
  <c r="I12" i="1"/>
  <c r="I13" i="1"/>
  <c r="J17" i="1"/>
  <c r="I19" i="1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reo</author>
  </authors>
  <commentList>
    <comment ref="A10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PF, LIC, PPF, Tuition Fees, ELSS, Sukanya Samrithi Yojana, NSC, Fixed Deposits, Home Loan Principal etc</t>
        </r>
      </text>
    </comment>
  </commentList>
</comments>
</file>

<file path=xl/sharedStrings.xml><?xml version="1.0" encoding="utf-8"?>
<sst xmlns="http://schemas.openxmlformats.org/spreadsheetml/2006/main" count="41" uniqueCount="30">
  <si>
    <t>HRA</t>
  </si>
  <si>
    <t>Home Loan Interest Payment</t>
  </si>
  <si>
    <t>Standard Deduction</t>
  </si>
  <si>
    <t>Slab (Upper)</t>
  </si>
  <si>
    <t>Slab (Lower)</t>
  </si>
  <si>
    <t>-</t>
  </si>
  <si>
    <t>Old Rates</t>
  </si>
  <si>
    <t>New Rates</t>
  </si>
  <si>
    <t>Slab Amount (Old)</t>
  </si>
  <si>
    <t>Slab Amount (New)</t>
  </si>
  <si>
    <t>Tax (New)</t>
  </si>
  <si>
    <t>Cess</t>
  </si>
  <si>
    <t>Taxable Income (Old)</t>
  </si>
  <si>
    <t>Tax (Old)</t>
  </si>
  <si>
    <t>Total Taxes</t>
  </si>
  <si>
    <t>Workings</t>
  </si>
  <si>
    <t>Total</t>
  </si>
  <si>
    <t>Results / Summary</t>
  </si>
  <si>
    <t>Enter data in Yellow Fields</t>
  </si>
  <si>
    <t>Decision</t>
  </si>
  <si>
    <t>Tax Savings</t>
  </si>
  <si>
    <t>Health Insurance U/s 80D</t>
  </si>
  <si>
    <t>Saving Bank Interest u/s 80TTA</t>
  </si>
  <si>
    <t>Leave Travel Allowance</t>
  </si>
  <si>
    <t>Deduction u/s 80C</t>
  </si>
  <si>
    <t>NPS</t>
  </si>
  <si>
    <t>Better Option</t>
  </si>
  <si>
    <t>PT and Entertainment Allowance</t>
  </si>
  <si>
    <t>Total Exemption &amp; Deductions</t>
  </si>
  <si>
    <t>Annual Gross Salary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</si>
</sst>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164" fontId="0" fillId="2" borderId="1" xfId="1" applyNumberFormat="1" applyFont="1" applyFill="1" applyBorder="1"/>
    <xf numFmtId="164" fontId="2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0" fontId="2" fillId="5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1" xfId="0" applyFont="1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</cellXfs>
  <cellStyles count="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L9" sqref="L9"/>
    </sheetView>
  </sheetViews>
  <sheetFormatPr defaultColWidth="11" defaultRowHeight="15.5" x14ac:dyDescent="0.35"/>
  <cols>
    <col min="1" max="1" width="35.25" bestFit="1" customWidth="1"/>
    <col min="2" max="2" width="13.08203125" bestFit="1" customWidth="1"/>
    <col min="3" max="3" width="2.83203125" customWidth="1"/>
    <col min="4" max="4" width="12.83203125" hidden="1" customWidth="1"/>
    <col min="5" max="5" width="13.08203125" hidden="1" customWidth="1"/>
    <col min="6" max="7" width="0" hidden="1" customWidth="1"/>
    <col min="8" max="8" width="16.08203125" bestFit="1" customWidth="1"/>
    <col min="9" max="9" width="13.83203125" customWidth="1"/>
    <col min="10" max="10" width="17" bestFit="1" customWidth="1"/>
    <col min="11" max="11" width="15.25" customWidth="1"/>
  </cols>
  <sheetData>
    <row r="1" spans="1:11" ht="15.75" customHeight="1" x14ac:dyDescent="0.35">
      <c r="A1" s="26" t="s">
        <v>18</v>
      </c>
      <c r="B1" s="26"/>
      <c r="D1" s="26" t="s">
        <v>15</v>
      </c>
      <c r="E1" s="26"/>
      <c r="F1" s="26"/>
      <c r="G1" s="26"/>
      <c r="H1" s="26"/>
      <c r="I1" s="26"/>
      <c r="J1" s="26"/>
      <c r="K1" s="26"/>
    </row>
    <row r="2" spans="1:11" ht="15.75" customHeight="1" x14ac:dyDescent="0.35">
      <c r="A2" s="26"/>
      <c r="B2" s="26"/>
      <c r="D2" s="26"/>
      <c r="E2" s="26"/>
      <c r="F2" s="26"/>
      <c r="G2" s="26"/>
      <c r="H2" s="26"/>
      <c r="I2" s="26"/>
      <c r="J2" s="26"/>
      <c r="K2" s="26"/>
    </row>
    <row r="3" spans="1:11" x14ac:dyDescent="0.35">
      <c r="A3" s="1" t="s">
        <v>29</v>
      </c>
      <c r="B3" s="5">
        <v>1250000</v>
      </c>
      <c r="D3" s="6" t="s">
        <v>4</v>
      </c>
      <c r="E3" s="6" t="s">
        <v>3</v>
      </c>
      <c r="F3" s="6" t="s">
        <v>6</v>
      </c>
      <c r="G3" s="6" t="s">
        <v>7</v>
      </c>
      <c r="H3" s="6" t="s">
        <v>8</v>
      </c>
      <c r="I3" s="4" t="s">
        <v>13</v>
      </c>
      <c r="J3" s="6" t="s">
        <v>9</v>
      </c>
      <c r="K3" s="4" t="s">
        <v>10</v>
      </c>
    </row>
    <row r="4" spans="1:11" x14ac:dyDescent="0.35">
      <c r="A4" s="1" t="s">
        <v>2</v>
      </c>
      <c r="B4" s="2">
        <v>50000</v>
      </c>
      <c r="D4" s="7">
        <v>0</v>
      </c>
      <c r="E4" s="7">
        <v>250000</v>
      </c>
      <c r="F4" s="8">
        <v>0</v>
      </c>
      <c r="G4" s="8">
        <v>0</v>
      </c>
      <c r="H4" s="7">
        <f>IF(B15&lt;=E4,B15-0,E4)</f>
        <v>250000</v>
      </c>
      <c r="I4" s="9">
        <f t="shared" ref="I4:I10" si="0">H4*F4</f>
        <v>0</v>
      </c>
      <c r="J4" s="7">
        <f>IF(B3&lt;=E4,B3-0,E4)</f>
        <v>250000</v>
      </c>
      <c r="K4" s="9">
        <f t="shared" ref="K4:K10" si="1">J4*G4</f>
        <v>0</v>
      </c>
    </row>
    <row r="5" spans="1:11" x14ac:dyDescent="0.35">
      <c r="A5" s="1" t="s">
        <v>0</v>
      </c>
      <c r="B5" s="2">
        <v>150000</v>
      </c>
      <c r="D5" s="7">
        <v>250000</v>
      </c>
      <c r="E5" s="7">
        <v>500000</v>
      </c>
      <c r="F5" s="8">
        <v>0.05</v>
      </c>
      <c r="G5" s="8">
        <v>0.05</v>
      </c>
      <c r="H5" s="7">
        <f>MAX(IF($B$15&lt;=E5,$B$15-D5,E5-D5),IF($B$15&gt;E4,,0))</f>
        <v>250000</v>
      </c>
      <c r="I5" s="9">
        <f t="shared" si="0"/>
        <v>12500</v>
      </c>
      <c r="J5" s="7">
        <f t="shared" ref="J5:J10" si="2">MAX(IF($B$3&lt;=E5,$B$3-D5,E5-D5),IF($B$3&gt;E4,,0))</f>
        <v>250000</v>
      </c>
      <c r="K5" s="9">
        <f t="shared" si="1"/>
        <v>12500</v>
      </c>
    </row>
    <row r="6" spans="1:11" x14ac:dyDescent="0.35">
      <c r="A6" s="1" t="s">
        <v>27</v>
      </c>
      <c r="B6" s="2">
        <v>0</v>
      </c>
      <c r="D6" s="7">
        <v>500000</v>
      </c>
      <c r="E6" s="7">
        <v>750000</v>
      </c>
      <c r="F6" s="8">
        <v>0.2</v>
      </c>
      <c r="G6" s="8">
        <v>0.1</v>
      </c>
      <c r="H6" s="7">
        <f>MAX(IF($B$15&lt;=E6,$B$15-D6,E6-D6),IF($B$15&gt;E5,,0))</f>
        <v>250000</v>
      </c>
      <c r="I6" s="9">
        <f>H6*F6</f>
        <v>50000</v>
      </c>
      <c r="J6" s="7">
        <f t="shared" si="2"/>
        <v>250000</v>
      </c>
      <c r="K6" s="9">
        <f t="shared" si="1"/>
        <v>25000</v>
      </c>
    </row>
    <row r="7" spans="1:11" x14ac:dyDescent="0.35">
      <c r="A7" s="1" t="s">
        <v>25</v>
      </c>
      <c r="B7" s="2">
        <v>50000</v>
      </c>
      <c r="D7" s="7">
        <v>750000</v>
      </c>
      <c r="E7" s="7">
        <v>1000000</v>
      </c>
      <c r="F7" s="8">
        <v>0.2</v>
      </c>
      <c r="G7" s="8">
        <v>0.15</v>
      </c>
      <c r="H7" s="7">
        <f>MAX(IF($B$15&lt;=E7,$B$15-D7,E7-D7),IF($B$15&gt;E6,,0))</f>
        <v>100000</v>
      </c>
      <c r="I7" s="9">
        <f t="shared" si="0"/>
        <v>20000</v>
      </c>
      <c r="J7" s="7">
        <f t="shared" si="2"/>
        <v>250000</v>
      </c>
      <c r="K7" s="9">
        <f t="shared" si="1"/>
        <v>37500</v>
      </c>
    </row>
    <row r="8" spans="1:11" x14ac:dyDescent="0.35">
      <c r="A8" s="1" t="s">
        <v>23</v>
      </c>
      <c r="B8" s="2">
        <v>0</v>
      </c>
      <c r="D8" s="7">
        <v>1000000</v>
      </c>
      <c r="E8" s="7">
        <v>1250000</v>
      </c>
      <c r="F8" s="8">
        <v>0.3</v>
      </c>
      <c r="G8" s="8">
        <v>0.2</v>
      </c>
      <c r="H8" s="7">
        <f>MAX(IF($B$15&lt;=E8,$B$15-D8,E8-D8),IF($B$15&gt;E7,,0))</f>
        <v>0</v>
      </c>
      <c r="I8" s="9">
        <f t="shared" si="0"/>
        <v>0</v>
      </c>
      <c r="J8" s="7">
        <f t="shared" si="2"/>
        <v>250000</v>
      </c>
      <c r="K8" s="9">
        <f t="shared" si="1"/>
        <v>50000</v>
      </c>
    </row>
    <row r="9" spans="1:11" x14ac:dyDescent="0.35">
      <c r="A9" s="1" t="s">
        <v>1</v>
      </c>
      <c r="B9" s="2"/>
      <c r="D9" s="7">
        <v>1250000</v>
      </c>
      <c r="E9" s="7">
        <v>1500000</v>
      </c>
      <c r="F9" s="8">
        <v>0.3</v>
      </c>
      <c r="G9" s="8">
        <v>0.25</v>
      </c>
      <c r="H9" s="7">
        <f>MAX(IF($B$15&lt;=E9,$B$15-D9,E9-D9),IF($B$15&gt;E8,,0))</f>
        <v>0</v>
      </c>
      <c r="I9" s="9">
        <f t="shared" si="0"/>
        <v>0</v>
      </c>
      <c r="J9" s="7">
        <f t="shared" si="2"/>
        <v>0</v>
      </c>
      <c r="K9" s="9">
        <f t="shared" si="1"/>
        <v>0</v>
      </c>
    </row>
    <row r="10" spans="1:11" x14ac:dyDescent="0.35">
      <c r="A10" s="1" t="s">
        <v>24</v>
      </c>
      <c r="B10" s="2">
        <v>150000</v>
      </c>
      <c r="D10" s="7">
        <v>1500000</v>
      </c>
      <c r="E10" s="10" t="s">
        <v>5</v>
      </c>
      <c r="F10" s="8">
        <v>0.3</v>
      </c>
      <c r="G10" s="8">
        <v>0.3</v>
      </c>
      <c r="H10" s="7">
        <f>MAX(B15&gt;D10,B15-D10,0)</f>
        <v>0</v>
      </c>
      <c r="I10" s="9">
        <f t="shared" si="0"/>
        <v>0</v>
      </c>
      <c r="J10" s="7">
        <f t="shared" si="2"/>
        <v>0</v>
      </c>
      <c r="K10" s="9">
        <f t="shared" si="1"/>
        <v>0</v>
      </c>
    </row>
    <row r="11" spans="1:11" x14ac:dyDescent="0.35">
      <c r="A11" s="1" t="s">
        <v>21</v>
      </c>
      <c r="B11" s="2"/>
      <c r="D11" s="10" t="s">
        <v>5</v>
      </c>
      <c r="E11" s="10" t="s">
        <v>5</v>
      </c>
      <c r="F11" s="10" t="s">
        <v>5</v>
      </c>
      <c r="G11" s="10" t="s">
        <v>5</v>
      </c>
      <c r="H11" s="6" t="s">
        <v>16</v>
      </c>
      <c r="I11" s="3">
        <f>SUM(I4:I10)</f>
        <v>82500</v>
      </c>
      <c r="J11" s="11" t="s">
        <v>5</v>
      </c>
      <c r="K11" s="3">
        <f>SUM(K4:K10)</f>
        <v>125000</v>
      </c>
    </row>
    <row r="12" spans="1:11" x14ac:dyDescent="0.35">
      <c r="A12" s="1" t="s">
        <v>22</v>
      </c>
      <c r="B12" s="2"/>
      <c r="D12" s="10" t="s">
        <v>5</v>
      </c>
      <c r="E12" s="10" t="s">
        <v>5</v>
      </c>
      <c r="F12" s="10" t="s">
        <v>5</v>
      </c>
      <c r="G12" s="10" t="s">
        <v>5</v>
      </c>
      <c r="H12" s="6" t="s">
        <v>11</v>
      </c>
      <c r="I12" s="12">
        <f>4%*I11</f>
        <v>3300</v>
      </c>
      <c r="J12" s="11" t="s">
        <v>5</v>
      </c>
      <c r="K12" s="12">
        <f>4%*K11</f>
        <v>5000</v>
      </c>
    </row>
    <row r="13" spans="1:11" ht="15.75" customHeight="1" x14ac:dyDescent="0.35">
      <c r="A13" s="13" t="s">
        <v>28</v>
      </c>
      <c r="B13" s="3">
        <f>SUM(B4:B12)</f>
        <v>400000</v>
      </c>
      <c r="D13" s="17" t="s">
        <v>17</v>
      </c>
      <c r="E13" s="18"/>
      <c r="F13" s="18"/>
      <c r="G13" s="19"/>
      <c r="H13" s="14" t="s">
        <v>14</v>
      </c>
      <c r="I13" s="27">
        <f>I11+I12</f>
        <v>85800</v>
      </c>
      <c r="J13" s="28" t="s">
        <v>5</v>
      </c>
      <c r="K13" s="27">
        <f>K11+K12</f>
        <v>130000</v>
      </c>
    </row>
    <row r="14" spans="1:11" ht="15.75" customHeight="1" x14ac:dyDescent="0.35">
      <c r="D14" s="20"/>
      <c r="E14" s="21"/>
      <c r="F14" s="21"/>
      <c r="G14" s="22"/>
      <c r="H14" s="15"/>
      <c r="I14" s="27"/>
      <c r="J14" s="28"/>
      <c r="K14" s="27"/>
    </row>
    <row r="15" spans="1:11" ht="15.75" customHeight="1" x14ac:dyDescent="0.35">
      <c r="A15" s="1" t="s">
        <v>12</v>
      </c>
      <c r="B15" s="3">
        <f>B3-B13</f>
        <v>850000</v>
      </c>
      <c r="D15" s="20"/>
      <c r="E15" s="21"/>
      <c r="F15" s="21"/>
      <c r="G15" s="22"/>
      <c r="H15" s="14" t="s">
        <v>19</v>
      </c>
      <c r="I15" s="16" t="str">
        <f>IF(K13&gt;I13,"New Tax Slab result in Higher Taxes", "New Tax Slab results in Lower Taxes")</f>
        <v>New Tax Slab result in Higher Taxes</v>
      </c>
      <c r="J15" s="16"/>
      <c r="K15" s="16"/>
    </row>
    <row r="16" spans="1:11" ht="15.75" customHeight="1" x14ac:dyDescent="0.35">
      <c r="D16" s="20"/>
      <c r="E16" s="21"/>
      <c r="F16" s="21"/>
      <c r="G16" s="22"/>
      <c r="H16" s="15"/>
      <c r="I16" s="16"/>
      <c r="J16" s="16"/>
      <c r="K16" s="16"/>
    </row>
    <row r="17" spans="4:11" ht="15.75" customHeight="1" x14ac:dyDescent="0.35">
      <c r="D17" s="20"/>
      <c r="E17" s="21"/>
      <c r="F17" s="21"/>
      <c r="G17" s="22"/>
      <c r="H17" s="14" t="s">
        <v>20</v>
      </c>
      <c r="I17" s="29"/>
      <c r="J17" s="31">
        <f>K13-I13</f>
        <v>44200</v>
      </c>
      <c r="K17" s="33"/>
    </row>
    <row r="18" spans="4:11" ht="15.75" customHeight="1" x14ac:dyDescent="0.35">
      <c r="D18" s="20"/>
      <c r="E18" s="21"/>
      <c r="F18" s="21"/>
      <c r="G18" s="22"/>
      <c r="H18" s="15"/>
      <c r="I18" s="30"/>
      <c r="J18" s="32"/>
      <c r="K18" s="34"/>
    </row>
    <row r="19" spans="4:11" ht="15" customHeight="1" x14ac:dyDescent="0.35">
      <c r="D19" s="20"/>
      <c r="E19" s="21"/>
      <c r="F19" s="21"/>
      <c r="G19" s="22"/>
      <c r="H19" s="35" t="s">
        <v>26</v>
      </c>
      <c r="I19" s="16" t="str">
        <f>IF(I13&lt;K13,"Old Tax Slabs","New Tax Slabs")</f>
        <v>Old Tax Slabs</v>
      </c>
      <c r="J19" s="16"/>
      <c r="K19" s="16"/>
    </row>
    <row r="20" spans="4:11" ht="15" customHeight="1" x14ac:dyDescent="0.35">
      <c r="D20" s="20"/>
      <c r="E20" s="21"/>
      <c r="F20" s="21"/>
      <c r="G20" s="22"/>
      <c r="H20" s="36"/>
      <c r="I20" s="16"/>
      <c r="J20" s="16"/>
      <c r="K20" s="16"/>
    </row>
    <row r="21" spans="4:11" ht="15.75" customHeight="1" x14ac:dyDescent="0.35">
      <c r="D21" s="23"/>
      <c r="E21" s="24"/>
      <c r="F21" s="24"/>
      <c r="G21" s="25"/>
      <c r="H21" s="37"/>
      <c r="I21" s="16"/>
      <c r="J21" s="16"/>
      <c r="K21" s="16"/>
    </row>
  </sheetData>
  <mergeCells count="15">
    <mergeCell ref="H15:H16"/>
    <mergeCell ref="I15:K16"/>
    <mergeCell ref="D13:G21"/>
    <mergeCell ref="A1:B2"/>
    <mergeCell ref="D1:K2"/>
    <mergeCell ref="H13:H14"/>
    <mergeCell ref="I13:I14"/>
    <mergeCell ref="K13:K14"/>
    <mergeCell ref="J13:J14"/>
    <mergeCell ref="H17:H18"/>
    <mergeCell ref="I17:I18"/>
    <mergeCell ref="J17:J18"/>
    <mergeCell ref="K17:K18"/>
    <mergeCell ref="H19:H21"/>
    <mergeCell ref="I19:K21"/>
  </mergeCells>
  <conditionalFormatting sqref="I13:I14 K13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Vs Old Tax</vt:lpstr>
    </vt:vector>
  </TitlesOfParts>
  <Company>Stable Investor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Ashish</dc:creator>
  <cp:lastModifiedBy>Shaik Latheef</cp:lastModifiedBy>
  <dcterms:created xsi:type="dcterms:W3CDTF">2020-02-04T06:46:08Z</dcterms:created>
  <dcterms:modified xsi:type="dcterms:W3CDTF">2022-03-15T04:50:41Z</dcterms:modified>
</cp:coreProperties>
</file>