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heefS\Documents\"/>
    </mc:Choice>
  </mc:AlternateContent>
  <xr:revisionPtr revIDLastSave="0" documentId="13_ncr:1_{932B89F2-2031-4E2D-8EA6-1B410FDCDF23}" xr6:coauthVersionLast="47" xr6:coauthVersionMax="47" xr10:uidLastSave="{00000000-0000-0000-0000-000000000000}"/>
  <bookViews>
    <workbookView xWindow="-110" yWindow="-110" windowWidth="19420" windowHeight="1042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51" i="1"/>
  <c r="D53" i="1"/>
  <c r="Q13" i="1"/>
  <c r="R18" i="1"/>
  <c r="S18" i="1"/>
  <c r="G12" i="3"/>
  <c r="C7" i="3"/>
  <c r="G14" i="3"/>
  <c r="C6" i="3"/>
  <c r="G10" i="3"/>
  <c r="C5" i="3"/>
  <c r="H15" i="1"/>
  <c r="D42" i="1"/>
  <c r="D55" i="1" s="1"/>
  <c r="D57" i="1" s="1"/>
  <c r="D37" i="1"/>
  <c r="C27" i="1"/>
  <c r="D31" i="1"/>
  <c r="D35" i="1"/>
  <c r="D49" i="1"/>
  <c r="D45" i="1"/>
  <c r="L22" i="1"/>
  <c r="M24" i="1" s="1"/>
  <c r="N24" i="1" s="1"/>
  <c r="G17" i="3"/>
  <c r="D33" i="1"/>
  <c r="R16" i="1"/>
  <c r="S16" i="1"/>
  <c r="R19" i="1"/>
  <c r="S19" i="1"/>
  <c r="R20" i="1"/>
  <c r="S20" i="1"/>
  <c r="R15" i="1"/>
  <c r="S15" i="1"/>
  <c r="R17" i="1"/>
  <c r="S17" i="1"/>
  <c r="R21" i="1"/>
  <c r="S21" i="1"/>
  <c r="S22" i="1"/>
  <c r="S30" i="1"/>
  <c r="S31" i="1"/>
  <c r="S33" i="1"/>
  <c r="H13" i="1" l="1"/>
  <c r="L13" i="1"/>
  <c r="M26" i="1"/>
  <c r="N26" i="1" s="1"/>
  <c r="M25" i="1"/>
  <c r="N25" i="1" s="1"/>
  <c r="M27" i="1"/>
  <c r="N27" i="1" s="1"/>
  <c r="N28" i="1" l="1"/>
  <c r="M15" i="1"/>
  <c r="N15" i="1" s="1"/>
  <c r="M18" i="1"/>
  <c r="N18" i="1" s="1"/>
  <c r="M17" i="1"/>
  <c r="N17" i="1" s="1"/>
  <c r="M16" i="1"/>
  <c r="N16" i="1" s="1"/>
  <c r="N19" i="1" l="1"/>
  <c r="N30" i="1" s="1"/>
  <c r="N31" i="1" l="1"/>
  <c r="N33" i="1"/>
</calcChain>
</file>

<file path=xl/sharedStrings.xml><?xml version="1.0" encoding="utf-8"?>
<sst xmlns="http://schemas.openxmlformats.org/spreadsheetml/2006/main" count="111" uniqueCount="89">
  <si>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</si>
  <si>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</si>
  <si>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</si>
  <si>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</si>
  <si>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</si>
  <si>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</si>
  <si>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</si>
  <si>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</si>
  <si>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</si>
  <si>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</si>
  <si>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</si>
  <si>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</si>
  <si>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</si>
  <si>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</si>
  <si>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</si>
  <si>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</si>
  <si>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</si>
  <si>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</si>
  <si>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</si>
  <si>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</si>
  <si>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</si>
  <si>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</si>
  <si>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</si>
  <si>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</si>
  <si>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</si>
  <si>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</si>
  <si>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</si>
  <si>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</si>
  <si>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</si>
  <si>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</si>
  <si>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</si>
  <si>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</si>
  <si>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</si>
  <si>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</si>
  <si>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</si>
  <si>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</si>
  <si>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</si>
  <si>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</si>
  <si>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</si>
  <si>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</si>
  <si>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</si>
  <si>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</si>
  <si>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</si>
  <si>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</si>
  <si>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</si>
  <si>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</si>
  <si>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</si>
  <si>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</si>
  <si>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</si>
  <si>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</si>
  <si>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</si>
  <si>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</si>
  <si>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</si>
  <si>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</si>
  <si>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</si>
  <si>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</si>
  <si>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</si>
  <si>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</si>
  <si>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</si>
  <si>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</si>
  <si>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</si>
  <si>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</si>
  <si>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</si>
  <si>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</si>
  <si>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</si>
  <si>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</si>
  <si>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</si>
  <si>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</si>
  <si>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</si>
  <si>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</si>
  <si>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</si>
  <si>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</si>
  <si>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</si>
  <si>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</si>
  <si>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</si>
  <si>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</si>
  <si>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</si>
  <si>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</si>
  <si>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</si>
  <si>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</si>
  <si>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</si>
  <si>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</si>
  <si>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</si>
  <si>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</si>
  <si>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</si>
  <si>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</si>
  <si>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</si>
  <si>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</si>
  <si>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Latheef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</si>
</sst>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5</xdr:row>
      <xdr:rowOff>421924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topLeftCell="A31" zoomScale="25" zoomScaleNormal="25" workbookViewId="0">
      <selection activeCell="G50" sqref="G50"/>
    </sheetView>
  </sheetViews>
  <sheetFormatPr defaultColWidth="10.83203125" defaultRowHeight="45"/>
  <cols>
    <col min="1" max="1" width="10.83203125" style="14"/>
    <col min="2" max="2" width="143.5" style="14" bestFit="1" customWidth="1"/>
    <col min="3" max="3" width="53.5" style="14" customWidth="1"/>
    <col min="4" max="4" width="51.1640625" style="14" customWidth="1"/>
    <col min="5" max="5" width="5.58203125" style="14" customWidth="1"/>
    <col min="6" max="6" width="1.5" style="14" customWidth="1"/>
    <col min="7" max="7" width="115.1640625" style="14" bestFit="1" customWidth="1"/>
    <col min="8" max="8" width="46.08203125" style="14" customWidth="1"/>
    <col min="9" max="9" width="13.1640625" style="14" customWidth="1"/>
    <col min="10" max="10" width="19.83203125" style="14" bestFit="1" customWidth="1"/>
    <col min="11" max="11" width="82.83203125" style="14" bestFit="1" customWidth="1"/>
    <col min="12" max="12" width="42.75" style="14" bestFit="1" customWidth="1"/>
    <col min="13" max="13" width="39.4140625" style="14" bestFit="1" customWidth="1"/>
    <col min="14" max="14" width="39.83203125" style="14" customWidth="1"/>
    <col min="15" max="15" width="10.83203125" style="14"/>
    <col min="16" max="16" width="79.5" style="14" bestFit="1" customWidth="1"/>
    <col min="17" max="17" width="31.1640625" style="14" customWidth="1"/>
    <col min="18" max="18" width="39.83203125" style="14" customWidth="1"/>
    <col min="19" max="19" width="50.1640625" style="14" customWidth="1"/>
    <col min="20" max="21" width="10.83203125" style="14"/>
    <col min="22" max="22" width="14.83203125" style="14" bestFit="1" customWidth="1"/>
    <col min="23" max="23" width="29.08203125" style="14" customWidth="1"/>
    <col min="24" max="24" width="10.83203125" style="14"/>
    <col min="25" max="25" width="19.83203125" style="14" bestFit="1" customWidth="1"/>
    <col min="26" max="26" width="23.58203125" style="14" bestFit="1" customWidth="1"/>
    <col min="27" max="16384" width="10.8320312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98" t="s">
        <v>88</v>
      </c>
      <c r="D7" s="199"/>
      <c r="G7" s="189" t="s">
        <v>71</v>
      </c>
      <c r="H7" s="190"/>
      <c r="I7" s="191" t="s">
        <v>70</v>
      </c>
      <c r="J7" s="192"/>
      <c r="K7" s="193"/>
      <c r="L7" s="71"/>
      <c r="M7" s="71"/>
    </row>
    <row r="8" spans="1:20" ht="46" thickTop="1" thickBot="1">
      <c r="B8" s="108" t="s">
        <v>3</v>
      </c>
      <c r="C8" s="15">
        <v>28</v>
      </c>
      <c r="D8" s="46" t="s">
        <v>24</v>
      </c>
      <c r="I8" s="72"/>
    </row>
    <row r="9" spans="1:20" ht="46" thickTop="1" thickBot="1">
      <c r="B9" s="109" t="s">
        <v>67</v>
      </c>
      <c r="C9" s="15">
        <v>53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1250000</v>
      </c>
      <c r="K11" s="195" t="s">
        <v>45</v>
      </c>
      <c r="L11" s="196"/>
      <c r="M11" s="196"/>
      <c r="N11" s="197"/>
      <c r="P11" s="154" t="s">
        <v>45</v>
      </c>
      <c r="Q11" s="155"/>
      <c r="R11" s="155"/>
      <c r="S11" s="156"/>
    </row>
    <row r="12" spans="1:20" ht="46" thickTop="1" thickBot="1">
      <c r="A12" s="16"/>
      <c r="D12" s="20"/>
      <c r="K12" s="173" t="s">
        <v>43</v>
      </c>
      <c r="L12" s="174"/>
      <c r="M12" s="174"/>
      <c r="N12" s="175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74360</v>
      </c>
      <c r="J13" s="25"/>
      <c r="K13" s="82" t="s">
        <v>38</v>
      </c>
      <c r="L13" s="69">
        <f>IF(C8&lt;60,D57,0)</f>
        <v>795000</v>
      </c>
      <c r="M13" s="26"/>
      <c r="N13" s="27"/>
      <c r="O13" s="21"/>
      <c r="P13" s="93" t="s">
        <v>51</v>
      </c>
      <c r="Q13" s="157">
        <f>D11</f>
        <v>1250000</v>
      </c>
      <c r="R13" s="157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130000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/>
      <c r="D17" s="16"/>
      <c r="K17" s="85" t="s">
        <v>36</v>
      </c>
      <c r="L17" s="63">
        <v>0.2</v>
      </c>
      <c r="M17" s="52">
        <f>IF(L13&lt;=500000,0,IF(L13&gt;1000000,500000,L13-500000))</f>
        <v>295000</v>
      </c>
      <c r="N17" s="52">
        <f>M17*L17</f>
        <v>59000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/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" thickTop="1" thickBot="1">
      <c r="B19" s="121" t="s">
        <v>8</v>
      </c>
      <c r="C19" s="19">
        <v>150000</v>
      </c>
      <c r="D19" s="16"/>
      <c r="G19" s="164" t="s">
        <v>81</v>
      </c>
      <c r="H19" s="165"/>
      <c r="K19" s="86" t="s">
        <v>52</v>
      </c>
      <c r="L19" s="87"/>
      <c r="M19" s="88"/>
      <c r="N19" s="54">
        <f>N15+N16+N17+N18</f>
        <v>71500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" thickTop="1" thickBot="1">
      <c r="B20" s="108" t="s">
        <v>9</v>
      </c>
      <c r="C20" s="19"/>
      <c r="D20" s="16"/>
      <c r="G20" s="166"/>
      <c r="H20" s="167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6" thickTop="1" thickBot="1">
      <c r="B21" s="107" t="s">
        <v>15</v>
      </c>
      <c r="C21" s="33"/>
      <c r="D21" s="16"/>
      <c r="H21" s="150"/>
      <c r="I21" s="74"/>
      <c r="J21" s="75"/>
      <c r="K21" s="174" t="s">
        <v>44</v>
      </c>
      <c r="L21" s="174"/>
      <c r="M21" s="174"/>
      <c r="N21" s="175"/>
      <c r="O21" s="21"/>
      <c r="P21" s="102" t="s">
        <v>50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7" thickTop="1" thickBot="1">
      <c r="B22" s="122" t="s">
        <v>10</v>
      </c>
      <c r="C22" s="19"/>
      <c r="D22" s="16"/>
      <c r="G22" s="151" t="s">
        <v>82</v>
      </c>
      <c r="H22" s="168" t="s">
        <v>86</v>
      </c>
      <c r="I22" s="169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125000</v>
      </c>
    </row>
    <row r="23" spans="1:20" ht="47" thickTop="1" thickBot="1">
      <c r="B23" s="107" t="s">
        <v>11</v>
      </c>
      <c r="C23" s="33"/>
      <c r="D23" s="16"/>
      <c r="G23" s="152" t="s">
        <v>83</v>
      </c>
      <c r="H23" s="172" t="s">
        <v>87</v>
      </c>
      <c r="I23" s="171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/>
      <c r="D24" s="16"/>
      <c r="G24" s="153" t="s">
        <v>84</v>
      </c>
      <c r="H24" s="170" t="s">
        <v>85</v>
      </c>
      <c r="I24" s="171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/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76" t="s">
        <v>54</v>
      </c>
      <c r="L30" s="177"/>
      <c r="M30" s="178"/>
      <c r="N30" s="56">
        <f>IF(C8&lt;60,IF(N19&lt;=12500,0,N19),IF(N28&lt;=10000,0,N28))</f>
        <v>71500</v>
      </c>
      <c r="P30" s="182" t="s">
        <v>54</v>
      </c>
      <c r="Q30" s="183"/>
      <c r="R30" s="184"/>
      <c r="S30" s="55">
        <f>S22</f>
        <v>125000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200000</v>
      </c>
      <c r="G31" s="36"/>
      <c r="K31" s="94" t="s">
        <v>53</v>
      </c>
      <c r="L31" s="95"/>
      <c r="M31" s="96"/>
      <c r="N31" s="57">
        <f>N30*4%</f>
        <v>2860</v>
      </c>
      <c r="P31" s="97" t="s">
        <v>53</v>
      </c>
      <c r="Q31" s="98"/>
      <c r="R31" s="96"/>
      <c r="S31" s="57">
        <f>S30*4%</f>
        <v>5000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v>150000</v>
      </c>
      <c r="D33" s="48">
        <f>C33</f>
        <v>150000</v>
      </c>
      <c r="J33" s="25"/>
      <c r="K33" s="179" t="s">
        <v>55</v>
      </c>
      <c r="L33" s="180"/>
      <c r="M33" s="181"/>
      <c r="N33" s="55">
        <f>N30+N31</f>
        <v>74360</v>
      </c>
      <c r="O33" s="21"/>
      <c r="P33" s="185" t="s">
        <v>55</v>
      </c>
      <c r="Q33" s="186"/>
      <c r="R33" s="187"/>
      <c r="S33" s="58">
        <f>S30+S31</f>
        <v>130000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58" t="s">
        <v>78</v>
      </c>
      <c r="I37" s="159"/>
      <c r="J37" s="159"/>
      <c r="K37" s="160"/>
    </row>
    <row r="38" spans="1:20" ht="47" thickTop="1" thickBot="1">
      <c r="A38" s="16"/>
      <c r="B38" s="43"/>
      <c r="C38" s="44"/>
      <c r="D38" s="37"/>
      <c r="G38" s="81" t="s">
        <v>75</v>
      </c>
      <c r="H38" s="158" t="s">
        <v>79</v>
      </c>
      <c r="I38" s="159"/>
      <c r="J38" s="159"/>
      <c r="K38" s="160"/>
    </row>
    <row r="39" spans="1:20" ht="47" thickTop="1" thickBot="1">
      <c r="B39" s="127" t="s">
        <v>57</v>
      </c>
      <c r="C39" s="128"/>
      <c r="D39" s="129"/>
      <c r="G39" s="81" t="s">
        <v>76</v>
      </c>
      <c r="H39" s="158" t="s">
        <v>80</v>
      </c>
      <c r="I39" s="159"/>
      <c r="J39" s="159"/>
      <c r="K39" s="160"/>
    </row>
    <row r="40" spans="1:20" ht="46" thickTop="1" thickBot="1">
      <c r="B40" s="130" t="s">
        <v>4</v>
      </c>
      <c r="C40" s="19"/>
      <c r="D40" s="16"/>
      <c r="G40" s="77" t="s">
        <v>77</v>
      </c>
      <c r="H40" s="161"/>
      <c r="I40" s="162"/>
      <c r="J40" s="162"/>
      <c r="K40" s="163"/>
      <c r="L40" s="39"/>
    </row>
    <row r="41" spans="1:20" ht="46" thickTop="1" thickBot="1">
      <c r="B41" s="131" t="s">
        <v>5</v>
      </c>
      <c r="C41" s="45">
        <v>25000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25000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>
        <v>30000</v>
      </c>
      <c r="D51" s="48">
        <f>C51</f>
        <v>30000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v>0</v>
      </c>
      <c r="D53" s="48">
        <f>C53</f>
        <v>0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455000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795000</v>
      </c>
    </row>
    <row r="58" spans="1:9" ht="45.5" thickTop="1"/>
    <row r="60" spans="1:9" ht="35.15" customHeight="1">
      <c r="B60" s="194" t="s">
        <v>56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69</v>
      </c>
      <c r="C61" s="188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6" zoomScale="69" zoomScaleNormal="69" workbookViewId="0">
      <selection activeCell="D6" sqref="D6"/>
    </sheetView>
  </sheetViews>
  <sheetFormatPr defaultColWidth="10.83203125" defaultRowHeight="15.5"/>
  <cols>
    <col min="1" max="1" width="43" style="1" bestFit="1" customWidth="1"/>
    <col min="2" max="2" width="35" style="1" customWidth="1"/>
    <col min="3" max="3" width="32.6640625" style="1" bestFit="1" customWidth="1"/>
    <col min="4" max="5" width="10.83203125" style="1"/>
    <col min="6" max="6" width="8.4140625" style="1" customWidth="1"/>
    <col min="7" max="7" width="46.83203125" style="1" customWidth="1"/>
    <col min="8" max="16384" width="10.8320312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31250</v>
      </c>
      <c r="C5" s="137">
        <f>B5*12</f>
        <v>375000</v>
      </c>
    </row>
    <row r="6" spans="1:7" ht="33" thickBot="1">
      <c r="A6" s="140" t="s">
        <v>28</v>
      </c>
      <c r="B6" s="6">
        <v>12500</v>
      </c>
      <c r="C6" s="138">
        <f t="shared" ref="C6:C7" si="0">B6*12</f>
        <v>150000</v>
      </c>
    </row>
    <row r="7" spans="1:7" ht="33" thickBot="1">
      <c r="A7" s="141" t="s">
        <v>29</v>
      </c>
      <c r="B7" s="6">
        <v>16000</v>
      </c>
      <c r="C7" s="138">
        <f t="shared" si="0"/>
        <v>192000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150000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150000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154500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00" t="s">
        <v>33</v>
      </c>
      <c r="E17" s="201"/>
      <c r="F17" s="202"/>
      <c r="G17" s="149">
        <f>SMALL(G10:G14,1)</f>
        <v>150000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Shaik Latheef</cp:lastModifiedBy>
  <dcterms:created xsi:type="dcterms:W3CDTF">2020-11-22T13:25:26Z</dcterms:created>
  <dcterms:modified xsi:type="dcterms:W3CDTF">2022-04-24T03:49:00Z</dcterms:modified>
</cp:coreProperties>
</file>