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78D5117D-FC90-4770-9D19-B91207509C1C}" xr6:coauthVersionLast="47" xr6:coauthVersionMax="47" xr10:uidLastSave="{00000000-0000-0000-0000-000000000000}"/>
  <bookViews>
    <workbookView xWindow="-120" yWindow="-120" windowWidth="29040" windowHeight="15840" tabRatio="668" activeTab="4" xr2:uid="{00000000-000D-0000-FFFF-FFFF00000000}"/>
  </bookViews>
  <sheets>
    <sheet name="Summary" sheetId="4" r:id="rId1"/>
    <sheet name="STGPositionExtra" sheetId="24" r:id="rId2"/>
    <sheet name="HDLPositionExtra" sheetId="32" r:id="rId3"/>
    <sheet name="HCMPositionExtra" sheetId="25" r:id="rId4"/>
    <sheet name="RecPositionExtra" sheetId="26" r:id="rId5"/>
  </sheets>
  <definedNames>
    <definedName name="_xlnm._FilterDatabase" localSheetId="3" hidden="1">HCMPositionExtra!$D$1:$D$5</definedName>
    <definedName name="_xlnm._FilterDatabase" localSheetId="2" hidden="1">HDLPositionExtra!$A$2:$T$4</definedName>
    <definedName name="_xlnm._FilterDatabase" localSheetId="4" hidden="1">RecPositionExtra!$A$1:$E$4</definedName>
    <definedName name="_xlnm._FilterDatabase" localSheetId="1" hidden="1">STGPositionExtra!$A$2:$X$4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5" l="1"/>
  <c r="A4" i="25"/>
  <c r="A3" i="25"/>
  <c r="A3" i="32"/>
  <c r="A4" i="32"/>
  <c r="A4" i="24"/>
  <c r="A3" i="24"/>
  <c r="D9" i="4" l="1"/>
  <c r="B9" i="4"/>
  <c r="C9" i="4" l="1"/>
  <c r="B2" i="26" l="1"/>
  <c r="B3" i="26"/>
  <c r="B4" i="26"/>
  <c r="D4" i="26" l="1"/>
  <c r="C4" i="26"/>
  <c r="D3" i="26"/>
  <c r="E3" i="26"/>
  <c r="C3" i="26"/>
  <c r="D2" i="26"/>
  <c r="C2" i="26"/>
  <c r="E14" i="4"/>
  <c r="E15" i="4"/>
  <c r="E16" i="4"/>
  <c r="E17" i="4"/>
  <c r="E4" i="26"/>
  <c r="E2" i="26"/>
  <c r="F14" i="4" l="1"/>
  <c r="F15" i="4"/>
  <c r="F16" i="4"/>
  <c r="F17" i="4"/>
  <c r="D17" i="4"/>
  <c r="D15" i="4"/>
  <c r="D16" i="4"/>
  <c r="D14" i="4"/>
  <c r="E18" i="4"/>
  <c r="D18" i="4" l="1"/>
  <c r="F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F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Source STG data is not having End date and it is NULL. In HCM those open end dates are automatically treated as 31/12/4712</t>
        </r>
      </text>
    </comment>
  </commentList>
</comments>
</file>

<file path=xl/sharedStrings.xml><?xml version="1.0" encoding="utf-8"?>
<sst xmlns="http://schemas.openxmlformats.org/spreadsheetml/2006/main" count="136" uniqueCount="62">
  <si>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</si>
  <si>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</si>
  <si>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</si>
  <si>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</si>
  <si>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</si>
  <si>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</si>
  <si>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</si>
  <si>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</si>
  <si>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</si>
  <si>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</si>
  <si>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</si>
  <si>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</si>
  <si>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</si>
  <si>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Count of Records</t>
  </si>
  <si>
    <t>Data Migration Reconciliation</t>
  </si>
  <si>
    <t xml:space="preserve"> </t>
  </si>
  <si>
    <t>EFFECTIVESTARTDATE</t>
  </si>
  <si>
    <t>EFFECTIVEENDDATE</t>
  </si>
  <si>
    <t>POSITIONCODE</t>
  </si>
  <si>
    <t>BUSINESSUNITNAME</t>
  </si>
  <si>
    <t>EFF_NAME</t>
  </si>
  <si>
    <t>DBS_CHECK_REQUIRED</t>
  </si>
  <si>
    <t>START_DATE</t>
  </si>
  <si>
    <t>END_DATE</t>
  </si>
  <si>
    <t>PROJECT</t>
  </si>
  <si>
    <t>TASK</t>
  </si>
  <si>
    <t>EXPENDITURE_ORG</t>
  </si>
  <si>
    <t>PERCENTAGE</t>
  </si>
  <si>
    <t>POSITION_CODE</t>
  </si>
  <si>
    <t>Not Loaded</t>
  </si>
  <si>
    <t>Loaded?</t>
  </si>
  <si>
    <t>Loaded OK</t>
  </si>
  <si>
    <t>Position Counts</t>
  </si>
  <si>
    <t>HDL</t>
  </si>
  <si>
    <t>Environment</t>
  </si>
  <si>
    <t>Date</t>
  </si>
  <si>
    <t>Object</t>
  </si>
  <si>
    <t>SOURCESYSTEMOWNER</t>
  </si>
  <si>
    <t>SOURCESYSTEMID</t>
  </si>
  <si>
    <t>Unique Identifier</t>
  </si>
  <si>
    <t>Position Extra information</t>
  </si>
  <si>
    <t>Position Extra Information</t>
  </si>
  <si>
    <t>EFFECTIVE_START_DATE</t>
  </si>
  <si>
    <t>EFFECTIVE_END_DATE</t>
  </si>
  <si>
    <t>STG&lt;&gt;HDL</t>
  </si>
  <si>
    <t>HCM&lt;&gt;HDL</t>
  </si>
  <si>
    <t>Total</t>
  </si>
  <si>
    <t>unique Identifier</t>
  </si>
  <si>
    <t>PROD</t>
  </si>
  <si>
    <t>UOB_HCM_WORK_REQUIREMENTS</t>
  </si>
  <si>
    <t>Y</t>
  </si>
  <si>
    <t>UOB Business Unit</t>
  </si>
  <si>
    <t/>
  </si>
  <si>
    <t>POS_INFO_14MAY2019</t>
  </si>
  <si>
    <t>14-MAY-2019</t>
  </si>
  <si>
    <t>SUBBA</t>
  </si>
  <si>
    <t>N</t>
  </si>
  <si>
    <t>2</t>
  </si>
  <si>
    <t>1</t>
  </si>
  <si>
    <t>DATA_MIGRATION</t>
  </si>
  <si>
    <t>POS_2_EXT</t>
  </si>
  <si>
    <t>POS_1_EXT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</si>
</sst>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color theme="1"/>
      <name val="Tahoma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9" fillId="0" borderId="0"/>
    <xf numFmtId="0" fontId="10" fillId="0" borderId="0"/>
    <xf numFmtId="0" fontId="13" fillId="0" borderId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horizontal="left" vertical="top" wrapText="1"/>
    </xf>
    <xf numFmtId="0" fontId="4" fillId="0" borderId="0" xfId="1" applyFont="1"/>
    <xf numFmtId="0" fontId="5" fillId="0" borderId="0" xfId="0" applyFont="1"/>
    <xf numFmtId="0" fontId="6" fillId="0" borderId="0" xfId="1" applyFon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2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2" borderId="1" xfId="3" applyFont="1" applyFill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left" vertical="top" wrapText="1"/>
    </xf>
    <xf numFmtId="15" fontId="0" fillId="0" borderId="0" xfId="0" applyNumberFormat="1"/>
    <xf numFmtId="0" fontId="0" fillId="0" borderId="0" xfId="0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4</xdr:col>
      <xdr:colOff>248182</xdr:colOff>
      <xdr:row>4</xdr:row>
      <xdr:rowOff>66777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"/>
  <sheetViews>
    <sheetView workbookViewId="0">
      <selection activeCell="F17" sqref="F17"/>
    </sheetView>
  </sheetViews>
  <sheetFormatPr defaultRowHeight="15" x14ac:dyDescent="0.25"/>
  <cols>
    <col min="1" max="1" width="21.7109375" bestFit="1" customWidth="1"/>
    <col min="2" max="2" width="14.7109375" customWidth="1"/>
    <col min="7" max="7" width="10.7109375" bestFit="1" customWidth="1"/>
    <col min="8" max="8" width="11.85546875" customWidth="1"/>
  </cols>
  <sheetData>
    <row r="1" spans="1:12" ht="15.75" x14ac:dyDescent="0.25">
      <c r="F1" s="10" t="s">
        <v>14</v>
      </c>
    </row>
    <row r="2" spans="1:12" x14ac:dyDescent="0.25">
      <c r="F2" t="s">
        <v>36</v>
      </c>
      <c r="H2" t="s">
        <v>40</v>
      </c>
    </row>
    <row r="3" spans="1:12" x14ac:dyDescent="0.25">
      <c r="F3" t="s">
        <v>35</v>
      </c>
      <c r="H3" s="3">
        <v>43599</v>
      </c>
    </row>
    <row r="4" spans="1:12" x14ac:dyDescent="0.25">
      <c r="F4" t="s">
        <v>34</v>
      </c>
      <c r="H4" t="s">
        <v>48</v>
      </c>
    </row>
    <row r="5" spans="1:12" ht="14.25" customHeight="1" x14ac:dyDescent="0.25"/>
    <row r="7" spans="1:12" x14ac:dyDescent="0.25">
      <c r="B7" s="17" t="s">
        <v>13</v>
      </c>
      <c r="C7" s="17"/>
    </row>
    <row r="8" spans="1:12" x14ac:dyDescent="0.25">
      <c r="B8" s="2" t="s">
        <v>11</v>
      </c>
      <c r="C8" t="s">
        <v>33</v>
      </c>
      <c r="D8" s="2" t="s">
        <v>12</v>
      </c>
    </row>
    <row r="9" spans="1:12" x14ac:dyDescent="0.25">
      <c r="A9" t="s">
        <v>41</v>
      </c>
      <c r="B9">
        <f>COUNTA(STGPositionExtra!C3:C6942)</f>
        <v>2</v>
      </c>
      <c r="C9">
        <f>COUNTA(HDLPositionExtra!C3:C16939)</f>
        <v>2</v>
      </c>
      <c r="D9">
        <f>COUNTA(HCMPositionExtra!B3:B6946)</f>
        <v>3</v>
      </c>
    </row>
    <row r="10" spans="1:12" x14ac:dyDescent="0.25">
      <c r="A10" s="1"/>
    </row>
    <row r="11" spans="1:12" ht="23.25" x14ac:dyDescent="0.35">
      <c r="A11" s="7" t="s">
        <v>32</v>
      </c>
      <c r="L11" t="s">
        <v>15</v>
      </c>
    </row>
    <row r="12" spans="1:12" ht="31.5" x14ac:dyDescent="0.25">
      <c r="A12" s="1"/>
      <c r="D12" s="4" t="s">
        <v>21</v>
      </c>
      <c r="E12" s="12" t="s">
        <v>42</v>
      </c>
      <c r="F12" s="12" t="s">
        <v>43</v>
      </c>
    </row>
    <row r="14" spans="1:12" x14ac:dyDescent="0.25">
      <c r="A14" s="5" t="s">
        <v>31</v>
      </c>
      <c r="D14">
        <f>COUNTIF(RecPositionExtra!C$2:C$6947,"OK")</f>
        <v>3</v>
      </c>
      <c r="E14">
        <f>COUNTIF(RecPositionExtra!D$2:D$6947,"OK")</f>
        <v>3</v>
      </c>
      <c r="F14">
        <f>COUNTIF(RecPositionExtra!E$2:E$6947,"OK")</f>
        <v>3</v>
      </c>
    </row>
    <row r="15" spans="1:12" x14ac:dyDescent="0.25">
      <c r="A15" s="5" t="s">
        <v>29</v>
      </c>
      <c r="D15">
        <f>COUNTIF(RecPositionExtra!C$2:C$6947,"Not Loaded")</f>
        <v>0</v>
      </c>
      <c r="E15">
        <f>COUNTIF(RecPositionExtra!D$2:D$6947,"Not Loaded")</f>
        <v>0</v>
      </c>
      <c r="F15">
        <f>COUNTIF(RecPositionExtra!E$2:E$6947,"Not Loaded")</f>
        <v>0</v>
      </c>
    </row>
    <row r="16" spans="1:12" x14ac:dyDescent="0.25">
      <c r="A16" s="6" t="s">
        <v>44</v>
      </c>
      <c r="D16">
        <f>COUNTIF(RecPositionExtra!C$2:C$6947,"STG&lt;&gt;HDL")</f>
        <v>0</v>
      </c>
      <c r="E16">
        <f>COUNTIF(RecPositionExtra!D$2:D$6947,"STG&lt;&gt;HDL")</f>
        <v>0</v>
      </c>
      <c r="F16">
        <f>COUNTIF(RecPositionExtra!E$2:E$6947,"STG&lt;&gt;HDL")</f>
        <v>0</v>
      </c>
    </row>
    <row r="17" spans="1:6" x14ac:dyDescent="0.25">
      <c r="A17" t="s">
        <v>45</v>
      </c>
      <c r="D17">
        <f>COUNTIF(RecPositionExtra!C$2:C$6947,"HCM&lt;&gt;HDL")</f>
        <v>0</v>
      </c>
      <c r="E17">
        <f>COUNTIF(RecPositionExtra!D$2:D$6947,"HCM&lt;&gt;HDL")</f>
        <v>0</v>
      </c>
      <c r="F17">
        <f>COUNTIF(RecPositionExtra!E$2:E$6947,"HCM&lt;&gt;HDL")</f>
        <v>0</v>
      </c>
    </row>
    <row r="18" spans="1:6" x14ac:dyDescent="0.25">
      <c r="A18" t="s">
        <v>46</v>
      </c>
      <c r="D18">
        <f>SUM(D14:D17)</f>
        <v>3</v>
      </c>
      <c r="E18">
        <f t="shared" ref="E18:F18" si="0">SUM(E14:E17)</f>
        <v>3</v>
      </c>
      <c r="F18">
        <f t="shared" si="0"/>
        <v>3</v>
      </c>
    </row>
    <row r="19" spans="1:6" x14ac:dyDescent="0.25">
      <c r="A19" s="5"/>
    </row>
    <row r="20" spans="1:6" x14ac:dyDescent="0.25">
      <c r="A20" s="5"/>
    </row>
    <row r="21" spans="1:6" x14ac:dyDescent="0.25">
      <c r="A21" s="5"/>
    </row>
    <row r="22" spans="1:6" x14ac:dyDescent="0.25">
      <c r="A22" s="5"/>
    </row>
    <row r="23" spans="1:6" x14ac:dyDescent="0.25">
      <c r="A23" s="5"/>
    </row>
    <row r="25" spans="1:6" x14ac:dyDescent="0.25">
      <c r="A25" s="5"/>
    </row>
    <row r="26" spans="1:6" x14ac:dyDescent="0.25">
      <c r="A26" s="5"/>
    </row>
    <row r="27" spans="1:6" x14ac:dyDescent="0.25">
      <c r="A27" s="5"/>
    </row>
    <row r="28" spans="1:6" x14ac:dyDescent="0.25">
      <c r="A28" s="5"/>
    </row>
    <row r="29" spans="1:6" x14ac:dyDescent="0.25">
      <c r="A29" s="5"/>
    </row>
    <row r="30" spans="1:6" x14ac:dyDescent="0.25">
      <c r="A30" s="9"/>
    </row>
    <row r="34" spans="1:1" x14ac:dyDescent="0.25">
      <c r="A34" s="9"/>
    </row>
    <row r="38" spans="1:1" x14ac:dyDescent="0.25">
      <c r="A38" s="9"/>
    </row>
  </sheetData>
  <sortState xmlns:xlrd2="http://schemas.microsoft.com/office/spreadsheetml/2017/richdata2" ref="D29:F36">
    <sortCondition ref="D29"/>
  </sortState>
  <mergeCells count="1">
    <mergeCell ref="B7:C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X4"/>
  <sheetViews>
    <sheetView workbookViewId="0">
      <pane ySplit="2" topLeftCell="A3" activePane="bottomLeft" state="frozen"/>
      <selection activeCell="F2" sqref="F2"/>
      <selection pane="bottomLeft" activeCell="A5" sqref="A5:XFD23055"/>
    </sheetView>
  </sheetViews>
  <sheetFormatPr defaultRowHeight="15" x14ac:dyDescent="0.25"/>
  <cols>
    <col min="1" max="1" width="16.28515625" customWidth="1"/>
    <col min="2" max="2" width="32" bestFit="1" customWidth="1"/>
    <col min="3" max="3" width="11.42578125" bestFit="1" customWidth="1"/>
    <col min="5" max="5" width="12" bestFit="1" customWidth="1"/>
    <col min="6" max="6" width="12.42578125" bestFit="1" customWidth="1"/>
    <col min="7" max="7" width="17.42578125" bestFit="1" customWidth="1"/>
    <col min="8" max="8" width="8.7109375" bestFit="1" customWidth="1"/>
    <col min="9" max="9" width="8.28515625" bestFit="1" customWidth="1"/>
    <col min="10" max="10" width="8.5703125" bestFit="1" customWidth="1"/>
    <col min="11" max="11" width="5.42578125" bestFit="1" customWidth="1"/>
    <col min="12" max="12" width="9" bestFit="1" customWidth="1"/>
    <col min="13" max="13" width="8.85546875" bestFit="1" customWidth="1"/>
    <col min="14" max="14" width="20.42578125" bestFit="1" customWidth="1"/>
    <col min="15" max="15" width="8.85546875" bestFit="1" customWidth="1"/>
    <col min="16" max="17" width="11.5703125" bestFit="1" customWidth="1"/>
    <col min="18" max="18" width="8.85546875" bestFit="1" customWidth="1"/>
    <col min="19" max="19" width="8.5703125" bestFit="1" customWidth="1"/>
    <col min="20" max="21" width="11.5703125" bestFit="1" customWidth="1"/>
    <col min="22" max="22" width="8.85546875" bestFit="1" customWidth="1"/>
    <col min="23" max="23" width="11.5703125" bestFit="1" customWidth="1"/>
    <col min="24" max="24" width="9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s="11" customFormat="1" ht="45" x14ac:dyDescent="0.25">
      <c r="A2" s="11" t="s">
        <v>39</v>
      </c>
      <c r="B2" s="11" t="s">
        <v>20</v>
      </c>
      <c r="C2" s="11" t="s">
        <v>18</v>
      </c>
      <c r="D2" s="11" t="s">
        <v>21</v>
      </c>
      <c r="E2" s="11" t="s">
        <v>16</v>
      </c>
      <c r="F2" s="11" t="s">
        <v>17</v>
      </c>
      <c r="G2" s="11" t="s">
        <v>19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0</v>
      </c>
      <c r="O2" s="11" t="s">
        <v>1</v>
      </c>
      <c r="P2" s="11" t="s">
        <v>2</v>
      </c>
      <c r="Q2" s="11" t="s">
        <v>3</v>
      </c>
      <c r="R2" s="11" t="s">
        <v>4</v>
      </c>
      <c r="S2" s="11" t="s">
        <v>5</v>
      </c>
      <c r="T2" s="11" t="s">
        <v>6</v>
      </c>
      <c r="U2" s="11" t="s">
        <v>7</v>
      </c>
      <c r="V2" s="11" t="s">
        <v>8</v>
      </c>
      <c r="W2" s="11" t="s">
        <v>9</v>
      </c>
      <c r="X2" s="11" t="s">
        <v>10</v>
      </c>
    </row>
    <row r="3" spans="1:24" x14ac:dyDescent="0.25">
      <c r="A3" t="str">
        <f t="shared" ref="A3:A4" si="0">C3</f>
        <v>1</v>
      </c>
      <c r="B3" t="s">
        <v>49</v>
      </c>
      <c r="C3" t="s">
        <v>58</v>
      </c>
      <c r="D3" t="s">
        <v>56</v>
      </c>
      <c r="E3" s="16">
        <v>18629</v>
      </c>
      <c r="F3" s="16">
        <v>1027428</v>
      </c>
      <c r="G3" t="s">
        <v>51</v>
      </c>
      <c r="M3" t="s">
        <v>52</v>
      </c>
      <c r="N3" t="s">
        <v>53</v>
      </c>
      <c r="O3" t="s">
        <v>50</v>
      </c>
      <c r="P3" t="s">
        <v>54</v>
      </c>
      <c r="Q3" t="s">
        <v>54</v>
      </c>
      <c r="T3" t="s">
        <v>54</v>
      </c>
      <c r="U3" t="s">
        <v>54</v>
      </c>
      <c r="V3" t="s">
        <v>55</v>
      </c>
      <c r="W3" t="s">
        <v>54</v>
      </c>
      <c r="X3" t="s">
        <v>55</v>
      </c>
    </row>
    <row r="4" spans="1:24" x14ac:dyDescent="0.25">
      <c r="A4" t="str">
        <f t="shared" si="0"/>
        <v>2</v>
      </c>
      <c r="B4" t="s">
        <v>49</v>
      </c>
      <c r="C4" t="s">
        <v>57</v>
      </c>
      <c r="D4" t="s">
        <v>56</v>
      </c>
      <c r="E4" s="16">
        <v>18629</v>
      </c>
      <c r="F4" s="16">
        <v>39449</v>
      </c>
      <c r="G4" t="s">
        <v>51</v>
      </c>
      <c r="M4" t="s">
        <v>52</v>
      </c>
      <c r="N4" t="s">
        <v>53</v>
      </c>
      <c r="O4" t="s">
        <v>50</v>
      </c>
      <c r="P4" t="s">
        <v>54</v>
      </c>
      <c r="Q4" t="s">
        <v>54</v>
      </c>
      <c r="T4" t="s">
        <v>54</v>
      </c>
      <c r="U4" t="s">
        <v>54</v>
      </c>
      <c r="V4" t="s">
        <v>55</v>
      </c>
      <c r="W4" t="s">
        <v>54</v>
      </c>
      <c r="X4" t="s">
        <v>55</v>
      </c>
    </row>
  </sheetData>
  <sortState xmlns:xlrd2="http://schemas.microsoft.com/office/spreadsheetml/2017/richdata2" ref="A3:X5">
    <sortCondition ref="C3:C5"/>
    <sortCondition ref="D3:D5"/>
    <sortCondition ref="E3:E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T4"/>
  <sheetViews>
    <sheetView workbookViewId="0">
      <pane ySplit="1" topLeftCell="A2" activePane="bottomLeft" state="frozen"/>
      <selection activeCell="F2" sqref="F2"/>
      <selection pane="bottomLeft" activeCell="A5" sqref="A5:XFD23057"/>
    </sheetView>
  </sheetViews>
  <sheetFormatPr defaultRowHeight="15" x14ac:dyDescent="0.25"/>
  <cols>
    <col min="1" max="1" width="10.7109375" customWidth="1"/>
    <col min="5" max="5" width="10.140625" bestFit="1" customWidth="1"/>
    <col min="6" max="6" width="10.7109375" bestFit="1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s="11" customFormat="1" ht="45" x14ac:dyDescent="0.25">
      <c r="A2" s="11" t="s">
        <v>39</v>
      </c>
      <c r="B2" s="11" t="s">
        <v>20</v>
      </c>
      <c r="C2" s="11" t="s">
        <v>18</v>
      </c>
      <c r="D2" s="11" t="s">
        <v>21</v>
      </c>
      <c r="E2" s="11" t="s">
        <v>16</v>
      </c>
      <c r="F2" s="11" t="s">
        <v>17</v>
      </c>
      <c r="G2" s="11" t="s">
        <v>19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37</v>
      </c>
      <c r="O2" s="11" t="s">
        <v>38</v>
      </c>
      <c r="P2" s="11" t="s">
        <v>0</v>
      </c>
      <c r="Q2" s="11" t="s">
        <v>7</v>
      </c>
      <c r="R2" s="11" t="s">
        <v>8</v>
      </c>
      <c r="S2" s="11" t="s">
        <v>9</v>
      </c>
      <c r="T2" s="11" t="s">
        <v>10</v>
      </c>
    </row>
    <row r="3" spans="1:20" x14ac:dyDescent="0.25">
      <c r="A3" t="str">
        <f t="shared" ref="A3:A4" si="0">C3</f>
        <v>1</v>
      </c>
      <c r="B3" t="s">
        <v>49</v>
      </c>
      <c r="C3" t="s">
        <v>58</v>
      </c>
      <c r="D3" t="s">
        <v>56</v>
      </c>
      <c r="E3" s="16">
        <v>18629</v>
      </c>
      <c r="F3" s="16">
        <v>1027428</v>
      </c>
      <c r="G3" t="s">
        <v>51</v>
      </c>
      <c r="M3" t="s">
        <v>52</v>
      </c>
      <c r="N3" t="s">
        <v>59</v>
      </c>
      <c r="O3" t="s">
        <v>61</v>
      </c>
      <c r="P3" t="s">
        <v>53</v>
      </c>
      <c r="Q3" t="s">
        <v>54</v>
      </c>
      <c r="R3" t="s">
        <v>55</v>
      </c>
      <c r="S3" t="s">
        <v>54</v>
      </c>
      <c r="T3" t="s">
        <v>55</v>
      </c>
    </row>
    <row r="4" spans="1:20" x14ac:dyDescent="0.25">
      <c r="A4" t="str">
        <f t="shared" si="0"/>
        <v>2</v>
      </c>
      <c r="B4" t="s">
        <v>49</v>
      </c>
      <c r="C4" t="s">
        <v>57</v>
      </c>
      <c r="D4" t="s">
        <v>56</v>
      </c>
      <c r="E4" s="16">
        <v>18629</v>
      </c>
      <c r="F4" s="16">
        <v>39449</v>
      </c>
      <c r="G4" t="s">
        <v>51</v>
      </c>
      <c r="M4" t="s">
        <v>52</v>
      </c>
      <c r="N4" t="s">
        <v>59</v>
      </c>
      <c r="O4" t="s">
        <v>60</v>
      </c>
      <c r="P4" t="s">
        <v>53</v>
      </c>
      <c r="Q4" t="s">
        <v>54</v>
      </c>
      <c r="R4" t="s">
        <v>55</v>
      </c>
      <c r="S4" t="s">
        <v>54</v>
      </c>
      <c r="T4" t="s">
        <v>55</v>
      </c>
    </row>
  </sheetData>
  <sortState xmlns:xlrd2="http://schemas.microsoft.com/office/spreadsheetml/2017/richdata2" ref="A3:T4">
    <sortCondition ref="C3:C4"/>
    <sortCondition ref="D3:D4"/>
    <sortCondition ref="E3:E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E5"/>
  <sheetViews>
    <sheetView workbookViewId="0">
      <selection activeCell="A6" sqref="A6:XFD23055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ht="31.5" x14ac:dyDescent="0.25">
      <c r="A2" s="14" t="s">
        <v>47</v>
      </c>
      <c r="B2" s="12" t="s">
        <v>28</v>
      </c>
      <c r="C2" s="12" t="s">
        <v>21</v>
      </c>
      <c r="D2" s="12" t="s">
        <v>42</v>
      </c>
      <c r="E2" s="12" t="s">
        <v>43</v>
      </c>
    </row>
    <row r="3" spans="1:5" x14ac:dyDescent="0.25">
      <c r="A3" t="str">
        <f t="shared" ref="A3:A5" si="0">B3</f>
        <v>1</v>
      </c>
      <c r="B3" s="13" t="s">
        <v>58</v>
      </c>
      <c r="C3" s="13" t="s">
        <v>56</v>
      </c>
      <c r="D3" s="15">
        <v>18629</v>
      </c>
      <c r="E3" s="15">
        <v>1027428</v>
      </c>
    </row>
    <row r="4" spans="1:5" x14ac:dyDescent="0.25">
      <c r="A4" t="str">
        <f t="shared" si="0"/>
        <v>2</v>
      </c>
      <c r="B4" s="13" t="s">
        <v>57</v>
      </c>
      <c r="C4" s="13" t="s">
        <v>56</v>
      </c>
      <c r="D4" s="15">
        <v>18629</v>
      </c>
      <c r="E4" s="15">
        <v>39449</v>
      </c>
    </row>
    <row r="5" spans="1:5" x14ac:dyDescent="0.25">
      <c r="A5" t="str">
        <f t="shared" si="0"/>
        <v>2</v>
      </c>
      <c r="B5" s="13" t="s">
        <v>57</v>
      </c>
      <c r="C5" s="13" t="s">
        <v>56</v>
      </c>
      <c r="D5" s="15">
        <v>39450</v>
      </c>
      <c r="E5" s="15">
        <v>1027428</v>
      </c>
    </row>
  </sheetData>
  <sortState xmlns:xlrd2="http://schemas.microsoft.com/office/spreadsheetml/2017/richdata2" ref="A3:E6">
    <sortCondition ref="B3:B6"/>
    <sortCondition ref="C3:C6"/>
    <sortCondition ref="D3:D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E4"/>
  <sheetViews>
    <sheetView tabSelected="1" workbookViewId="0">
      <selection activeCell="E4" sqref="E4"/>
    </sheetView>
  </sheetViews>
  <sheetFormatPr defaultRowHeight="15" x14ac:dyDescent="0.25"/>
  <cols>
    <col min="2" max="2" width="11.42578125" bestFit="1" customWidth="1"/>
    <col min="5" max="5" width="10.85546875" bestFit="1" customWidth="1"/>
  </cols>
  <sheetData>
    <row r="1" spans="1:5" ht="31.5" x14ac:dyDescent="0.25">
      <c r="A1" s="4" t="s">
        <v>28</v>
      </c>
      <c r="B1" s="8" t="s">
        <v>30</v>
      </c>
      <c r="C1" s="4" t="s">
        <v>21</v>
      </c>
      <c r="D1" s="12" t="s">
        <v>42</v>
      </c>
      <c r="E1" s="12" t="s">
        <v>43</v>
      </c>
    </row>
    <row r="2" spans="1:5" x14ac:dyDescent="0.25">
      <c r="A2" t="s">
        <v>58</v>
      </c>
      <c r="B2" t="str">
        <f>_xlfn.IFNA(TEXT(VLOOKUP($A2,HCMPositionExtra!$A$3:$A$16944,1,FALSE),"0"),"Not Loaded")</f>
        <v>1</v>
      </c>
      <c r="C2" t="str">
        <f>IF($B2="Not Loaded","Not Loaded",IF(VLOOKUP($A2,STGPositionExtra!$A$3:$AQ$6938,4,FALSE)=VLOOKUP($A2,HDLPositionExtra!$A$3:$AE$6937,4,FALSE),IF(VLOOKUP($A2,HDLPositionExtra!$A$3:$AE$6937,4,FALSE)=VLOOKUP($A2,HCMPositionExtra!$A$3:$W$16942,3,FALSE),"OK","HCM&lt;&gt;HDL"),"STG&lt;&gt;HDL"))</f>
        <v>OK</v>
      </c>
      <c r="D2" t="str">
        <f>IF($B2="Not Loaded","Not Loaded",IF(VLOOKUP($A2,STGPositionExtra!$A$3:$AQ$6938,5,FALSE)=VLOOKUP($A2,HDLPositionExtra!$A$3:$AE$6937,5,FALSE),IF(VLOOKUP($A2,HDLPositionExtra!$A$3:$AE$6937,5,FALSE)=VLOOKUP($A2,HCMPositionExtra!$A$3:$W$16942,4,FALSE),"OK","HCM&lt;&gt;HDL"),"STG&lt;&gt;HDL"))</f>
        <v>OK</v>
      </c>
      <c r="E2" t="str">
        <f>IF($B2="Not Loaded","Not Loaded",IF(VLOOKUP($A2,STGPositionExtra!$A$3:$AQ$6938,6,FALSE)=VLOOKUP($A2,HDLPositionExtra!$A$3:$AE$6937,6,FALSE),IF(VLOOKUP($A2,HDLPositionExtra!$A$3:$AE$6937,6,FALSE)=VLOOKUP($A2,HCMPositionExtra!$A$3:$W$16942,5,FALSE),"OK","HCM&lt;&gt;HDL"),"STG&lt;&gt;HDL"))</f>
        <v>OK</v>
      </c>
    </row>
    <row r="3" spans="1:5" x14ac:dyDescent="0.25">
      <c r="A3" t="s">
        <v>57</v>
      </c>
      <c r="B3" t="str">
        <f>_xlfn.IFNA(TEXT(VLOOKUP($A3,HCMPositionExtra!$A$3:$A$16944,1,FALSE),"0"),"Not Loaded")</f>
        <v>2</v>
      </c>
      <c r="C3" t="str">
        <f>IF($B3="Not Loaded","Not Loaded",IF(VLOOKUP($A3,STGPositionExtra!$A$3:$AQ$6938,4,FALSE)=VLOOKUP($A3,HDLPositionExtra!$A$3:$AE$6937,4,FALSE),IF(VLOOKUP($A3,HDLPositionExtra!$A$3:$AE$6937,4,FALSE)=VLOOKUP($A3,HCMPositionExtra!$A$3:$W$16942,3,FALSE),"OK","HCM&lt;&gt;HDL"),"STG&lt;&gt;HDL"))</f>
        <v>OK</v>
      </c>
      <c r="D3" t="str">
        <f>IF($B3="Not Loaded","Not Loaded",IF(VLOOKUP($A3,STGPositionExtra!$A$3:$AQ$6938,5,FALSE)=VLOOKUP($A3,HDLPositionExtra!$A$3:$AE$6937,5,FALSE),IF(VLOOKUP($A3,HDLPositionExtra!$A$3:$AE$6937,5,FALSE)=VLOOKUP($A3,HCMPositionExtra!$A$3:$W$16942,4,FALSE),"OK","HCM&lt;&gt;HDL"),"STG&lt;&gt;HDL"))</f>
        <v>OK</v>
      </c>
      <c r="E3" t="str">
        <f>IF($B3="Not Loaded","Not Loaded",IF(VLOOKUP($A3,STGPositionExtra!$A$3:$AQ$6938,6,FALSE)=VLOOKUP($A3,HDLPositionExtra!$A$3:$AE$6937,6,FALSE),IF(VLOOKUP($A3,HDLPositionExtra!$A$3:$AE$6937,6,FALSE)=VLOOKUP($A3,HCMPositionExtra!$A$3:$W$16942,5,FALSE),"OK","HCM&lt;&gt;HDL"),"STG&lt;&gt;HDL"))</f>
        <v>OK</v>
      </c>
    </row>
    <row r="4" spans="1:5" x14ac:dyDescent="0.25">
      <c r="A4" t="s">
        <v>57</v>
      </c>
      <c r="B4" t="str">
        <f>_xlfn.IFNA(TEXT(VLOOKUP($A4,HCMPositionExtra!$A$3:$A$16944,1,FALSE),"0"),"Not Loaded")</f>
        <v>2</v>
      </c>
      <c r="C4" t="str">
        <f>IF($B4="Not Loaded","Not Loaded",IF(VLOOKUP($A4,STGPositionExtra!$A$3:$AQ$6938,4,FALSE)=VLOOKUP($A4,HDLPositionExtra!$A$3:$AE$6937,4,FALSE),IF(VLOOKUP($A4,HDLPositionExtra!$A$3:$AE$6937,4,FALSE)=VLOOKUP($A4,HCMPositionExtra!$A$3:$W$16942,3,FALSE),"OK","HCM&lt;&gt;HDL"),"STG&lt;&gt;HDL"))</f>
        <v>OK</v>
      </c>
      <c r="D4" t="str">
        <f>IF($B4="Not Loaded","Not Loaded",IF(VLOOKUP($A4,STGPositionExtra!$A$3:$AQ$6938,5,FALSE)=VLOOKUP($A4,HDLPositionExtra!$A$3:$AE$6937,5,FALSE),IF(VLOOKUP($A4,HDLPositionExtra!$A$3:$AE$6937,5,FALSE)=VLOOKUP($A4,HCMPositionExtra!$A$3:$W$16942,4,FALSE),"OK","HCM&lt;&gt;HDL"),"STG&lt;&gt;HDL"))</f>
        <v>OK</v>
      </c>
      <c r="E4" t="str">
        <f>IF($B4="Not Loaded","Not Loaded",IF(VLOOKUP($A4,STGPositionExtra!$A$3:$AQ$6938,6,FALSE)=VLOOKUP($A4,HDLPositionExtra!$A$3:$AE$6937,6,FALSE),IF(VLOOKUP($A4,HDLPositionExtra!$A$3:$AE$6937,6,FALSE)=VLOOKUP($A4,HCMPositionExtra!$A$3:$W$16942,5,FALSE),"OK","HCM&lt;&gt;HDL"),"STG&lt;&gt;HDL"))</f>
        <v>OK</v>
      </c>
    </row>
  </sheetData>
  <conditionalFormatting sqref="B2:E4">
    <cfRule type="cellIs" dxfId="0" priority="1" operator="equal">
      <formula>"Not Loaded"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315644-3920-49E9-BF81-75D45AAA7C4C}"/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STGPositionExtra</vt:lpstr>
      <vt:lpstr>HDLPositionExtra</vt:lpstr>
      <vt:lpstr>HCMPositionExtra</vt:lpstr>
      <vt:lpstr>RecPositionExtra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