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B4498711-B252-4296-A46D-7ABB681BEC0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1" r:id="rId1"/>
    <sheet name="STG" sheetId="2" r:id="rId2"/>
    <sheet name="HDL" sheetId="3" r:id="rId3"/>
    <sheet name="HCM" sheetId="4" r:id="rId4"/>
    <sheet name="Rec" sheetId="5" r:id="rId5"/>
  </sheets>
  <definedNames>
    <definedName name="_xlnm._FilterDatabase" localSheetId="3" hidden="1">HCM!$A$2:$K$4</definedName>
    <definedName name="_xlnm._FilterDatabase" localSheetId="2" hidden="1">HDL!$A$2:$J$4</definedName>
    <definedName name="_xlnm._FilterDatabase" localSheetId="4" hidden="1">Rec!$A$2:$F$4</definedName>
    <definedName name="_xlnm._FilterDatabase" localSheetId="1" hidden="1">STG!$A$2:$AC$4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/>
  <c r="A3" i="3"/>
  <c r="A3" i="2"/>
  <c r="D10" i="1" l="1"/>
  <c r="A3" i="4"/>
  <c r="B3" i="5" s="1"/>
  <c r="A4" i="4"/>
  <c r="B4" i="5" s="1"/>
  <c r="C10" i="1"/>
  <c r="B10" i="1"/>
  <c r="D4" i="5" l="1"/>
  <c r="C3" i="5"/>
  <c r="E3" i="5"/>
  <c r="D3" i="5"/>
  <c r="F3" i="5"/>
  <c r="A4" i="2"/>
  <c r="F4" i="5" s="1"/>
  <c r="C4" i="5" l="1"/>
  <c r="E4" i="5"/>
  <c r="H11" i="1"/>
  <c r="H12" i="1"/>
  <c r="H14" i="1"/>
  <c r="H13" i="1"/>
  <c r="F11" i="1" l="1"/>
  <c r="F13" i="1"/>
  <c r="F14" i="1"/>
  <c r="F12" i="1"/>
  <c r="G11" i="1"/>
  <c r="G14" i="1"/>
  <c r="G13" i="1"/>
  <c r="G12" i="1"/>
  <c r="E13" i="1"/>
  <c r="E14" i="1"/>
  <c r="E12" i="1"/>
  <c r="E11" i="1"/>
  <c r="H15" i="1"/>
  <c r="E15" i="1" l="1"/>
  <c r="G15" i="1"/>
  <c r="F15" i="1"/>
</calcChain>
</file>

<file path=xl/sharedStrings.xml><?xml version="1.0" encoding="utf-8"?>
<sst xmlns="http://schemas.openxmlformats.org/spreadsheetml/2006/main" count="113" uniqueCount="77">
  <si>
    <t>Data Migration Phase 1a Reconciliations</t>
  </si>
  <si>
    <t>Functional Area</t>
  </si>
  <si>
    <t>Business Object</t>
  </si>
  <si>
    <t>Entity</t>
  </si>
  <si>
    <t>Summary</t>
  </si>
  <si>
    <t>Staging</t>
  </si>
  <si>
    <t>HDL</t>
  </si>
  <si>
    <t>HCM</t>
  </si>
  <si>
    <t>SOURCE_SYSTEM_REFERENCE</t>
  </si>
  <si>
    <t>TARGET_SYSTEM_REFERENCE</t>
  </si>
  <si>
    <t>PERSON_NUMBER</t>
  </si>
  <si>
    <t>DATE_FROM</t>
  </si>
  <si>
    <t>DATE_TO</t>
  </si>
  <si>
    <t>EXPIRATION_DATE</t>
  </si>
  <si>
    <t>CITIZENSHIP_NATIONALITY</t>
  </si>
  <si>
    <t>CITIZENSHIP_NATIONALITY_STATUS</t>
  </si>
  <si>
    <t>PRIMARY_FLAG</t>
  </si>
  <si>
    <t>SOURCE_SYSTEM_OWNER</t>
  </si>
  <si>
    <t>SOURCE_SYSTEM_ID</t>
  </si>
  <si>
    <t>LOAD_REQUEST_ID</t>
  </si>
  <si>
    <t>ATTRIBUTE1</t>
  </si>
  <si>
    <t>ATTRIBUTE2</t>
  </si>
  <si>
    <t>ATTRIBUTE3</t>
  </si>
  <si>
    <t>ATTRIBUTE4</t>
  </si>
  <si>
    <t>ATTRIBUTE5</t>
  </si>
  <si>
    <t>BATCH_NAME</t>
  </si>
  <si>
    <t>STAGE1_PROCESSED</t>
  </si>
  <si>
    <t>STAGE1_RUN_DATE</t>
  </si>
  <si>
    <t>STAGE1_ERROR_DET</t>
  </si>
  <si>
    <t>STAGE2_PROCESSED</t>
  </si>
  <si>
    <t>STAGE2_RUN_DATE</t>
  </si>
  <si>
    <t>STAGE2_ERROR_DET</t>
  </si>
  <si>
    <t>CREATION_DATE</t>
  </si>
  <si>
    <t>CREATED_BY</t>
  </si>
  <si>
    <t>LAST_UPDATE_DATE</t>
  </si>
  <si>
    <t>LAST_UPDATED_BY</t>
  </si>
  <si>
    <t>METADATA</t>
  </si>
  <si>
    <t>PersonCitizenship</t>
  </si>
  <si>
    <t>DateFrom</t>
  </si>
  <si>
    <t>DateTo</t>
  </si>
  <si>
    <t>LegislationCode</t>
  </si>
  <si>
    <t>CitizenshipStatus</t>
  </si>
  <si>
    <t>SourceSystemOwner</t>
  </si>
  <si>
    <t>SourceSystemId</t>
  </si>
  <si>
    <t>LEGISLATION_CODE</t>
  </si>
  <si>
    <t>CITIZENSHIP_STATUS</t>
  </si>
  <si>
    <t>Loaded?</t>
  </si>
  <si>
    <t>DATE from</t>
  </si>
  <si>
    <t>Date to</t>
  </si>
  <si>
    <t>STG&lt;&gt;HDL</t>
  </si>
  <si>
    <t>HCM&lt;&gt;HDL</t>
  </si>
  <si>
    <t>Records</t>
  </si>
  <si>
    <t>Not Loaded</t>
  </si>
  <si>
    <t>Total</t>
  </si>
  <si>
    <t>Worker</t>
  </si>
  <si>
    <t>UNIQUE IDENTIFIER</t>
  </si>
  <si>
    <t>Unique Identifier</t>
  </si>
  <si>
    <t>Environment</t>
  </si>
  <si>
    <t>Date</t>
  </si>
  <si>
    <t>Citizenship</t>
  </si>
  <si>
    <t>Loaded OK</t>
  </si>
  <si>
    <t>PROD</t>
  </si>
  <si>
    <t>GB</t>
  </si>
  <si>
    <t>A</t>
  </si>
  <si>
    <t>5</t>
  </si>
  <si>
    <t>7</t>
  </si>
  <si>
    <t>MERGE</t>
  </si>
  <si>
    <t>DATA_MIGRATION</t>
  </si>
  <si>
    <t>PER_1000175_CTZ_FR</t>
  </si>
  <si>
    <t>PER_1000179_CTZ_GB</t>
  </si>
  <si>
    <t>Y</t>
  </si>
  <si>
    <t/>
  </si>
  <si>
    <t>PER_INFO_14MAY2019</t>
  </si>
  <si>
    <t>14-MAY-2019</t>
  </si>
  <si>
    <t>SIVA</t>
  </si>
  <si>
    <t>5GB</t>
  </si>
  <si>
    <t>7GB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</si>
</sst>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Tahoma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FE0F1"/>
        <bgColor indexed="64"/>
      </patternFill>
    </fill>
    <fill>
      <patternFill patternType="solid">
        <fgColor theme="4"/>
      </patternFill>
    </fill>
    <fill>
      <patternFill patternType="solid">
        <fgColor rgb="FFCFE0F1"/>
      </patternFill>
    </fill>
  </fills>
  <borders count="7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77777"/>
      </left>
      <right/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4" fillId="0" borderId="0"/>
    <xf numFmtId="0" fontId="5" fillId="0" borderId="0"/>
  </cellStyleXfs>
  <cellXfs count="18">
    <xf numFmtId="0" fontId="0" fillId="0" borderId="0" xfId="0"/>
    <xf numFmtId="14" fontId="0" fillId="0" borderId="0" xfId="0" applyNumberFormat="1"/>
    <xf numFmtId="0" fontId="1" fillId="3" borderId="1" xfId="0" applyFont="1" applyFill="1" applyBorder="1" applyAlignment="1">
      <alignment horizontal="left" vertical="center" wrapText="1"/>
    </xf>
    <xf numFmtId="15" fontId="0" fillId="0" borderId="0" xfId="0" applyNumberFormat="1"/>
    <xf numFmtId="0" fontId="2" fillId="4" borderId="0" xfId="1"/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0" borderId="3" xfId="0" applyBorder="1"/>
    <xf numFmtId="0" fontId="3" fillId="5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0" fillId="2" borderId="0" xfId="0" applyFill="1"/>
    <xf numFmtId="0" fontId="1" fillId="3" borderId="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</cellXfs>
  <cellStyles count="4">
    <cellStyle name="Accent1" xfId="1" builtinId="29"/>
    <cellStyle name="Normal" xfId="0" builtinId="0"/>
    <cellStyle name="Normal 2" xfId="2" xr:uid="{00000000-0005-0000-0000-000002000000}"/>
    <cellStyle name="Normal 3" xfId="3" xr:uid="{00000000-0005-0000-0000-000003000000}"/>
  </cellStyles>
  <dxfs count="6">
    <dxf>
      <font>
        <b/>
        <i val="0"/>
        <color auto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593151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17276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workbookViewId="0">
      <selection activeCell="B10" sqref="B10"/>
    </sheetView>
  </sheetViews>
  <sheetFormatPr defaultRowHeight="15" x14ac:dyDescent="0.25"/>
  <cols>
    <col min="1" max="1" width="16.5703125" customWidth="1"/>
    <col min="2" max="2" width="6.140625" bestFit="1" customWidth="1"/>
    <col min="4" max="4" width="6" bestFit="1" customWidth="1"/>
    <col min="8" max="8" width="15.28515625" customWidth="1"/>
    <col min="9" max="9" width="10.7109375" bestFit="1" customWidth="1"/>
  </cols>
  <sheetData>
    <row r="1" spans="1:9" x14ac:dyDescent="0.25">
      <c r="F1" t="s">
        <v>0</v>
      </c>
    </row>
    <row r="2" spans="1:9" x14ac:dyDescent="0.25">
      <c r="F2" t="s">
        <v>1</v>
      </c>
      <c r="H2" t="s">
        <v>7</v>
      </c>
    </row>
    <row r="3" spans="1:9" x14ac:dyDescent="0.25">
      <c r="F3" t="s">
        <v>2</v>
      </c>
      <c r="H3" t="s">
        <v>54</v>
      </c>
    </row>
    <row r="4" spans="1:9" x14ac:dyDescent="0.25">
      <c r="F4" t="s">
        <v>3</v>
      </c>
      <c r="H4" t="s">
        <v>59</v>
      </c>
    </row>
    <row r="5" spans="1:9" x14ac:dyDescent="0.25">
      <c r="F5" t="s">
        <v>57</v>
      </c>
      <c r="H5" t="s">
        <v>61</v>
      </c>
      <c r="I5" s="1"/>
    </row>
    <row r="6" spans="1:9" x14ac:dyDescent="0.25">
      <c r="F6" t="s">
        <v>58</v>
      </c>
      <c r="H6" s="3">
        <v>43600</v>
      </c>
      <c r="I6" s="1"/>
    </row>
    <row r="8" spans="1:9" ht="15.75" thickBot="1" x14ac:dyDescent="0.3"/>
    <row r="9" spans="1:9" ht="21.75" thickBot="1" x14ac:dyDescent="0.3">
      <c r="A9" t="s">
        <v>4</v>
      </c>
      <c r="B9" s="6" t="s">
        <v>5</v>
      </c>
      <c r="C9" s="6" t="s">
        <v>6</v>
      </c>
      <c r="D9" s="6" t="s">
        <v>7</v>
      </c>
      <c r="E9" s="6" t="s">
        <v>47</v>
      </c>
      <c r="F9" s="6" t="s">
        <v>48</v>
      </c>
      <c r="G9" s="6" t="s">
        <v>44</v>
      </c>
      <c r="H9" s="6" t="s">
        <v>45</v>
      </c>
    </row>
    <row r="10" spans="1:9" ht="15.75" thickBot="1" x14ac:dyDescent="0.3">
      <c r="A10" s="5" t="s">
        <v>51</v>
      </c>
      <c r="B10" s="7">
        <f>COUNTA(STG!D3:D6535)</f>
        <v>2</v>
      </c>
      <c r="C10" s="7">
        <f>COUNTA(HDL!D3:D6534)</f>
        <v>2</v>
      </c>
      <c r="D10" s="7">
        <f>COUNTA(HCM!F4:F6609)</f>
        <v>1</v>
      </c>
      <c r="E10" s="7"/>
      <c r="F10" s="7"/>
      <c r="G10" s="7"/>
      <c r="H10" s="7"/>
    </row>
    <row r="11" spans="1:9" ht="15.75" thickBot="1" x14ac:dyDescent="0.3">
      <c r="A11" s="5" t="s">
        <v>60</v>
      </c>
      <c r="B11" s="7"/>
      <c r="C11" s="7"/>
      <c r="D11" s="7"/>
      <c r="E11" s="7">
        <f>COUNTIF(Rec!C$3:C$6540,"OK")</f>
        <v>0</v>
      </c>
      <c r="F11" s="7">
        <f>COUNTIF(Rec!D$3:D$6540,"OK")</f>
        <v>2</v>
      </c>
      <c r="G11" s="7">
        <f>COUNTIF(Rec!E$3:E$6540,"OK")</f>
        <v>2</v>
      </c>
      <c r="H11" s="7">
        <f>COUNTIF(Rec!F$3:F$6540,"OK")</f>
        <v>2</v>
      </c>
    </row>
    <row r="12" spans="1:9" ht="15.75" thickBot="1" x14ac:dyDescent="0.3">
      <c r="A12" s="5" t="s">
        <v>52</v>
      </c>
      <c r="B12" s="7"/>
      <c r="C12" s="7"/>
      <c r="D12" s="7"/>
      <c r="E12" s="7">
        <f>COUNTIF(Rec!C$3:C$6540,"Not Loaded")</f>
        <v>0</v>
      </c>
      <c r="F12" s="7">
        <f>COUNTIF(Rec!D$3:D$6540,"Not Loaded")</f>
        <v>0</v>
      </c>
      <c r="G12" s="7">
        <f>COUNTIF(Rec!E$3:E$6540,"Not Loaded")</f>
        <v>0</v>
      </c>
      <c r="H12" s="7">
        <f>COUNTIF(Rec!F$3:F$6540,"Not Loaded")</f>
        <v>0</v>
      </c>
    </row>
    <row r="13" spans="1:9" ht="15.75" thickBot="1" x14ac:dyDescent="0.3">
      <c r="A13" s="5" t="s">
        <v>49</v>
      </c>
      <c r="B13" s="7"/>
      <c r="C13" s="7"/>
      <c r="D13" s="7"/>
      <c r="E13" s="7">
        <f>COUNTIF(Rec!C$3:C$6540,"STG&lt;&gt;HDL")</f>
        <v>2</v>
      </c>
      <c r="F13" s="7">
        <f>COUNTIF(Rec!D$3:D$6540,"STG&lt;&gt;HDL")</f>
        <v>0</v>
      </c>
      <c r="G13" s="7">
        <f>COUNTIF(Rec!E$3:E$6540,"STG&lt;&gt;HDL")</f>
        <v>0</v>
      </c>
      <c r="H13" s="7">
        <f>COUNTIF(Rec!F$3:F$6540,"STG&lt;&gt;HDL")</f>
        <v>0</v>
      </c>
    </row>
    <row r="14" spans="1:9" ht="15.75" thickBot="1" x14ac:dyDescent="0.3">
      <c r="A14" s="5" t="s">
        <v>50</v>
      </c>
      <c r="B14" s="7"/>
      <c r="C14" s="7"/>
      <c r="D14" s="7"/>
      <c r="E14" s="7">
        <f>COUNTIF(Rec!C$3:C$6540,"HCM&lt;&gt;HDL")</f>
        <v>0</v>
      </c>
      <c r="F14" s="7">
        <f>COUNTIF(Rec!D$3:D$6540,"HCM&lt;&gt;HDL")</f>
        <v>0</v>
      </c>
      <c r="G14" s="7">
        <f>COUNTIF(Rec!E$3:E$6540,"HCM&lt;&gt;HDL")</f>
        <v>0</v>
      </c>
      <c r="H14" s="7">
        <f>COUNTIF(Rec!F$3:F$6540,"HCM&lt;&gt;HDL")</f>
        <v>0</v>
      </c>
    </row>
    <row r="15" spans="1:9" x14ac:dyDescent="0.25">
      <c r="A15" s="4" t="s">
        <v>53</v>
      </c>
      <c r="B15" s="4"/>
      <c r="C15" s="4"/>
      <c r="D15" s="4"/>
      <c r="E15" s="4">
        <f>SUM(E11:E14)</f>
        <v>2</v>
      </c>
      <c r="F15" s="4">
        <f t="shared" ref="F15:H15" si="0">SUM(F11:F14)</f>
        <v>2</v>
      </c>
      <c r="G15" s="4">
        <f t="shared" si="0"/>
        <v>2</v>
      </c>
      <c r="H15" s="4">
        <f t="shared" si="0"/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0"/>
  <dimension ref="A1:AC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6.42578125" bestFit="1" customWidth="1"/>
    <col min="2" max="2" width="27.140625" bestFit="1" customWidth="1"/>
    <col min="3" max="3" width="26.85546875" bestFit="1" customWidth="1"/>
    <col min="4" max="4" width="17" bestFit="1" customWidth="1"/>
    <col min="5" max="5" width="12.5703125" bestFit="1" customWidth="1"/>
    <col min="6" max="6" width="11.85546875" bestFit="1" customWidth="1"/>
    <col min="7" max="7" width="17.5703125" bestFit="1" customWidth="1"/>
    <col min="8" max="8" width="25" bestFit="1" customWidth="1"/>
    <col min="9" max="9" width="32.85546875" bestFit="1" customWidth="1"/>
    <col min="10" max="10" width="14.5703125" bestFit="1" customWidth="1"/>
    <col min="11" max="11" width="24" bestFit="1" customWidth="1"/>
    <col min="12" max="12" width="18.85546875" bestFit="1" customWidth="1"/>
    <col min="13" max="13" width="17.85546875" bestFit="1" customWidth="1"/>
    <col min="14" max="18" width="11.42578125" bestFit="1" customWidth="1"/>
    <col min="19" max="19" width="21" bestFit="1" customWidth="1"/>
    <col min="20" max="20" width="19" bestFit="1" customWidth="1"/>
    <col min="21" max="21" width="18.28515625" bestFit="1" customWidth="1"/>
    <col min="22" max="23" width="19" bestFit="1" customWidth="1"/>
    <col min="24" max="24" width="18.28515625" bestFit="1" customWidth="1"/>
    <col min="25" max="25" width="19" bestFit="1" customWidth="1"/>
    <col min="26" max="26" width="15.7109375" bestFit="1" customWidth="1"/>
    <col min="27" max="27" width="12" bestFit="1" customWidth="1"/>
    <col min="28" max="28" width="19" bestFit="1" customWidth="1"/>
    <col min="29" max="29" width="17.85546875" bestFit="1" customWidth="1"/>
  </cols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11" t="s">
        <v>56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</row>
    <row r="3" spans="1:29" x14ac:dyDescent="0.25">
      <c r="A3" s="11" t="str">
        <f>D3&amp;H3</f>
        <v>5GB</v>
      </c>
      <c r="D3">
        <v>5</v>
      </c>
      <c r="E3" s="3">
        <v>41883</v>
      </c>
      <c r="F3" s="3">
        <v>1027428</v>
      </c>
      <c r="H3" t="s">
        <v>62</v>
      </c>
      <c r="I3" t="s">
        <v>63</v>
      </c>
      <c r="J3" t="s">
        <v>70</v>
      </c>
      <c r="M3" t="s">
        <v>71</v>
      </c>
      <c r="S3" t="s">
        <v>72</v>
      </c>
      <c r="Z3" t="s">
        <v>73</v>
      </c>
      <c r="AA3" t="s">
        <v>74</v>
      </c>
      <c r="AB3" t="s">
        <v>73</v>
      </c>
      <c r="AC3" t="s">
        <v>74</v>
      </c>
    </row>
    <row r="4" spans="1:29" x14ac:dyDescent="0.25">
      <c r="A4" s="11" t="str">
        <f t="shared" ref="A3:A4" si="0">D4&amp;H4</f>
        <v>7GB</v>
      </c>
      <c r="D4">
        <v>7</v>
      </c>
      <c r="E4" s="3">
        <v>39692</v>
      </c>
      <c r="F4" s="3">
        <v>1027428</v>
      </c>
      <c r="H4" t="s">
        <v>62</v>
      </c>
      <c r="I4" t="s">
        <v>63</v>
      </c>
      <c r="J4" t="s">
        <v>70</v>
      </c>
      <c r="M4" t="s">
        <v>71</v>
      </c>
      <c r="S4" t="s">
        <v>72</v>
      </c>
      <c r="Z4" t="s">
        <v>73</v>
      </c>
      <c r="AA4" t="s">
        <v>74</v>
      </c>
      <c r="AB4" t="s">
        <v>73</v>
      </c>
      <c r="AC4" t="s">
        <v>74</v>
      </c>
    </row>
  </sheetData>
  <sortState xmlns:xlrd2="http://schemas.microsoft.com/office/spreadsheetml/2017/richdata2" ref="A3:AC4">
    <sortCondition ref="D3:D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1"/>
  <dimension ref="A1:J4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2" max="2" width="10.85546875" bestFit="1" customWidth="1"/>
    <col min="3" max="3" width="17.28515625" bestFit="1" customWidth="1"/>
    <col min="4" max="4" width="24.85546875" bestFit="1" customWidth="1"/>
    <col min="5" max="6" width="10.7109375" bestFit="1" customWidth="1"/>
    <col min="7" max="7" width="15.28515625" bestFit="1" customWidth="1"/>
    <col min="8" max="8" width="16.42578125" bestFit="1" customWidth="1"/>
    <col min="9" max="9" width="19.7109375" bestFit="1" customWidth="1"/>
    <col min="10" max="11" width="21.42578125" bestFit="1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t="s">
        <v>56</v>
      </c>
      <c r="B2" t="s">
        <v>36</v>
      </c>
      <c r="C2" t="s">
        <v>37</v>
      </c>
      <c r="D2" t="s">
        <v>10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 spans="1:10" x14ac:dyDescent="0.25">
      <c r="A3" t="str">
        <f>D3&amp;G3</f>
        <v>5GB</v>
      </c>
      <c r="B3" t="s">
        <v>66</v>
      </c>
      <c r="C3" t="s">
        <v>37</v>
      </c>
      <c r="D3">
        <v>5</v>
      </c>
      <c r="E3" s="1">
        <v>43003</v>
      </c>
      <c r="F3" s="1">
        <v>1027428</v>
      </c>
      <c r="G3" t="s">
        <v>62</v>
      </c>
      <c r="H3" t="s">
        <v>63</v>
      </c>
      <c r="I3" t="s">
        <v>67</v>
      </c>
      <c r="J3" t="s">
        <v>68</v>
      </c>
    </row>
    <row r="4" spans="1:10" x14ac:dyDescent="0.25">
      <c r="A4" t="str">
        <f>D4&amp;G4</f>
        <v>7GB</v>
      </c>
      <c r="B4" t="s">
        <v>66</v>
      </c>
      <c r="C4" t="s">
        <v>37</v>
      </c>
      <c r="D4">
        <v>7</v>
      </c>
      <c r="E4" s="1">
        <v>41239</v>
      </c>
      <c r="F4" s="1">
        <v>1027428</v>
      </c>
      <c r="G4" t="s">
        <v>62</v>
      </c>
      <c r="H4" t="s">
        <v>63</v>
      </c>
      <c r="I4" t="s">
        <v>67</v>
      </c>
      <c r="J4" t="s">
        <v>69</v>
      </c>
    </row>
  </sheetData>
  <sortState xmlns:xlrd2="http://schemas.microsoft.com/office/spreadsheetml/2017/richdata2" ref="A3:J4">
    <sortCondition ref="D3:D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2"/>
  <dimension ref="A1:F4"/>
  <sheetViews>
    <sheetView workbookViewId="0">
      <selection activeCell="A3" sqref="A3"/>
    </sheetView>
  </sheetViews>
  <sheetFormatPr defaultRowHeight="15" x14ac:dyDescent="0.25"/>
  <cols>
    <col min="2" max="3" width="10.7109375" bestFit="1" customWidth="1"/>
  </cols>
  <sheetData>
    <row r="1" spans="1:6" ht="15.75" thickBot="1" x14ac:dyDescent="0.3">
      <c r="A1" s="9">
        <v>1</v>
      </c>
      <c r="B1" s="2">
        <v>2</v>
      </c>
      <c r="C1" s="2">
        <v>3</v>
      </c>
      <c r="D1" s="2">
        <v>4</v>
      </c>
      <c r="E1" s="2">
        <v>5</v>
      </c>
      <c r="F1" s="14">
        <v>6</v>
      </c>
    </row>
    <row r="2" spans="1:6" ht="21.75" thickBot="1" x14ac:dyDescent="0.3">
      <c r="A2" s="17" t="s">
        <v>55</v>
      </c>
      <c r="B2" s="8" t="s">
        <v>11</v>
      </c>
      <c r="C2" s="8" t="s">
        <v>12</v>
      </c>
      <c r="D2" s="8" t="s">
        <v>44</v>
      </c>
      <c r="E2" s="8" t="s">
        <v>45</v>
      </c>
      <c r="F2" s="8" t="s">
        <v>10</v>
      </c>
    </row>
    <row r="3" spans="1:6" ht="15.75" thickBot="1" x14ac:dyDescent="0.3">
      <c r="A3" s="16" t="str">
        <f t="shared" ref="A3:A4" si="0">F3&amp;D3</f>
        <v>5GB</v>
      </c>
      <c r="B3" s="15">
        <v>41883</v>
      </c>
      <c r="C3" s="15">
        <v>1027428</v>
      </c>
      <c r="D3" s="13" t="s">
        <v>62</v>
      </c>
      <c r="E3" s="13" t="s">
        <v>63</v>
      </c>
      <c r="F3" s="13" t="s">
        <v>64</v>
      </c>
    </row>
    <row r="4" spans="1:6" x14ac:dyDescent="0.25">
      <c r="A4" s="10" t="str">
        <f t="shared" si="0"/>
        <v>7GB</v>
      </c>
      <c r="B4" s="15">
        <v>39692</v>
      </c>
      <c r="C4" s="15">
        <v>1027428</v>
      </c>
      <c r="D4" s="13" t="s">
        <v>62</v>
      </c>
      <c r="E4" s="13" t="s">
        <v>63</v>
      </c>
      <c r="F4" s="13" t="s">
        <v>65</v>
      </c>
    </row>
  </sheetData>
  <sortState xmlns:xlrd2="http://schemas.microsoft.com/office/spreadsheetml/2017/richdata2" ref="A2:K4">
    <sortCondition ref="F2:F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3"/>
  <dimension ref="A2:F4"/>
  <sheetViews>
    <sheetView tabSelected="1" workbookViewId="0">
      <pane ySplit="2" topLeftCell="A3" activePane="bottomLeft" state="frozen"/>
      <selection pane="bottomLeft" activeCell="F14" sqref="F14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4" width="11.140625" bestFit="1" customWidth="1"/>
    <col min="5" max="5" width="13.42578125" bestFit="1" customWidth="1"/>
    <col min="6" max="6" width="13.140625" bestFit="1" customWidth="1"/>
  </cols>
  <sheetData>
    <row r="2" spans="1:6" ht="21" x14ac:dyDescent="0.25">
      <c r="A2" s="12" t="s">
        <v>56</v>
      </c>
      <c r="B2" s="12" t="s">
        <v>46</v>
      </c>
      <c r="C2" s="12" t="s">
        <v>47</v>
      </c>
      <c r="D2" s="12" t="s">
        <v>48</v>
      </c>
      <c r="E2" s="12" t="s">
        <v>44</v>
      </c>
      <c r="F2" s="12" t="s">
        <v>45</v>
      </c>
    </row>
    <row r="3" spans="1:6" x14ac:dyDescent="0.25">
      <c r="A3" s="11" t="s">
        <v>75</v>
      </c>
      <c r="B3" s="7" t="str">
        <f>_xlfn.IFNA(VLOOKUP($A3,HCM!$A$3:$D$11610,1,FALSE),"Not Loaded")</f>
        <v>5GB</v>
      </c>
      <c r="C3" s="7" t="str">
        <f>IF($B3="Not Loaded","Not Loaded",IF(VLOOKUP($A3,STG!$A$3:$I$6535,5,FALSE)=VLOOKUP($A3,HDL!$A$3:$H$6535,5,FALSE),IF(VLOOKUP($A3,HDL!$A$3:$H$6535,5,FALSE)=ROUND(VLOOKUP($A3,HCM!$A$3:$D$6608,2,FALSE),0),"OK","HCM&lt;&gt;HDL"),"STG&lt;&gt;HDL"))</f>
        <v>STG&lt;&gt;HDL</v>
      </c>
      <c r="D3" s="7" t="str">
        <f>IF($B3="Not Loaded","Not Loaded",IF(VLOOKUP($A3,STG!$A$3:$I$6535,6,FALSE)=VLOOKUP($A3,HDL!$A$3:$J$6535,6,FALSE),IF(VLOOKUP($A3,HDL!$A$3:$J$6535,6,FALSE)=VLOOKUP($A3,HCM!$A$3:$D$6608,3,FALSE),"OK","HCM&lt;&gt;HDL"),"STG&lt;&gt;HDL"))</f>
        <v>OK</v>
      </c>
      <c r="E3" s="7" t="str">
        <f>IF($B3="Not Loaded","Not Loaded",IF(VLOOKUP($A3,STG!$A$3:$I$6535,8,FALSE)=VLOOKUP($A3,HDL!$A$3:$J$6535,7,FALSE),IF(VLOOKUP($A3,HDL!$A$3:$J$6535,7,FALSE)=VLOOKUP($A3,HCM!$A$3:$D$6608,4,FALSE),"OK","HCM&lt;&gt;HDL"),"STG&lt;&gt;HDL"))</f>
        <v>OK</v>
      </c>
      <c r="F3" s="7" t="str">
        <f>IF($B3="Not Loaded","Not Loaded",IF(VLOOKUP($A3,STG!$A$3:$I$6535,9,FALSE)=VLOOKUP($A3,HDL!$A$3:$J$6535,8,FALSE),IF(VLOOKUP($A3,HDL!$A$3:$J$6535,8,FALSE)=VLOOKUP($A3,HCM!$A$3:$E$6608,5,FALSE),"OK","HCM&lt;&gt;HDL"),"STG&lt;&gt;HDL"))</f>
        <v>OK</v>
      </c>
    </row>
    <row r="4" spans="1:6" x14ac:dyDescent="0.25">
      <c r="A4" s="11" t="s">
        <v>76</v>
      </c>
      <c r="B4" s="7" t="str">
        <f>_xlfn.IFNA(VLOOKUP($A4,HCM!$A$4:$D$11610,1,FALSE),"Not Loaded")</f>
        <v>7GB</v>
      </c>
      <c r="C4" s="7" t="str">
        <f>IF($B4="Not Loaded","Not Loaded",IF(VLOOKUP($A4,STG!$A$3:$I$6535,5,FALSE)=VLOOKUP($A4,HDL!$A$3:$H$6535,5,FALSE),IF(VLOOKUP($A4,HDL!$A$3:$H$6535,5,FALSE)=ROUND(VLOOKUP($A4,HCM!$A$4:$D$6608,2,FALSE),0),"OK","HCM&lt;&gt;HDL"),"STG&lt;&gt;HDL"))</f>
        <v>STG&lt;&gt;HDL</v>
      </c>
      <c r="D4" s="7" t="str">
        <f>IF($B4="Not Loaded","Not Loaded",IF(VLOOKUP($A4,STG!$A$3:$I$6535,6,FALSE)=VLOOKUP($A4,HDL!$A$3:$J$6535,6,FALSE),IF(VLOOKUP($A4,HDL!$A$3:$J$6535,6,FALSE)=VLOOKUP($A4,HCM!$A$4:$D$6608,3,FALSE),"OK","HCM&lt;&gt;HDL"),"STG&lt;&gt;HDL"))</f>
        <v>OK</v>
      </c>
      <c r="E4" s="7" t="str">
        <f>IF($B4="Not Loaded","Not Loaded",IF(VLOOKUP($A4,STG!$A$3:$I$6535,8,FALSE)=VLOOKUP($A4,HDL!$A$3:$J$6535,7,FALSE),IF(VLOOKUP($A4,HDL!$A$3:$J$6535,7,FALSE)=VLOOKUP($A4,HCM!$A$4:$D$6608,4,FALSE),"OK","HCM&lt;&gt;HDL"),"STG&lt;&gt;HDL"))</f>
        <v>OK</v>
      </c>
      <c r="F4" s="7" t="str">
        <f>IF($B4="Not Loaded","Not Loaded",IF(VLOOKUP($A4,STG!$A$3:$I$6535,9,FALSE)=VLOOKUP($A4,HDL!$A$3:$J$6535,8,FALSE),IF(VLOOKUP($A4,HDL!$A$3:$J$6535,8,FALSE)=VLOOKUP($A4,HCM!$A$4:$E$6608,5,FALSE),"OK","HCM&lt;&gt;HDL"),"STG&lt;&gt;HDL"))</f>
        <v>OK</v>
      </c>
    </row>
  </sheetData>
  <conditionalFormatting sqref="D3:F4">
    <cfRule type="cellIs" dxfId="5" priority="1" stopIfTrue="1" operator="equal">
      <formula>"Not Loaded"</formula>
    </cfRule>
    <cfRule type="cellIs" dxfId="4" priority="2" stopIfTrue="1" operator="equal">
      <formula>"OK"</formula>
    </cfRule>
    <cfRule type="cellIs" dxfId="3" priority="3" operator="notEqual">
      <formula>"OK"</formula>
    </cfRule>
  </conditionalFormatting>
  <conditionalFormatting sqref="B3:F4">
    <cfRule type="cellIs" dxfId="2" priority="4" stopIfTrue="1" operator="equal">
      <formula>"Not Loaded"</formula>
    </cfRule>
    <cfRule type="cellIs" dxfId="1" priority="5" stopIfTrue="1" operator="equal">
      <formula>"OK"</formula>
    </cfRule>
    <cfRule type="cellIs" dxfId="0" priority="6" stopIfTrue="1" operator="notEqual">
      <formula>"OK"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57DED1-65A5-48AF-9630-C52534E9C5CD}"/>
</file>

<file path=customXml/itemProps2.xml><?xml version="1.0" encoding="utf-8"?>
<ds:datastoreItem xmlns:ds="http://schemas.openxmlformats.org/officeDocument/2006/customXml" ds:itemID="{32637E01-E53E-4B32-ACC0-163255BFE3A4}">
  <ds:schemaRefs>
    <ds:schemaRef ds:uri="9e5ebb6e-1584-4dc0-b988-3e8cf38876a9"/>
    <ds:schemaRef ds:uri="http://schemas.microsoft.com/sharepoint/v3"/>
    <ds:schemaRef ds:uri="http://schemas.openxmlformats.org/package/2006/metadata/core-properties"/>
    <ds:schemaRef ds:uri="http://purl.org/dc/terms/"/>
    <ds:schemaRef ds:uri="ac6a0247-43fa-4535-a5fb-6906f8e53d5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83AEC1C-BD6F-4ECD-902D-6D21E4014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Niall McColl (Personal Administration Account)</dc:creator>
  <cp:lastModifiedBy>Lokesh Shanbhag</cp:lastModifiedBy>
  <dcterms:created xsi:type="dcterms:W3CDTF">2018-01-29T09:54:18Z</dcterms:created>
  <dcterms:modified xsi:type="dcterms:W3CDTF">2021-07-05T15:01:09Z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0x0101004516C95CC20AB845B736F04A9BD24BFB</vt:lpwstr>
  </property>
  <property fmtid="{D5CDD505-2E9C-101B-9397-08002B2CF9AE}" pid="3" name="Security">
    <vt:lpwstr/>
  </property>
  <property fmtid="{D5CDD505-2E9C-101B-9397-08002B2CF9AE}" pid="4" name="Document Security Type">
    <vt:lpwstr>1;#Restricted|a3967369-70e6-4d62-983e-0cb1053b6319</vt:lpwstr>
  </property>
  <property fmtid="{D5CDD505-2E9C-101B-9397-08002B2CF9AE}" pid="5" name="p50bba6284424fd8aeaf865684155bcf">
    <vt:lpwstr/>
  </property>
</Properties>
</file>