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/>
  <mc:AlternateContent xmlns:mc="http://schemas.openxmlformats.org/markup-compatibility/2006">
    <mc:Choice Requires="x15">
      <x15ac:absPath xmlns:x15ac="http://schemas.microsoft.com/office/spreadsheetml/2010/11/ac" url="C:\Users\shanbhagl\Desktop\Version 1\Projects\Maximise Data Migration Toolkit\MXDM 2.0\HCM_RECON_REPORTS\HCM Reconciliation Templates\"/>
    </mc:Choice>
  </mc:AlternateContent>
  <xr:revisionPtr revIDLastSave="0" documentId="13_ncr:1_{652A41E8-2DED-4BAA-85DD-FE6C4241547F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Summary" sheetId="1" r:id="rId1"/>
    <sheet name="STG" sheetId="2" r:id="rId2"/>
    <sheet name="HDL" sheetId="3" r:id="rId3"/>
    <sheet name="HCM" sheetId="4" r:id="rId4"/>
    <sheet name="Rec" sheetId="5" r:id="rId5"/>
  </sheets>
  <definedNames>
    <definedName name="_xlnm._FilterDatabase" localSheetId="3" hidden="1">HCM!$A$2:$C$4</definedName>
    <definedName name="_xlnm._FilterDatabase" localSheetId="2" hidden="1">HDL!$A$2:$M$2</definedName>
    <definedName name="_xlnm._FilterDatabase" localSheetId="4" hidden="1">Rec!$A$2:$D$19328</definedName>
    <definedName name="_xlnm._FilterDatabase" localSheetId="1" hidden="1">STG!$A$1:$CO$4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5" l="1"/>
  <c r="C4" i="5" s="1"/>
  <c r="B3" i="5"/>
  <c r="C3" i="5" s="1"/>
  <c r="B3" i="3"/>
  <c r="B4" i="3"/>
  <c r="D3" i="5" l="1"/>
  <c r="D4" i="5"/>
  <c r="D10" i="1"/>
  <c r="F13" i="1" l="1"/>
  <c r="F12" i="1"/>
  <c r="F11" i="1"/>
  <c r="F14" i="1"/>
  <c r="E13" i="1"/>
  <c r="E11" i="1"/>
  <c r="E14" i="1"/>
  <c r="E12" i="1"/>
  <c r="F15" i="1" l="1"/>
  <c r="B10" i="1"/>
  <c r="C10" i="1"/>
  <c r="C15" i="1" l="1"/>
  <c r="B15" i="1" l="1"/>
  <c r="E15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sampathn-admin</author>
  </authors>
  <commentList>
    <comment ref="B10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sampathn-admin:</t>
        </r>
        <r>
          <rPr>
            <sz val="9"/>
            <color indexed="81"/>
            <rFont val="Tahoma"/>
            <family val="2"/>
          </rPr>
          <t xml:space="preserve">
Considering all workers, but whereas HDL &amp; HCM will have only those workers who have disclosed value against the Religion field. So considering HDL list of workers only for reconciliation purpose</t>
        </r>
      </text>
    </comment>
  </commentList>
</comments>
</file>

<file path=xl/sharedStrings.xml><?xml version="1.0" encoding="utf-8"?>
<sst xmlns="http://schemas.openxmlformats.org/spreadsheetml/2006/main" count="200" uniqueCount="156">
  <si>
    <t>Data Migration Phase 1a Reconciliations</t>
  </si>
  <si>
    <t>Functional Area</t>
  </si>
  <si>
    <t>Business Object</t>
  </si>
  <si>
    <t>Entity</t>
  </si>
  <si>
    <t>Date</t>
  </si>
  <si>
    <t>Summary</t>
  </si>
  <si>
    <t>Staging</t>
  </si>
  <si>
    <t>HDL</t>
  </si>
  <si>
    <t>HCM</t>
  </si>
  <si>
    <t>Person_Number</t>
  </si>
  <si>
    <t>Religion</t>
  </si>
  <si>
    <t>METADATA</t>
  </si>
  <si>
    <t>PersonReligion</t>
  </si>
  <si>
    <t>PersonId(SourceSystemId)</t>
  </si>
  <si>
    <t>LegislationCode</t>
  </si>
  <si>
    <t>PrimaryFlag</t>
  </si>
  <si>
    <t>SourceSystemOwner</t>
  </si>
  <si>
    <t>SourceSystemId</t>
  </si>
  <si>
    <t>PERSON_NUMBER</t>
  </si>
  <si>
    <t>RELIGION</t>
  </si>
  <si>
    <t>PRIMARY_FLAG</t>
  </si>
  <si>
    <t>Loaded?</t>
  </si>
  <si>
    <t>SOURCE_SYSTEM_REFERENCE</t>
  </si>
  <si>
    <t>TARGET_SYSTEM_REFERENCE</t>
  </si>
  <si>
    <t>CONTROL_CONTEXT_ID</t>
  </si>
  <si>
    <t>WRK_EFFECTIVE_START_DATE</t>
  </si>
  <si>
    <t>WRK_EFFECTIVE_END_DATE</t>
  </si>
  <si>
    <t>BLOOD_TYPE</t>
  </si>
  <si>
    <t>CORRESPONDENCE_LANGUAGE</t>
  </si>
  <si>
    <t>START_DATE</t>
  </si>
  <si>
    <t>DATE_OF_BIRTH</t>
  </si>
  <si>
    <t>DATE_OF_DEATH</t>
  </si>
  <si>
    <t>COUNTRY_OF_BIRTH</t>
  </si>
  <si>
    <t>REGION_OF_BIRTH</t>
  </si>
  <si>
    <t>TOWN_OF_BIRTH</t>
  </si>
  <si>
    <t>APPLICANT_NUMBER</t>
  </si>
  <si>
    <t>WAIVE_DATA_PROTECT_FLAG</t>
  </si>
  <si>
    <t>CATEGORY_CODE</t>
  </si>
  <si>
    <t>ACTION_CODE</t>
  </si>
  <si>
    <t>REASON_CODE</t>
  </si>
  <si>
    <t>PERSON_DUPLICATE_CHECK</t>
  </si>
  <si>
    <t>STUDENT</t>
  </si>
  <si>
    <t>REF_STATUS</t>
  </si>
  <si>
    <t>OUT_GOING_ORGANISATION</t>
  </si>
  <si>
    <t>PER_NAME_EFFECTIVE_START_DATE</t>
  </si>
  <si>
    <t>PER_NAME_EFFECTIVE_END_DATE</t>
  </si>
  <si>
    <t>PER_NAME_LEGISLATION_CODE</t>
  </si>
  <si>
    <t>NAME_TYPE</t>
  </si>
  <si>
    <t>FIRST_NAME</t>
  </si>
  <si>
    <t>MIDDLE_NAMES</t>
  </si>
  <si>
    <t>LAST_NAME</t>
  </si>
  <si>
    <t>HONORS</t>
  </si>
  <si>
    <t>KNOWNAS</t>
  </si>
  <si>
    <t>PRE_NAME_ADJUNCT</t>
  </si>
  <si>
    <t>MILITARY_RANK</t>
  </si>
  <si>
    <t>PREVIOUS_LAST_NAME</t>
  </si>
  <si>
    <t>SUFFIX</t>
  </si>
  <si>
    <t>TITLE</t>
  </si>
  <si>
    <t>ETHNICITY</t>
  </si>
  <si>
    <t>ETHNIC_PRIMARY_FLAG</t>
  </si>
  <si>
    <t>RELIGIOUS_PRIMARY_FLAG</t>
  </si>
  <si>
    <t>DELIVERYMETHOD</t>
  </si>
  <si>
    <t>CHAR_SET_CONTEXT</t>
  </si>
  <si>
    <t>ENTITY_CODE</t>
  </si>
  <si>
    <t>ENTITY_NAME</t>
  </si>
  <si>
    <t>NAME_INFORMATION1</t>
  </si>
  <si>
    <t>NAME_INFORMATION2</t>
  </si>
  <si>
    <t>NAME_INFORMATION3</t>
  </si>
  <si>
    <t>NAME_INFORMATION4</t>
  </si>
  <si>
    <t>NAME_NFORMATION5</t>
  </si>
  <si>
    <t>NAME_INFORMATION6</t>
  </si>
  <si>
    <t>NAME_INFORMATION7</t>
  </si>
  <si>
    <t>NAME_INFORMATION8</t>
  </si>
  <si>
    <t>NAME_INFORMATION9</t>
  </si>
  <si>
    <t>NAME_INFORMATION10</t>
  </si>
  <si>
    <t>NAME_INFORMATION11</t>
  </si>
  <si>
    <t>NAME_INFORMATION12</t>
  </si>
  <si>
    <t>NAME_INFORMATION13</t>
  </si>
  <si>
    <t>NAME_INFORMATION14</t>
  </si>
  <si>
    <t>NAME_INFORMATION15</t>
  </si>
  <si>
    <t>NAME_INFORMATION16</t>
  </si>
  <si>
    <t>NAME_INFORMATION17</t>
  </si>
  <si>
    <t>NAME_INFORMATION18</t>
  </si>
  <si>
    <t>NAME_INFORMATION19</t>
  </si>
  <si>
    <t>NAME_INFORMATION20</t>
  </si>
  <si>
    <t>NAME_INFORMATION21</t>
  </si>
  <si>
    <t>NAME_INFORMATION22</t>
  </si>
  <si>
    <t>NAME_INFORMATION23</t>
  </si>
  <si>
    <t>NAME_INFORMATION24</t>
  </si>
  <si>
    <t>NAME_INFORMATION25</t>
  </si>
  <si>
    <t>NAME_INFORMATION26</t>
  </si>
  <si>
    <t>NAME_INFORMATION27</t>
  </si>
  <si>
    <t>NAME_INFORMATION28</t>
  </si>
  <si>
    <t>NAME_INFORMATION29</t>
  </si>
  <si>
    <t>NAME_INFORMATION30</t>
  </si>
  <si>
    <t>LOAD_REQUEST_ID</t>
  </si>
  <si>
    <t>ATTRIBUTE1</t>
  </si>
  <si>
    <t>ATTRIBUTE2</t>
  </si>
  <si>
    <t>ATTRIBUTE3</t>
  </si>
  <si>
    <t>ATTRIBUTE4</t>
  </si>
  <si>
    <t>ATTRIBUTE5</t>
  </si>
  <si>
    <t>BATCH_NAME</t>
  </si>
  <si>
    <t>STAGE1_PROCESSED</t>
  </si>
  <si>
    <t>STAGE1_RUN_DATE</t>
  </si>
  <si>
    <t>STAGE1_ERROR_DET</t>
  </si>
  <si>
    <t>STAGE2_PROCESSED</t>
  </si>
  <si>
    <t>STAGE2_RUN_DATE</t>
  </si>
  <si>
    <t>STAGE2_ERROR_DET</t>
  </si>
  <si>
    <t>CREATION_DATE</t>
  </si>
  <si>
    <t>CREATED_BY</t>
  </si>
  <si>
    <t>LAST_UPDATE_DATE</t>
  </si>
  <si>
    <t>LAST_UPDATED_BY</t>
  </si>
  <si>
    <t>Person Number</t>
  </si>
  <si>
    <t>Records</t>
  </si>
  <si>
    <t>OK</t>
  </si>
  <si>
    <t>Not Loaded</t>
  </si>
  <si>
    <t>STG&lt;&gt;HDL</t>
  </si>
  <si>
    <t>HCM&lt;&gt;HDL</t>
  </si>
  <si>
    <t>Person Num</t>
  </si>
  <si>
    <t>Worker</t>
  </si>
  <si>
    <t>Environment</t>
  </si>
  <si>
    <t>RELIGION_DESCCRIPTION</t>
  </si>
  <si>
    <t>LEGISLATION_CODE</t>
  </si>
  <si>
    <t>PROD</t>
  </si>
  <si>
    <t>No religion</t>
  </si>
  <si>
    <t>Y</t>
  </si>
  <si>
    <t>GB</t>
  </si>
  <si>
    <t>Christian</t>
  </si>
  <si>
    <t>MERGE</t>
  </si>
  <si>
    <t>DATA_MIGRATION</t>
  </si>
  <si>
    <t>PER_165</t>
  </si>
  <si>
    <t>PER_165_REL_165</t>
  </si>
  <si>
    <t>PER_316</t>
  </si>
  <si>
    <t>PER_316_REL_316</t>
  </si>
  <si>
    <t/>
  </si>
  <si>
    <t>31-DEC-4712</t>
  </si>
  <si>
    <t>HIRE</t>
  </si>
  <si>
    <t>MIGRATED</t>
  </si>
  <si>
    <t>GLOBAL</t>
  </si>
  <si>
    <t>PER_INFO_14MAY2019</t>
  </si>
  <si>
    <t>14-MAY-2019</t>
  </si>
  <si>
    <t>SIVA</t>
  </si>
  <si>
    <t>MR.</t>
  </si>
  <si>
    <t>WB10</t>
  </si>
  <si>
    <t>Ronald</t>
  </si>
  <si>
    <t>PROF</t>
  </si>
  <si>
    <t>William</t>
  </si>
  <si>
    <t>Colin</t>
  </si>
  <si>
    <t>01-SEP-2014</t>
  </si>
  <si>
    <t>01-SEP-2008</t>
  </si>
  <si>
    <t>Gerard</t>
  </si>
  <si>
    <t>Gerry</t>
  </si>
  <si>
    <t>Timms</t>
  </si>
  <si>
    <t>16-DEC-1944</t>
  </si>
  <si>
    <t>05-JAN-1943</t>
  </si>
  <si>
    <t>Slowey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</si>
</sst>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8"/>
      <color rgb="FF000000"/>
      <name val="Tahoma"/>
      <family val="2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8"/>
      <color theme="1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color theme="1"/>
      <name val="Tahoma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CFE0F1"/>
        <bgColor indexed="64"/>
      </patternFill>
    </fill>
    <fill>
      <patternFill patternType="solid">
        <fgColor theme="4"/>
      </patternFill>
    </fill>
    <fill>
      <patternFill patternType="solid">
        <fgColor rgb="FFCFE0F1"/>
      </patternFill>
    </fill>
  </fills>
  <borders count="3">
    <border>
      <left/>
      <right/>
      <top/>
      <bottom/>
      <diagonal/>
    </border>
    <border>
      <left style="medium">
        <color rgb="FF777777"/>
      </left>
      <right style="medium">
        <color rgb="FF777777"/>
      </right>
      <top style="medium">
        <color rgb="FF777777"/>
      </top>
      <bottom style="medium">
        <color rgb="FF777777"/>
      </bottom>
      <diagonal/>
    </border>
    <border>
      <left style="thin">
        <color rgb="FF777777"/>
      </left>
      <right style="thin">
        <color rgb="FF777777"/>
      </right>
      <top style="thin">
        <color rgb="FF777777"/>
      </top>
      <bottom style="thin">
        <color rgb="FF777777"/>
      </bottom>
      <diagonal/>
    </border>
  </borders>
  <cellStyleXfs count="4">
    <xf numFmtId="0" fontId="0" fillId="0" borderId="0"/>
    <xf numFmtId="0" fontId="2" fillId="4" borderId="0" applyNumberFormat="0" applyBorder="0" applyAlignment="0" applyProtection="0"/>
    <xf numFmtId="0" fontId="3" fillId="0" borderId="0"/>
    <xf numFmtId="0" fontId="4" fillId="0" borderId="0"/>
  </cellStyleXfs>
  <cellXfs count="10">
    <xf numFmtId="0" fontId="0" fillId="0" borderId="0" xfId="0"/>
    <xf numFmtId="0" fontId="0" fillId="2" borderId="0" xfId="0" applyFill="1"/>
    <xf numFmtId="0" fontId="1" fillId="3" borderId="1" xfId="0" applyFont="1" applyFill="1" applyBorder="1" applyAlignment="1">
      <alignment horizontal="left" vertical="center" wrapText="1"/>
    </xf>
    <xf numFmtId="49" fontId="0" fillId="0" borderId="0" xfId="0" applyNumberFormat="1"/>
    <xf numFmtId="0" fontId="2" fillId="4" borderId="0" xfId="1"/>
    <xf numFmtId="15" fontId="0" fillId="0" borderId="0" xfId="0" applyNumberFormat="1"/>
    <xf numFmtId="49" fontId="0" fillId="0" borderId="0" xfId="0" applyNumberFormat="1" applyAlignment="1">
      <alignment horizontal="left"/>
    </xf>
    <xf numFmtId="0" fontId="5" fillId="5" borderId="2" xfId="0" applyFont="1" applyFill="1" applyBorder="1" applyAlignment="1">
      <alignment horizontal="left" vertical="top" wrapText="1"/>
    </xf>
    <xf numFmtId="0" fontId="8" fillId="5" borderId="2" xfId="0" applyFont="1" applyFill="1" applyBorder="1" applyAlignment="1">
      <alignment horizontal="left" vertical="top" wrapText="1"/>
    </xf>
    <xf numFmtId="0" fontId="8" fillId="0" borderId="2" xfId="0" applyFont="1" applyBorder="1" applyAlignment="1">
      <alignment horizontal="left" vertical="top" wrapText="1"/>
    </xf>
  </cellXfs>
  <cellStyles count="4">
    <cellStyle name="Accent1" xfId="1" builtinId="29"/>
    <cellStyle name="Normal" xfId="0" builtinId="0"/>
    <cellStyle name="Normal 2" xfId="2" xr:uid="{00000000-0005-0000-0000-000002000000}"/>
    <cellStyle name="Normal 3" xfId="3" xr:uid="{00000000-0005-0000-0000-000003000000}"/>
  </cellStyles>
  <dxfs count="6"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581557</xdr:colOff>
      <xdr:row>3</xdr:row>
      <xdr:rowOff>162027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3810532" cy="7335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15"/>
  <sheetViews>
    <sheetView workbookViewId="0">
      <selection activeCell="E18" sqref="E18"/>
    </sheetView>
  </sheetViews>
  <sheetFormatPr defaultRowHeight="15" x14ac:dyDescent="0.25"/>
  <cols>
    <col min="1" max="1" width="20.28515625" customWidth="1"/>
    <col min="2" max="2" width="9.85546875" bestFit="1" customWidth="1"/>
    <col min="9" max="9" width="12" bestFit="1" customWidth="1"/>
  </cols>
  <sheetData>
    <row r="1" spans="1:9" x14ac:dyDescent="0.25">
      <c r="G1" t="s">
        <v>0</v>
      </c>
    </row>
    <row r="2" spans="1:9" x14ac:dyDescent="0.25">
      <c r="G2" t="s">
        <v>1</v>
      </c>
      <c r="I2" t="s">
        <v>8</v>
      </c>
    </row>
    <row r="3" spans="1:9" x14ac:dyDescent="0.25">
      <c r="G3" t="s">
        <v>2</v>
      </c>
      <c r="I3" t="s">
        <v>119</v>
      </c>
    </row>
    <row r="4" spans="1:9" x14ac:dyDescent="0.25">
      <c r="G4" t="s">
        <v>3</v>
      </c>
      <c r="I4" t="s">
        <v>10</v>
      </c>
    </row>
    <row r="5" spans="1:9" x14ac:dyDescent="0.25">
      <c r="G5" t="s">
        <v>120</v>
      </c>
      <c r="I5" t="s">
        <v>123</v>
      </c>
    </row>
    <row r="6" spans="1:9" x14ac:dyDescent="0.25">
      <c r="G6" t="s">
        <v>4</v>
      </c>
      <c r="I6" s="5">
        <v>43600</v>
      </c>
    </row>
    <row r="8" spans="1:9" ht="15.75" thickBot="1" x14ac:dyDescent="0.3">
      <c r="A8" t="s">
        <v>5</v>
      </c>
    </row>
    <row r="9" spans="1:9" ht="21.75" thickBot="1" x14ac:dyDescent="0.3">
      <c r="B9" t="s">
        <v>6</v>
      </c>
      <c r="C9" t="s">
        <v>7</v>
      </c>
      <c r="D9" t="s">
        <v>8</v>
      </c>
      <c r="E9" s="2" t="s">
        <v>19</v>
      </c>
      <c r="F9" s="2" t="s">
        <v>20</v>
      </c>
    </row>
    <row r="10" spans="1:9" x14ac:dyDescent="0.25">
      <c r="A10" t="s">
        <v>113</v>
      </c>
      <c r="B10">
        <f>COUNTA(STG!D3:D3796)</f>
        <v>2</v>
      </c>
      <c r="C10">
        <f>COUNTA(HDL!E3:E4)</f>
        <v>2</v>
      </c>
      <c r="D10">
        <f>COUNTA(HCM!A3:A3177)</f>
        <v>2</v>
      </c>
    </row>
    <row r="11" spans="1:9" x14ac:dyDescent="0.25">
      <c r="A11" t="s">
        <v>114</v>
      </c>
      <c r="E11">
        <f>COUNTIF(Rec!C$3:C$22126,"OK")</f>
        <v>2</v>
      </c>
      <c r="F11">
        <f>COUNTIF(Rec!D$3:D$22126,"OK")</f>
        <v>2</v>
      </c>
    </row>
    <row r="12" spans="1:9" x14ac:dyDescent="0.25">
      <c r="A12" t="s">
        <v>115</v>
      </c>
      <c r="E12">
        <f>COUNTIF(Rec!C$3:C$22126,"Not Loaded")</f>
        <v>0</v>
      </c>
      <c r="F12">
        <f>COUNTIF(Rec!D$3:D$22126,"Not Loaded")</f>
        <v>0</v>
      </c>
    </row>
    <row r="13" spans="1:9" x14ac:dyDescent="0.25">
      <c r="A13" t="s">
        <v>116</v>
      </c>
      <c r="E13">
        <f>COUNTIF(Rec!C$3:C$22126,"STG&lt;&gt;HDL")</f>
        <v>0</v>
      </c>
      <c r="F13">
        <f>COUNTIF(Rec!D$3:D$22126,"STG&lt;&gt;HDL")</f>
        <v>0</v>
      </c>
    </row>
    <row r="14" spans="1:9" x14ac:dyDescent="0.25">
      <c r="A14" t="s">
        <v>117</v>
      </c>
      <c r="E14">
        <f>COUNTIF(Rec!C$3:C$22126,"HCM&lt;&gt;HDL")</f>
        <v>0</v>
      </c>
      <c r="F14">
        <f>COUNTIF(Rec!D$3:D$22126,"HCM&lt;&gt;HDL")</f>
        <v>0</v>
      </c>
    </row>
    <row r="15" spans="1:9" x14ac:dyDescent="0.25">
      <c r="B15" s="4">
        <f>SUM(B10:B14)</f>
        <v>2</v>
      </c>
      <c r="C15" s="4">
        <f t="shared" ref="C15:E15" si="0">SUM(C10:C14)</f>
        <v>2</v>
      </c>
      <c r="D15" s="4"/>
      <c r="E15" s="4">
        <f t="shared" si="0"/>
        <v>2</v>
      </c>
      <c r="F15" s="4">
        <f t="shared" ref="F15" si="1">SUM(F10:F14)</f>
        <v>2</v>
      </c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8"/>
  <dimension ref="A1:CO4"/>
  <sheetViews>
    <sheetView topLeftCell="AF1" workbookViewId="0">
      <selection activeCell="AP17" sqref="AP17"/>
    </sheetView>
  </sheetViews>
  <sheetFormatPr defaultRowHeight="15" x14ac:dyDescent="0.25"/>
  <cols>
    <col min="1" max="1" width="15.5703125" bestFit="1" customWidth="1"/>
    <col min="2" max="2" width="27.140625" bestFit="1" customWidth="1"/>
    <col min="3" max="3" width="26.85546875" bestFit="1" customWidth="1"/>
    <col min="4" max="4" width="17" bestFit="1" customWidth="1"/>
    <col min="5" max="5" width="21.85546875" bestFit="1" customWidth="1"/>
    <col min="6" max="6" width="27.7109375" bestFit="1" customWidth="1"/>
    <col min="7" max="7" width="26" bestFit="1" customWidth="1"/>
    <col min="8" max="8" width="12.28515625" bestFit="1" customWidth="1"/>
    <col min="9" max="9" width="29" bestFit="1" customWidth="1"/>
    <col min="10" max="10" width="12" bestFit="1" customWidth="1"/>
    <col min="11" max="11" width="15.28515625" bestFit="1" customWidth="1"/>
    <col min="12" max="12" width="16" bestFit="1" customWidth="1"/>
    <col min="13" max="13" width="19.28515625" bestFit="1" customWidth="1"/>
    <col min="14" max="14" width="17.7109375" bestFit="1" customWidth="1"/>
    <col min="15" max="15" width="16.42578125" bestFit="1" customWidth="1"/>
    <col min="16" max="16" width="19.85546875" bestFit="1" customWidth="1"/>
    <col min="17" max="17" width="27.7109375" bestFit="1" customWidth="1"/>
    <col min="18" max="18" width="16.28515625" bestFit="1" customWidth="1"/>
    <col min="19" max="19" width="13.85546875" bestFit="1" customWidth="1"/>
    <col min="20" max="20" width="14.28515625" bestFit="1" customWidth="1"/>
    <col min="21" max="21" width="26" bestFit="1" customWidth="1"/>
    <col min="22" max="22" width="9" bestFit="1" customWidth="1"/>
    <col min="23" max="23" width="11.7109375" bestFit="1" customWidth="1"/>
    <col min="24" max="24" width="27.140625" bestFit="1" customWidth="1"/>
    <col min="25" max="25" width="33.42578125" bestFit="1" customWidth="1"/>
    <col min="26" max="26" width="31.7109375" bestFit="1" customWidth="1"/>
    <col min="27" max="27" width="29.42578125" bestFit="1" customWidth="1"/>
    <col min="28" max="28" width="11.5703125" bestFit="1" customWidth="1"/>
    <col min="29" max="29" width="23" bestFit="1" customWidth="1"/>
    <col min="30" max="30" width="31.140625" bestFit="1" customWidth="1"/>
    <col min="31" max="31" width="25.7109375" bestFit="1" customWidth="1"/>
    <col min="32" max="32" width="8.7109375" bestFit="1" customWidth="1"/>
    <col min="33" max="33" width="21.7109375" bestFit="1" customWidth="1"/>
    <col min="34" max="34" width="20.140625" bestFit="1" customWidth="1"/>
    <col min="35" max="35" width="15.28515625" bestFit="1" customWidth="1"/>
    <col min="36" max="36" width="21.85546875" bestFit="1" customWidth="1"/>
    <col min="37" max="37" width="7" bestFit="1" customWidth="1"/>
    <col min="38" max="38" width="8.42578125" bestFit="1" customWidth="1"/>
    <col min="39" max="39" width="10" bestFit="1" customWidth="1"/>
    <col min="40" max="40" width="22.28515625" bestFit="1" customWidth="1"/>
    <col min="41" max="41" width="9.28515625" bestFit="1" customWidth="1"/>
    <col min="42" max="42" width="25" bestFit="1" customWidth="1"/>
    <col min="43" max="43" width="17" bestFit="1" customWidth="1"/>
    <col min="44" max="44" width="19.28515625" bestFit="1" customWidth="1"/>
    <col min="45" max="45" width="12.85546875" bestFit="1" customWidth="1"/>
    <col min="46" max="46" width="13.5703125" bestFit="1" customWidth="1"/>
    <col min="47" max="50" width="21.85546875" bestFit="1" customWidth="1"/>
    <col min="51" max="51" width="21.140625" bestFit="1" customWidth="1"/>
    <col min="52" max="55" width="21.85546875" bestFit="1" customWidth="1"/>
    <col min="56" max="76" width="22.85546875" bestFit="1" customWidth="1"/>
    <col min="77" max="77" width="17.85546875" bestFit="1" customWidth="1"/>
    <col min="78" max="82" width="11.42578125" bestFit="1" customWidth="1"/>
    <col min="83" max="83" width="21.140625" bestFit="1" customWidth="1"/>
    <col min="84" max="84" width="19" bestFit="1" customWidth="1"/>
    <col min="85" max="85" width="18.28515625" bestFit="1" customWidth="1"/>
    <col min="86" max="87" width="19" bestFit="1" customWidth="1"/>
    <col min="88" max="88" width="18.28515625" bestFit="1" customWidth="1"/>
    <col min="89" max="89" width="19" bestFit="1" customWidth="1"/>
    <col min="90" max="90" width="15.7109375" bestFit="1" customWidth="1"/>
    <col min="91" max="91" width="12" bestFit="1" customWidth="1"/>
    <col min="92" max="92" width="19" bestFit="1" customWidth="1"/>
    <col min="93" max="93" width="17.85546875" bestFit="1" customWidth="1"/>
  </cols>
  <sheetData>
    <row r="1" spans="1:93" x14ac:dyDescent="0.25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  <c r="M1" s="1">
        <v>13</v>
      </c>
      <c r="N1" s="1">
        <v>14</v>
      </c>
      <c r="O1" s="1">
        <v>15</v>
      </c>
      <c r="P1" s="1">
        <v>16</v>
      </c>
      <c r="Q1" s="1">
        <v>17</v>
      </c>
      <c r="R1" s="1">
        <v>18</v>
      </c>
      <c r="S1" s="1">
        <v>19</v>
      </c>
      <c r="T1" s="1">
        <v>20</v>
      </c>
      <c r="U1" s="1">
        <v>21</v>
      </c>
      <c r="V1" s="1">
        <v>22</v>
      </c>
      <c r="W1" s="1">
        <v>23</v>
      </c>
      <c r="X1" s="1">
        <v>24</v>
      </c>
      <c r="Y1" s="1">
        <v>25</v>
      </c>
      <c r="Z1" s="1">
        <v>26</v>
      </c>
      <c r="AA1" s="1">
        <v>27</v>
      </c>
      <c r="AB1" s="1">
        <v>28</v>
      </c>
      <c r="AC1" s="1">
        <v>29</v>
      </c>
      <c r="AD1" s="1">
        <v>30</v>
      </c>
      <c r="AE1" s="1">
        <v>31</v>
      </c>
      <c r="AF1" s="1">
        <v>32</v>
      </c>
      <c r="AG1" s="1">
        <v>33</v>
      </c>
      <c r="AH1" s="1">
        <v>34</v>
      </c>
      <c r="AI1" s="1">
        <v>35</v>
      </c>
      <c r="AJ1" s="1">
        <v>36</v>
      </c>
      <c r="AK1" s="1">
        <v>37</v>
      </c>
      <c r="AL1" s="1">
        <v>38</v>
      </c>
      <c r="AM1" s="1">
        <v>39</v>
      </c>
      <c r="AN1" s="1">
        <v>40</v>
      </c>
      <c r="AO1" s="1">
        <v>41</v>
      </c>
      <c r="AP1" s="1">
        <v>42</v>
      </c>
      <c r="AQ1" s="1">
        <v>43</v>
      </c>
      <c r="AR1" s="1">
        <v>44</v>
      </c>
      <c r="AS1" s="1">
        <v>45</v>
      </c>
      <c r="AT1" s="1">
        <v>46</v>
      </c>
      <c r="AU1" s="1">
        <v>47</v>
      </c>
      <c r="AV1" s="1">
        <v>48</v>
      </c>
      <c r="AW1" s="1">
        <v>49</v>
      </c>
      <c r="AX1" s="1">
        <v>50</v>
      </c>
      <c r="AY1" s="1">
        <v>51</v>
      </c>
      <c r="AZ1" s="1">
        <v>52</v>
      </c>
      <c r="BA1" s="1">
        <v>53</v>
      </c>
      <c r="BB1" s="1">
        <v>54</v>
      </c>
      <c r="BC1" s="1">
        <v>55</v>
      </c>
      <c r="BD1" s="1">
        <v>56</v>
      </c>
      <c r="BE1" s="1">
        <v>57</v>
      </c>
      <c r="BF1" s="1">
        <v>58</v>
      </c>
      <c r="BG1" s="1">
        <v>59</v>
      </c>
      <c r="BH1" s="1">
        <v>60</v>
      </c>
      <c r="BI1" s="1">
        <v>61</v>
      </c>
      <c r="BJ1" s="1">
        <v>62</v>
      </c>
      <c r="BK1" s="1">
        <v>63</v>
      </c>
      <c r="BL1" s="1">
        <v>64</v>
      </c>
      <c r="BM1" s="1">
        <v>65</v>
      </c>
      <c r="BN1" s="1">
        <v>66</v>
      </c>
      <c r="BO1" s="1">
        <v>67</v>
      </c>
      <c r="BP1" s="1">
        <v>68</v>
      </c>
      <c r="BQ1" s="1">
        <v>69</v>
      </c>
      <c r="BR1" s="1">
        <v>70</v>
      </c>
      <c r="BS1" s="1">
        <v>71</v>
      </c>
      <c r="BT1" s="1">
        <v>72</v>
      </c>
      <c r="BU1" s="1">
        <v>73</v>
      </c>
      <c r="BV1" s="1">
        <v>74</v>
      </c>
      <c r="BW1" s="1">
        <v>75</v>
      </c>
      <c r="BX1" s="1">
        <v>76</v>
      </c>
      <c r="BY1" s="1">
        <v>77</v>
      </c>
      <c r="BZ1" s="1">
        <v>78</v>
      </c>
      <c r="CA1" s="1">
        <v>79</v>
      </c>
      <c r="CB1" s="1">
        <v>80</v>
      </c>
      <c r="CC1" s="1">
        <v>81</v>
      </c>
      <c r="CD1" s="1">
        <v>82</v>
      </c>
      <c r="CE1" s="1">
        <v>83</v>
      </c>
      <c r="CF1" s="1">
        <v>84</v>
      </c>
      <c r="CG1" s="1">
        <v>85</v>
      </c>
      <c r="CH1" s="1">
        <v>86</v>
      </c>
      <c r="CI1" s="1">
        <v>87</v>
      </c>
      <c r="CJ1" s="1">
        <v>88</v>
      </c>
      <c r="CK1" s="1">
        <v>89</v>
      </c>
      <c r="CL1" s="1">
        <v>90</v>
      </c>
      <c r="CM1" s="1">
        <v>91</v>
      </c>
      <c r="CN1" s="1">
        <v>92</v>
      </c>
      <c r="CO1" s="1">
        <v>93</v>
      </c>
    </row>
    <row r="2" spans="1:93" x14ac:dyDescent="0.25">
      <c r="A2" s="1" t="s">
        <v>9</v>
      </c>
      <c r="B2" t="s">
        <v>22</v>
      </c>
      <c r="C2" t="s">
        <v>23</v>
      </c>
      <c r="D2" t="s">
        <v>18</v>
      </c>
      <c r="E2" t="s">
        <v>24</v>
      </c>
      <c r="F2" t="s">
        <v>25</v>
      </c>
      <c r="G2" t="s">
        <v>26</v>
      </c>
      <c r="H2" t="s">
        <v>27</v>
      </c>
      <c r="I2" t="s">
        <v>28</v>
      </c>
      <c r="J2" t="s">
        <v>29</v>
      </c>
      <c r="K2" t="s">
        <v>30</v>
      </c>
      <c r="L2" t="s">
        <v>31</v>
      </c>
      <c r="M2" t="s">
        <v>32</v>
      </c>
      <c r="N2" t="s">
        <v>33</v>
      </c>
      <c r="O2" t="s">
        <v>34</v>
      </c>
      <c r="P2" t="s">
        <v>35</v>
      </c>
      <c r="Q2" t="s">
        <v>36</v>
      </c>
      <c r="R2" t="s">
        <v>37</v>
      </c>
      <c r="S2" t="s">
        <v>38</v>
      </c>
      <c r="T2" t="s">
        <v>39</v>
      </c>
      <c r="U2" t="s">
        <v>40</v>
      </c>
      <c r="V2" t="s">
        <v>41</v>
      </c>
      <c r="W2" t="s">
        <v>42</v>
      </c>
      <c r="X2" t="s">
        <v>43</v>
      </c>
      <c r="Y2" t="s">
        <v>44</v>
      </c>
      <c r="Z2" t="s">
        <v>45</v>
      </c>
      <c r="AA2" t="s">
        <v>46</v>
      </c>
      <c r="AB2" t="s">
        <v>47</v>
      </c>
      <c r="AC2" t="s">
        <v>48</v>
      </c>
      <c r="AD2" t="s">
        <v>49</v>
      </c>
      <c r="AE2" t="s">
        <v>50</v>
      </c>
      <c r="AF2" t="s">
        <v>51</v>
      </c>
      <c r="AG2" t="s">
        <v>52</v>
      </c>
      <c r="AH2" t="s">
        <v>53</v>
      </c>
      <c r="AI2" t="s">
        <v>54</v>
      </c>
      <c r="AJ2" t="s">
        <v>55</v>
      </c>
      <c r="AK2" t="s">
        <v>56</v>
      </c>
      <c r="AL2" t="s">
        <v>57</v>
      </c>
      <c r="AM2" t="s">
        <v>58</v>
      </c>
      <c r="AN2" t="s">
        <v>59</v>
      </c>
      <c r="AO2" t="s">
        <v>19</v>
      </c>
      <c r="AP2" t="s">
        <v>60</v>
      </c>
      <c r="AQ2" t="s">
        <v>61</v>
      </c>
      <c r="AR2" t="s">
        <v>62</v>
      </c>
      <c r="AS2" t="s">
        <v>63</v>
      </c>
      <c r="AT2" t="s">
        <v>64</v>
      </c>
      <c r="AU2" t="s">
        <v>65</v>
      </c>
      <c r="AV2" t="s">
        <v>66</v>
      </c>
      <c r="AW2" t="s">
        <v>67</v>
      </c>
      <c r="AX2" t="s">
        <v>68</v>
      </c>
      <c r="AY2" t="s">
        <v>69</v>
      </c>
      <c r="AZ2" t="s">
        <v>70</v>
      </c>
      <c r="BA2" t="s">
        <v>71</v>
      </c>
      <c r="BB2" t="s">
        <v>72</v>
      </c>
      <c r="BC2" t="s">
        <v>73</v>
      </c>
      <c r="BD2" t="s">
        <v>74</v>
      </c>
      <c r="BE2" t="s">
        <v>75</v>
      </c>
      <c r="BF2" t="s">
        <v>76</v>
      </c>
      <c r="BG2" t="s">
        <v>77</v>
      </c>
      <c r="BH2" t="s">
        <v>78</v>
      </c>
      <c r="BI2" t="s">
        <v>79</v>
      </c>
      <c r="BJ2" t="s">
        <v>80</v>
      </c>
      <c r="BK2" t="s">
        <v>81</v>
      </c>
      <c r="BL2" t="s">
        <v>82</v>
      </c>
      <c r="BM2" t="s">
        <v>83</v>
      </c>
      <c r="BN2" t="s">
        <v>84</v>
      </c>
      <c r="BO2" t="s">
        <v>85</v>
      </c>
      <c r="BP2" t="s">
        <v>86</v>
      </c>
      <c r="BQ2" t="s">
        <v>87</v>
      </c>
      <c r="BR2" t="s">
        <v>88</v>
      </c>
      <c r="BS2" t="s">
        <v>89</v>
      </c>
      <c r="BT2" t="s">
        <v>90</v>
      </c>
      <c r="BU2" t="s">
        <v>91</v>
      </c>
      <c r="BV2" t="s">
        <v>92</v>
      </c>
      <c r="BW2" t="s">
        <v>93</v>
      </c>
      <c r="BX2" t="s">
        <v>94</v>
      </c>
      <c r="BY2" t="s">
        <v>95</v>
      </c>
      <c r="BZ2" t="s">
        <v>96</v>
      </c>
      <c r="CA2" t="s">
        <v>97</v>
      </c>
      <c r="CB2" t="s">
        <v>98</v>
      </c>
      <c r="CC2" t="s">
        <v>99</v>
      </c>
      <c r="CD2" t="s">
        <v>100</v>
      </c>
      <c r="CE2" t="s">
        <v>101</v>
      </c>
      <c r="CF2" t="s">
        <v>102</v>
      </c>
      <c r="CG2" t="s">
        <v>103</v>
      </c>
      <c r="CH2" t="s">
        <v>104</v>
      </c>
      <c r="CI2" t="s">
        <v>105</v>
      </c>
      <c r="CJ2" t="s">
        <v>106</v>
      </c>
      <c r="CK2" t="s">
        <v>107</v>
      </c>
      <c r="CL2" t="s">
        <v>108</v>
      </c>
      <c r="CM2" t="s">
        <v>109</v>
      </c>
      <c r="CN2" t="s">
        <v>110</v>
      </c>
      <c r="CO2" t="s">
        <v>111</v>
      </c>
    </row>
    <row r="3" spans="1:93" x14ac:dyDescent="0.25">
      <c r="A3">
        <v>165</v>
      </c>
      <c r="D3">
        <v>165</v>
      </c>
      <c r="E3" t="s">
        <v>134</v>
      </c>
      <c r="F3" t="s">
        <v>148</v>
      </c>
      <c r="G3" t="s">
        <v>135</v>
      </c>
      <c r="J3" t="s">
        <v>148</v>
      </c>
      <c r="K3" t="s">
        <v>153</v>
      </c>
      <c r="S3" t="s">
        <v>136</v>
      </c>
      <c r="T3" t="s">
        <v>137</v>
      </c>
      <c r="AA3" t="s">
        <v>126</v>
      </c>
      <c r="AB3" t="s">
        <v>138</v>
      </c>
      <c r="AC3" t="s">
        <v>147</v>
      </c>
      <c r="AD3" t="s">
        <v>144</v>
      </c>
      <c r="AE3" t="s">
        <v>152</v>
      </c>
      <c r="AL3" t="s">
        <v>145</v>
      </c>
      <c r="AM3" t="s">
        <v>143</v>
      </c>
      <c r="AN3" t="s">
        <v>125</v>
      </c>
      <c r="AO3" s="9" t="s">
        <v>124</v>
      </c>
      <c r="AP3" t="s">
        <v>125</v>
      </c>
      <c r="BY3" t="s">
        <v>134</v>
      </c>
      <c r="CE3" t="s">
        <v>139</v>
      </c>
      <c r="CL3" t="s">
        <v>140</v>
      </c>
      <c r="CM3" t="s">
        <v>141</v>
      </c>
      <c r="CN3" t="s">
        <v>140</v>
      </c>
      <c r="CO3" t="s">
        <v>141</v>
      </c>
    </row>
    <row r="4" spans="1:93" x14ac:dyDescent="0.25">
      <c r="A4">
        <v>316</v>
      </c>
      <c r="D4">
        <v>316</v>
      </c>
      <c r="E4" t="s">
        <v>134</v>
      </c>
      <c r="F4" t="s">
        <v>149</v>
      </c>
      <c r="G4" t="s">
        <v>135</v>
      </c>
      <c r="J4" t="s">
        <v>149</v>
      </c>
      <c r="K4" t="s">
        <v>154</v>
      </c>
      <c r="S4" t="s">
        <v>136</v>
      </c>
      <c r="T4" t="s">
        <v>137</v>
      </c>
      <c r="AA4" t="s">
        <v>126</v>
      </c>
      <c r="AB4" t="s">
        <v>138</v>
      </c>
      <c r="AC4" t="s">
        <v>150</v>
      </c>
      <c r="AD4" t="s">
        <v>146</v>
      </c>
      <c r="AE4" t="s">
        <v>155</v>
      </c>
      <c r="AG4" t="s">
        <v>151</v>
      </c>
      <c r="AL4" t="s">
        <v>142</v>
      </c>
      <c r="AM4" t="s">
        <v>143</v>
      </c>
      <c r="AN4" t="s">
        <v>125</v>
      </c>
      <c r="AO4" s="9" t="s">
        <v>127</v>
      </c>
      <c r="AP4" t="s">
        <v>125</v>
      </c>
      <c r="BY4" t="s">
        <v>134</v>
      </c>
      <c r="CE4" t="s">
        <v>139</v>
      </c>
      <c r="CL4" t="s">
        <v>140</v>
      </c>
      <c r="CM4" t="s">
        <v>141</v>
      </c>
      <c r="CN4" t="s">
        <v>140</v>
      </c>
      <c r="CO4" t="s">
        <v>141</v>
      </c>
    </row>
  </sheetData>
  <sortState xmlns:xlrd2="http://schemas.microsoft.com/office/spreadsheetml/2017/richdata2" ref="A3:CP5">
    <sortCondition ref="D3:D5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9"/>
  <dimension ref="A1:J18"/>
  <sheetViews>
    <sheetView workbookViewId="0">
      <selection activeCell="D3" sqref="D3:D4"/>
    </sheetView>
  </sheetViews>
  <sheetFormatPr defaultRowHeight="15" x14ac:dyDescent="0.25"/>
  <cols>
    <col min="1" max="1" width="11.85546875" bestFit="1" customWidth="1"/>
    <col min="2" max="2" width="15" bestFit="1" customWidth="1"/>
    <col min="3" max="3" width="10.85546875" bestFit="1" customWidth="1"/>
    <col min="4" max="4" width="14.5703125" bestFit="1" customWidth="1"/>
    <col min="5" max="5" width="24.85546875" bestFit="1" customWidth="1"/>
    <col min="6" max="6" width="15.28515625" bestFit="1" customWidth="1"/>
    <col min="7" max="7" width="13.85546875" style="6" customWidth="1"/>
    <col min="8" max="8" width="11.42578125" bestFit="1" customWidth="1"/>
    <col min="9" max="9" width="19.7109375" bestFit="1" customWidth="1"/>
    <col min="10" max="10" width="24.7109375" bestFit="1" customWidth="1"/>
  </cols>
  <sheetData>
    <row r="1" spans="1:10" x14ac:dyDescent="0.2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</row>
    <row r="2" spans="1:10" x14ac:dyDescent="0.25">
      <c r="A2" t="s">
        <v>118</v>
      </c>
      <c r="B2" t="s">
        <v>112</v>
      </c>
      <c r="C2" s="3" t="s">
        <v>11</v>
      </c>
      <c r="D2" s="3" t="s">
        <v>12</v>
      </c>
      <c r="E2" s="3" t="s">
        <v>13</v>
      </c>
      <c r="F2" s="3" t="s">
        <v>14</v>
      </c>
      <c r="G2" s="6" t="s">
        <v>10</v>
      </c>
      <c r="H2" s="3" t="s">
        <v>15</v>
      </c>
      <c r="I2" s="3" t="s">
        <v>16</v>
      </c>
      <c r="J2" s="3" t="s">
        <v>17</v>
      </c>
    </row>
    <row r="3" spans="1:10" x14ac:dyDescent="0.25">
      <c r="A3">
        <v>165</v>
      </c>
      <c r="B3" t="str">
        <f t="shared" ref="B3:B4" si="0">REPLACE(E3,1,4,"")</f>
        <v>165</v>
      </c>
      <c r="C3" t="s">
        <v>128</v>
      </c>
      <c r="D3" s="9" t="s">
        <v>124</v>
      </c>
      <c r="E3" t="s">
        <v>130</v>
      </c>
      <c r="F3" t="s">
        <v>126</v>
      </c>
      <c r="G3">
        <v>1</v>
      </c>
      <c r="H3" t="s">
        <v>125</v>
      </c>
      <c r="I3" t="s">
        <v>129</v>
      </c>
      <c r="J3" t="s">
        <v>131</v>
      </c>
    </row>
    <row r="4" spans="1:10" x14ac:dyDescent="0.25">
      <c r="A4">
        <v>316</v>
      </c>
      <c r="B4" t="str">
        <f t="shared" si="0"/>
        <v>316</v>
      </c>
      <c r="C4" t="s">
        <v>128</v>
      </c>
      <c r="D4" s="9" t="s">
        <v>127</v>
      </c>
      <c r="E4" t="s">
        <v>132</v>
      </c>
      <c r="F4" t="s">
        <v>126</v>
      </c>
      <c r="G4">
        <v>3</v>
      </c>
      <c r="H4" t="s">
        <v>125</v>
      </c>
      <c r="I4" t="s">
        <v>129</v>
      </c>
      <c r="J4" t="s">
        <v>133</v>
      </c>
    </row>
    <row r="5" spans="1:10" x14ac:dyDescent="0.25">
      <c r="G5"/>
    </row>
    <row r="6" spans="1:10" x14ac:dyDescent="0.25">
      <c r="G6"/>
    </row>
    <row r="7" spans="1:10" x14ac:dyDescent="0.25">
      <c r="G7"/>
    </row>
    <row r="8" spans="1:10" x14ac:dyDescent="0.25">
      <c r="G8"/>
    </row>
    <row r="9" spans="1:10" x14ac:dyDescent="0.25">
      <c r="G9"/>
    </row>
    <row r="10" spans="1:10" x14ac:dyDescent="0.25">
      <c r="G10"/>
    </row>
    <row r="11" spans="1:10" x14ac:dyDescent="0.25">
      <c r="G11"/>
    </row>
    <row r="12" spans="1:10" x14ac:dyDescent="0.25">
      <c r="G12"/>
    </row>
    <row r="13" spans="1:10" x14ac:dyDescent="0.25">
      <c r="G13"/>
    </row>
    <row r="14" spans="1:10" x14ac:dyDescent="0.25">
      <c r="G14"/>
    </row>
    <row r="15" spans="1:10" x14ac:dyDescent="0.25">
      <c r="G15"/>
    </row>
    <row r="16" spans="1:10" x14ac:dyDescent="0.25">
      <c r="G16"/>
    </row>
    <row r="17" spans="7:7" x14ac:dyDescent="0.25">
      <c r="G17"/>
    </row>
    <row r="18" spans="7:7" x14ac:dyDescent="0.25">
      <c r="G18"/>
    </row>
  </sheetData>
  <sortState xmlns:xlrd2="http://schemas.microsoft.com/office/spreadsheetml/2017/richdata2" ref="A3:J19">
    <sortCondition ref="A3:A19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0"/>
  <dimension ref="A1:E4"/>
  <sheetViews>
    <sheetView workbookViewId="0">
      <selection activeCell="C10" sqref="C10"/>
    </sheetView>
  </sheetViews>
  <sheetFormatPr defaultRowHeight="15" x14ac:dyDescent="0.25"/>
  <sheetData>
    <row r="1" spans="1:5" x14ac:dyDescent="0.25">
      <c r="A1">
        <v>1</v>
      </c>
      <c r="B1">
        <v>2</v>
      </c>
      <c r="C1">
        <v>3</v>
      </c>
      <c r="D1">
        <v>4</v>
      </c>
      <c r="E1">
        <v>5</v>
      </c>
    </row>
    <row r="2" spans="1:5" ht="31.5" x14ac:dyDescent="0.25">
      <c r="A2" s="7" t="s">
        <v>18</v>
      </c>
      <c r="B2" s="7" t="s">
        <v>19</v>
      </c>
      <c r="C2" s="7" t="s">
        <v>121</v>
      </c>
      <c r="D2" s="8" t="s">
        <v>20</v>
      </c>
      <c r="E2" s="8" t="s">
        <v>122</v>
      </c>
    </row>
    <row r="3" spans="1:5" x14ac:dyDescent="0.25">
      <c r="A3" s="9">
        <v>165</v>
      </c>
      <c r="B3" s="9">
        <v>1</v>
      </c>
      <c r="C3" s="9" t="s">
        <v>124</v>
      </c>
      <c r="D3" s="9" t="s">
        <v>125</v>
      </c>
      <c r="E3" s="9" t="s">
        <v>126</v>
      </c>
    </row>
    <row r="4" spans="1:5" x14ac:dyDescent="0.25">
      <c r="A4" s="9">
        <v>316</v>
      </c>
      <c r="B4" s="9">
        <v>3</v>
      </c>
      <c r="C4" s="9" t="s">
        <v>127</v>
      </c>
      <c r="D4" s="9" t="s">
        <v>125</v>
      </c>
      <c r="E4" s="9" t="s">
        <v>126</v>
      </c>
    </row>
  </sheetData>
  <sortState xmlns:xlrd2="http://schemas.microsoft.com/office/spreadsheetml/2017/richdata2" ref="A3:E4">
    <sortCondition ref="A3:A4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1"/>
  <dimension ref="A1:D4"/>
  <sheetViews>
    <sheetView tabSelected="1" workbookViewId="0">
      <pane ySplit="2" topLeftCell="A3" activePane="bottomLeft" state="frozen"/>
      <selection pane="bottomLeft" activeCell="J11" sqref="J11"/>
    </sheetView>
  </sheetViews>
  <sheetFormatPr defaultRowHeight="15" x14ac:dyDescent="0.25"/>
  <cols>
    <col min="1" max="1" width="8.5703125" bestFit="1" customWidth="1"/>
    <col min="2" max="4" width="11.140625" bestFit="1" customWidth="1"/>
    <col min="7" max="7" width="5.5703125" bestFit="1" customWidth="1"/>
  </cols>
  <sheetData>
    <row r="1" spans="1:4" ht="15.75" thickBot="1" x14ac:dyDescent="0.3"/>
    <row r="2" spans="1:4" ht="21.75" thickBot="1" x14ac:dyDescent="0.3">
      <c r="A2" s="2" t="s">
        <v>18</v>
      </c>
      <c r="B2" s="2" t="s">
        <v>21</v>
      </c>
      <c r="C2" s="2" t="s">
        <v>19</v>
      </c>
      <c r="D2" s="2" t="s">
        <v>20</v>
      </c>
    </row>
    <row r="3" spans="1:4" x14ac:dyDescent="0.25">
      <c r="A3" s="1">
        <v>165</v>
      </c>
      <c r="B3" s="1">
        <f>_xlfn.IFNA(VLOOKUP($A3,HCM!$A$3:$D$23177,1,FALSE),"Not Loaded")</f>
        <v>165</v>
      </c>
      <c r="C3" t="str">
        <f>IF($B3="Not Loaded","Not Loaded",IF(VLOOKUP($A3,STG!$A$3:$AQ$3796,41,FALSE)=VLOOKUP($A3,HDL!$A$3:$K$4,4,FALSE),IF(VLOOKUP($A3,HDL!$A$3:$K$4,4,FALSE)=VLOOKUP($A3,HCM!$A$2:$F$23178,3,FALSE),"OK","HCM&lt;&gt;HDL"),"STG&lt;&gt;HDL"))</f>
        <v>OK</v>
      </c>
      <c r="D3" t="str">
        <f>IF($B3="Not Loaded","Not Loaded",IF(VLOOKUP($A3,STG!$A$3:$AQ$3796,42,FALSE)=VLOOKUP($A3,HDL!$A$3:$K$4,8,FALSE),IF(VLOOKUP($A3,HDL!$A$3:$K$4,8,FALSE)=VLOOKUP($A3,HCM!$A$2:$F$23178,4,FALSE),"OK","HCM&lt;&gt;HDL"),"STG&lt;&gt;HDL"))</f>
        <v>OK</v>
      </c>
    </row>
    <row r="4" spans="1:4" x14ac:dyDescent="0.25">
      <c r="A4" s="1">
        <v>316</v>
      </c>
      <c r="B4" s="1">
        <f>_xlfn.IFNA(VLOOKUP($A4,HCM!$A$2:$D$23177,1,FALSE),"Not Loaded")</f>
        <v>316</v>
      </c>
      <c r="C4" t="str">
        <f>IF($B4="Not Loaded","Not Loaded",IF(VLOOKUP($A4,STG!$A$3:$AQ$3796,41,FALSE)=VLOOKUP($A4,HDL!$A$3:$K$4,4,FALSE),IF(VLOOKUP($A4,HDL!$A$3:$K$4,4,FALSE)=VLOOKUP($A4,HCM!$A$2:$F$23178,3,FALSE),"OK","HCM&lt;&gt;HDL"),"STG&lt;&gt;HDL"))</f>
        <v>OK</v>
      </c>
      <c r="D4" t="str">
        <f>IF($B4="Not Loaded","Not Loaded",IF(VLOOKUP($A4,STG!$A$3:$AQ$3796,42,FALSE)=VLOOKUP($A4,HDL!$A$3:$K$4,8,FALSE),IF(VLOOKUP($A4,HDL!$A$3:$K$4,8,FALSE)=VLOOKUP($A4,HCM!$A$2:$F$23178,4,FALSE),"OK","HCM&lt;&gt;HDL"),"STG&lt;&gt;HDL"))</f>
        <v>OK</v>
      </c>
    </row>
  </sheetData>
  <conditionalFormatting sqref="C3:D4">
    <cfRule type="cellIs" dxfId="2" priority="1" stopIfTrue="1" operator="equal">
      <formula>"Not Loaded"</formula>
    </cfRule>
    <cfRule type="cellIs" dxfId="1" priority="2" stopIfTrue="1" operator="equal">
      <formula>"OK"</formula>
    </cfRule>
    <cfRule type="cellIs" dxfId="0" priority="3" operator="notEqual">
      <formula>"OK"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516C95CC20AB845B736F04A9BD24BFB" ma:contentTypeVersion="12" ma:contentTypeDescription="Create a new document." ma:contentTypeScope="" ma:versionID="fed3b911dae7a8d08853fdd8a728eab0">
  <xsd:schema xmlns:xsd="http://www.w3.org/2001/XMLSchema" xmlns:xs="http://www.w3.org/2001/XMLSchema" xmlns:p="http://schemas.microsoft.com/office/2006/metadata/properties" xmlns:ns2="2b5b883c-7a23-4804-92ae-f91bd5a1abd0" xmlns:ns3="5315d58f-f294-41d1-8758-3ff4e1dfc33e" targetNamespace="http://schemas.microsoft.com/office/2006/metadata/properties" ma:root="true" ma:fieldsID="0cbface36da5e3b514ad6dab523ec295" ns2:_="" ns3:_="">
    <xsd:import namespace="2b5b883c-7a23-4804-92ae-f91bd5a1abd0"/>
    <xsd:import namespace="5315d58f-f294-41d1-8758-3ff4e1dfc33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5b883c-7a23-4804-92ae-f91bd5a1abd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315d58f-f294-41d1-8758-3ff4e1dfc33e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4D6CE9C-3169-4898-9772-43AC24212790}">
  <ds:schemaRefs>
    <ds:schemaRef ds:uri="http://schemas.microsoft.com/office/2006/metadata/properties"/>
    <ds:schemaRef ds:uri="9e5ebb6e-1584-4dc0-b988-3e8cf38876a9"/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ac6a0247-43fa-4535-a5fb-6906f8e53d52"/>
    <ds:schemaRef ds:uri="http://purl.org/dc/elements/1.1/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20DFC1EC-737D-4F71-A768-6BFC0C7CF45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46E2B84-448B-45B8-9916-6A18A2D4E75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STG</vt:lpstr>
      <vt:lpstr>HDL</vt:lpstr>
      <vt:lpstr>HCM</vt:lpstr>
      <vt:lpstr>Rec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Niall McColl (Personal Administration Account)</dc:creator>
  <cp:lastModifiedBy>Lokesh Shanbhag</cp:lastModifiedBy>
  <dcterms:created xsi:type="dcterms:W3CDTF">2018-01-29T10:19:38Z</dcterms:created>
  <dcterms:modified xsi:type="dcterms:W3CDTF">2021-07-06T10:08:35Z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0x0101004516C95CC20AB845B736F04A9BD24BFB</vt:lpwstr>
  </property>
  <property fmtid="{D5CDD505-2E9C-101B-9397-08002B2CF9AE}" pid="3" name="Security">
    <vt:lpwstr/>
  </property>
  <property fmtid="{D5CDD505-2E9C-101B-9397-08002B2CF9AE}" pid="4" name="Document Security Type">
    <vt:lpwstr>1;#Restricted|a3967369-70e6-4d62-983e-0cb1053b6319</vt:lpwstr>
  </property>
  <property fmtid="{D5CDD505-2E9C-101B-9397-08002B2CF9AE}" pid="5" name="p50bba6284424fd8aeaf865684155bcf">
    <vt:lpwstr/>
  </property>
</Properties>
</file>