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E967E271-4CB7-4745-A547-4C6B80CD80C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1" r:id="rId1"/>
    <sheet name="STG" sheetId="2" r:id="rId2"/>
    <sheet name="HDL" sheetId="3" r:id="rId3"/>
    <sheet name="HCM" sheetId="4" r:id="rId4"/>
    <sheet name="Rec" sheetId="5" r:id="rId5"/>
  </sheets>
  <definedNames>
    <definedName name="_xlnm._FilterDatabase" localSheetId="3" hidden="1">HCM!$A$2:$F$2</definedName>
    <definedName name="_xlnm._FilterDatabase" localSheetId="2" hidden="1">HDL!$A$2:$U$4</definedName>
    <definedName name="_xlnm._FilterDatabase" localSheetId="4" hidden="1">Rec!$A$2:$H$4</definedName>
    <definedName name="_xlnm._FilterDatabase" localSheetId="1" hidden="1">STG!$A$2:$AW$4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B4" i="5"/>
  <c r="B3" i="5"/>
  <c r="A3" i="3" l="1"/>
  <c r="A4" i="3"/>
  <c r="C10" i="1" l="1"/>
  <c r="F3" i="5"/>
  <c r="D4" i="5"/>
  <c r="F4" i="5"/>
  <c r="C3" i="5"/>
  <c r="G3" i="5"/>
  <c r="D3" i="5"/>
  <c r="C4" i="5"/>
  <c r="G4" i="5"/>
  <c r="E4" i="5"/>
  <c r="E3" i="5"/>
  <c r="I11" i="1" l="1"/>
  <c r="I12" i="1"/>
  <c r="I13" i="1"/>
  <c r="I14" i="1"/>
  <c r="H11" i="1"/>
  <c r="H12" i="1"/>
  <c r="H13" i="1"/>
  <c r="H14" i="1"/>
  <c r="G11" i="1"/>
  <c r="G12" i="1"/>
  <c r="G13" i="1"/>
  <c r="G14" i="1"/>
  <c r="F11" i="1"/>
  <c r="F12" i="1"/>
  <c r="F13" i="1"/>
  <c r="F14" i="1"/>
  <c r="E14" i="1"/>
  <c r="E12" i="1"/>
  <c r="E13" i="1"/>
  <c r="E11" i="1"/>
  <c r="F15" i="1" l="1"/>
  <c r="G15" i="1"/>
  <c r="H15" i="1"/>
  <c r="I15" i="1"/>
  <c r="A3" i="2"/>
  <c r="A4" i="2"/>
  <c r="B10" i="1" l="1"/>
  <c r="E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Niall McColl</author>
  </authors>
  <commentList>
    <comment ref="E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Niall McColl:</t>
        </r>
        <r>
          <rPr>
            <sz val="9"/>
            <color indexed="81"/>
            <rFont val="Tahoma"/>
            <family val="2"/>
          </rPr>
          <t xml:space="preserve">
Not in the source file, but all records are 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Niall McColl</author>
  </authors>
  <commentList>
    <comment ref="C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Niall McColl:</t>
        </r>
        <r>
          <rPr>
            <sz val="9"/>
            <color indexed="81"/>
            <rFont val="Tahoma"/>
            <family val="2"/>
          </rPr>
          <t xml:space="preserve">
Not in the source file, but all records are 1
</t>
        </r>
      </text>
    </comment>
  </commentList>
</comments>
</file>

<file path=xl/sharedStrings.xml><?xml version="1.0" encoding="utf-8"?>
<sst xmlns="http://schemas.openxmlformats.org/spreadsheetml/2006/main" count="121" uniqueCount="78">
  <si>
    <t>Data Migration Phase 1a Reconciliations</t>
  </si>
  <si>
    <t>Functional Area</t>
  </si>
  <si>
    <t>Business Object</t>
  </si>
  <si>
    <t>Entity</t>
  </si>
  <si>
    <t>Date</t>
  </si>
  <si>
    <t>Summary</t>
  </si>
  <si>
    <t>Staging</t>
  </si>
  <si>
    <t>HDL</t>
  </si>
  <si>
    <t>HCM</t>
  </si>
  <si>
    <t>Person_Number</t>
  </si>
  <si>
    <t>SOURCE_SYSTEM_REFERENCE</t>
  </si>
  <si>
    <t>TARGET_SYSTEM_REFERENCE</t>
  </si>
  <si>
    <t>PERSON_NUMBER</t>
  </si>
  <si>
    <t>EXTERNAL_IDENTIFIER_ID</t>
  </si>
  <si>
    <t>EXTERNAL_IDENTIFIER_SEQUENCE</t>
  </si>
  <si>
    <t>EXTERNAL_IDENTIFIER_NUMBER</t>
  </si>
  <si>
    <t>EXTERNAL_IDENTIFIER_TYPE</t>
  </si>
  <si>
    <t>ASSIGNMENT_NUMBER</t>
  </si>
  <si>
    <t>EXTERNAL_DATE_FROM</t>
  </si>
  <si>
    <t>EXTERNAL_DATE_TO</t>
  </si>
  <si>
    <t>COMMENTS</t>
  </si>
  <si>
    <t>SOURCE_SYSTEM_OWNER</t>
  </si>
  <si>
    <t>SOURCE_SYSTEM_ID</t>
  </si>
  <si>
    <t>LOAD_REQUEST_ID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</si>
  <si>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</si>
  <si>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</si>
  <si>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</si>
  <si>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</si>
  <si>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</si>
  <si>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</si>
  <si>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</si>
  <si>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</si>
  <si>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</si>
  <si>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</si>
  <si>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</si>
  <si>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</si>
  <si>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</si>
  <si>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</si>
  <si>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</si>
  <si>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</si>
  <si>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METADATA</t>
  </si>
  <si>
    <t>EXT_IDENTIFIER_SEQ</t>
  </si>
  <si>
    <t>EXT_IDENTIFIER_TYPE</t>
  </si>
  <si>
    <t>EXT_IDENTIFIER_NUMBER</t>
  </si>
  <si>
    <t>DATE_FROM</t>
  </si>
  <si>
    <t>DATE_TO</t>
  </si>
  <si>
    <t>Loaded</t>
  </si>
  <si>
    <t>Person number</t>
  </si>
  <si>
    <t>OK</t>
  </si>
  <si>
    <t>Not Loaded</t>
  </si>
  <si>
    <t>STG&lt;&gt;HDL</t>
  </si>
  <si>
    <t>HCM&lt;&gt;HDL</t>
  </si>
  <si>
    <t>Total</t>
  </si>
  <si>
    <t>Worker</t>
  </si>
  <si>
    <t>External Identifier</t>
  </si>
  <si>
    <t>Per_Num</t>
  </si>
  <si>
    <t>External Date From</t>
  </si>
  <si>
    <t>External Date To</t>
  </si>
  <si>
    <t>Environment</t>
  </si>
  <si>
    <t>DATEFROM</t>
  </si>
  <si>
    <t>DATETO</t>
  </si>
  <si>
    <t>SOURCESYSTEMID</t>
  </si>
  <si>
    <t>SOURCESYSTEMOWNER</t>
  </si>
  <si>
    <t>EXTERNALIDENTIFIERID</t>
  </si>
  <si>
    <t>EXTERNALIDENTIFIERSEQUENCE</t>
  </si>
  <si>
    <t>PERSONNUMBER</t>
  </si>
  <si>
    <t>EXTERNALIDENTIFIERNUMBER</t>
  </si>
  <si>
    <t>EXTERNALIDENTIFIERTYPE</t>
  </si>
  <si>
    <t>ASSIGNMENTNUMBER</t>
  </si>
  <si>
    <t>PROD</t>
  </si>
  <si>
    <t/>
  </si>
  <si>
    <t>UOB_HESA_STAFFID</t>
  </si>
  <si>
    <t>PER_INFO_14MAY2019</t>
  </si>
  <si>
    <t>14-MAY-2019</t>
  </si>
  <si>
    <t>SIVA</t>
  </si>
  <si>
    <t>DATA_MIGRATION</t>
  </si>
  <si>
    <t>PER_5_EID_UOB_HESA_STAFFID_0000707470171</t>
  </si>
  <si>
    <t>PER_7_EID_UOB_HESA_STAFFID_0000707004105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</si>
</sst>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Tahoma"/>
    </font>
    <font>
      <sz val="11"/>
      <name val="Dialog"/>
    </font>
  </fonts>
  <fills count="4">
    <fill>
      <patternFill patternType="none"/>
    </fill>
    <fill>
      <patternFill patternType="gray125"/>
    </fill>
    <fill>
      <patternFill patternType="solid">
        <fgColor rgb="FFCFE0F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5" fillId="0" borderId="0"/>
    <xf numFmtId="0" fontId="6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4" fontId="0" fillId="0" borderId="0" xfId="0" applyNumberFormat="1"/>
    <xf numFmtId="0" fontId="2" fillId="3" borderId="0" xfId="1"/>
    <xf numFmtId="15" fontId="0" fillId="0" borderId="0" xfId="0" applyNumberFormat="1"/>
    <xf numFmtId="1" fontId="0" fillId="0" borderId="0" xfId="0" applyNumberFormat="1"/>
    <xf numFmtId="1" fontId="1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right" vertical="top" wrapText="1"/>
    </xf>
    <xf numFmtId="14" fontId="7" fillId="0" borderId="2" xfId="0" applyNumberFormat="1" applyFont="1" applyBorder="1" applyAlignment="1">
      <alignment horizontal="left" vertical="top" wrapText="1"/>
    </xf>
    <xf numFmtId="0" fontId="8" fillId="0" borderId="0" xfId="0" applyFont="1" applyAlignment="1">
      <alignment horizontal="right"/>
    </xf>
    <xf numFmtId="1" fontId="0" fillId="0" borderId="0" xfId="0" applyNumberFormat="1" applyAlignment="1">
      <alignment wrapText="1"/>
    </xf>
    <xf numFmtId="1" fontId="7" fillId="0" borderId="2" xfId="0" applyNumberFormat="1" applyFont="1" applyBorder="1" applyAlignment="1">
      <alignment horizontal="left" vertical="top" wrapText="1"/>
    </xf>
  </cellXfs>
  <cellStyles count="4">
    <cellStyle name="Accent1" xfId="1" builtinId="29"/>
    <cellStyle name="Normal" xfId="0" builtinId="0"/>
    <cellStyle name="Normal 2" xfId="2" xr:uid="{00000000-0005-0000-0000-000002000000}"/>
    <cellStyle name="Normal 3" xfId="3" xr:uid="{00000000-0005-0000-0000-000003000000}"/>
  </cellStyles>
  <dxfs count="4"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238657</xdr:colOff>
      <xdr:row>3</xdr:row>
      <xdr:rowOff>162027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10532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"/>
  <sheetViews>
    <sheetView topLeftCell="A2" workbookViewId="0">
      <selection activeCell="D10" sqref="D10"/>
    </sheetView>
  </sheetViews>
  <sheetFormatPr defaultRowHeight="15"/>
  <cols>
    <col min="1" max="1" width="15.7109375" customWidth="1"/>
    <col min="2" max="2" width="10.42578125" customWidth="1"/>
    <col min="8" max="8" width="10.140625" customWidth="1"/>
    <col min="9" max="9" width="10.7109375" bestFit="1" customWidth="1"/>
  </cols>
  <sheetData>
    <row r="1" spans="1:9">
      <c r="G1" t="s">
        <v>0</v>
      </c>
    </row>
    <row r="2" spans="1:9">
      <c r="G2" t="s">
        <v>1</v>
      </c>
      <c r="I2" t="s">
        <v>8</v>
      </c>
    </row>
    <row r="3" spans="1:9">
      <c r="G3" t="s">
        <v>2</v>
      </c>
      <c r="I3" t="s">
        <v>53</v>
      </c>
    </row>
    <row r="4" spans="1:9">
      <c r="G4" t="s">
        <v>3</v>
      </c>
      <c r="I4" t="s">
        <v>54</v>
      </c>
    </row>
    <row r="5" spans="1:9">
      <c r="G5" t="s">
        <v>58</v>
      </c>
      <c r="I5" t="s">
        <v>69</v>
      </c>
    </row>
    <row r="6" spans="1:9">
      <c r="G6" t="s">
        <v>4</v>
      </c>
      <c r="I6" s="4">
        <v>43602</v>
      </c>
    </row>
    <row r="8" spans="1:9" ht="15.75" thickBot="1"/>
    <row r="9" spans="1:9" ht="32.25" thickBot="1">
      <c r="A9" t="s">
        <v>5</v>
      </c>
      <c r="B9" s="1" t="s">
        <v>6</v>
      </c>
      <c r="C9" s="1" t="s">
        <v>7</v>
      </c>
      <c r="D9" s="1" t="s">
        <v>8</v>
      </c>
      <c r="E9" s="1" t="s">
        <v>41</v>
      </c>
      <c r="F9" s="1" t="s">
        <v>42</v>
      </c>
      <c r="G9" s="1" t="s">
        <v>43</v>
      </c>
      <c r="H9" s="1" t="s">
        <v>44</v>
      </c>
      <c r="I9" s="1" t="s">
        <v>45</v>
      </c>
    </row>
    <row r="10" spans="1:9">
      <c r="B10">
        <f>COUNTA(STG!A3:A8262)</f>
        <v>2</v>
      </c>
      <c r="C10">
        <f>COUNTA(HDL!A3:A8287)</f>
        <v>2</v>
      </c>
      <c r="D10">
        <f>COUNTA(HCM!A3:A8267)</f>
        <v>2</v>
      </c>
    </row>
    <row r="11" spans="1:9">
      <c r="A11" t="s">
        <v>48</v>
      </c>
      <c r="E11">
        <f>COUNTIF(Rec!C$3:C$8293,$A11)</f>
        <v>2</v>
      </c>
      <c r="F11">
        <f>COUNTIF(Rec!D$3:D$8293,$A11)</f>
        <v>2</v>
      </c>
      <c r="G11">
        <f>COUNTIF(Rec!E$3:E$8293,$A11)</f>
        <v>2</v>
      </c>
      <c r="H11">
        <f>COUNTIF(Rec!F$3:F$8293,$A11)</f>
        <v>2</v>
      </c>
      <c r="I11">
        <f>COUNTIF(Rec!G$3:G$8293,$A11)</f>
        <v>2</v>
      </c>
    </row>
    <row r="12" spans="1:9">
      <c r="A12" t="s">
        <v>49</v>
      </c>
      <c r="E12">
        <f>COUNTIF(Rec!C$3:C$8293,$A12)</f>
        <v>0</v>
      </c>
      <c r="F12">
        <f>COUNTIF(Rec!D$3:D$8293,$A12)</f>
        <v>0</v>
      </c>
      <c r="G12">
        <f>COUNTIF(Rec!E$3:E$8293,$A12)</f>
        <v>0</v>
      </c>
      <c r="H12">
        <f>COUNTIF(Rec!F$3:F$8293,$A12)</f>
        <v>0</v>
      </c>
      <c r="I12">
        <f>COUNTIF(Rec!G$3:G$8293,$A12)</f>
        <v>0</v>
      </c>
    </row>
    <row r="13" spans="1:9">
      <c r="A13" t="s">
        <v>50</v>
      </c>
      <c r="E13">
        <f>COUNTIF(Rec!C$3:C$8293,$A13)</f>
        <v>0</v>
      </c>
      <c r="F13">
        <f>COUNTIF(Rec!D$3:D$8293,$A13)</f>
        <v>0</v>
      </c>
      <c r="G13">
        <f>COUNTIF(Rec!E$3:E$8293,$A13)</f>
        <v>0</v>
      </c>
      <c r="H13">
        <f>COUNTIF(Rec!F$3:F$8293,$A13)</f>
        <v>0</v>
      </c>
      <c r="I13">
        <f>COUNTIF(Rec!G$3:G$8293,$A13)</f>
        <v>0</v>
      </c>
    </row>
    <row r="14" spans="1:9">
      <c r="A14" t="s">
        <v>51</v>
      </c>
      <c r="E14">
        <f>COUNTIF(Rec!C$3:C$8293,$A14)</f>
        <v>0</v>
      </c>
      <c r="F14">
        <f>COUNTIF(Rec!D$3:D$8293,$A14)</f>
        <v>0</v>
      </c>
      <c r="G14">
        <f>COUNTIF(Rec!E$3:E$8293,$A14)</f>
        <v>0</v>
      </c>
      <c r="H14">
        <f>COUNTIF(Rec!F$3:F$8293,$A14)</f>
        <v>0</v>
      </c>
      <c r="I14">
        <f>COUNTIF(Rec!G$3:G$8293,$A14)</f>
        <v>0</v>
      </c>
    </row>
    <row r="15" spans="1:9">
      <c r="A15" s="3" t="s">
        <v>52</v>
      </c>
      <c r="B15" s="3"/>
      <c r="C15" s="3"/>
      <c r="D15" s="3"/>
      <c r="E15" s="3">
        <f t="shared" ref="E15" si="0">SUM(E10:E14)</f>
        <v>2</v>
      </c>
      <c r="F15" s="3">
        <f t="shared" ref="F15:I15" si="1">SUM(F10:F14)</f>
        <v>2</v>
      </c>
      <c r="G15" s="3">
        <f t="shared" si="1"/>
        <v>2</v>
      </c>
      <c r="H15" s="3">
        <f t="shared" si="1"/>
        <v>2</v>
      </c>
      <c r="I15" s="3">
        <f t="shared" si="1"/>
        <v>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0"/>
  <dimension ref="A1:AW4"/>
  <sheetViews>
    <sheetView workbookViewId="0">
      <selection activeCell="A5" sqref="A5:XFD21735"/>
    </sheetView>
  </sheetViews>
  <sheetFormatPr defaultRowHeight="15"/>
  <cols>
    <col min="1" max="1" width="15.5703125" bestFit="1" customWidth="1"/>
    <col min="2" max="2" width="16.42578125" customWidth="1"/>
    <col min="3" max="3" width="16.5703125" customWidth="1"/>
    <col min="4" max="4" width="17" bestFit="1" customWidth="1"/>
    <col min="5" max="5" width="23.7109375" bestFit="1" customWidth="1"/>
    <col min="6" max="6" width="31.42578125" bestFit="1" customWidth="1"/>
    <col min="7" max="7" width="29.85546875" style="5" bestFit="1" customWidth="1"/>
    <col min="8" max="8" width="26.140625" bestFit="1" customWidth="1"/>
    <col min="9" max="9" width="21.85546875" bestFit="1" customWidth="1"/>
    <col min="10" max="10" width="22.140625" bestFit="1" customWidth="1"/>
    <col min="11" max="12" width="19.140625" bestFit="1" customWidth="1"/>
    <col min="13" max="13" width="24" bestFit="1" customWidth="1"/>
    <col min="14" max="14" width="18.85546875" bestFit="1" customWidth="1"/>
    <col min="15" max="15" width="24" bestFit="1" customWidth="1"/>
    <col min="16" max="16" width="18.85546875" bestFit="1" customWidth="1"/>
    <col min="17" max="17" width="17.85546875" bestFit="1" customWidth="1"/>
    <col min="18" max="20" width="11.42578125" bestFit="1" customWidth="1"/>
    <col min="21" max="21" width="21" bestFit="1" customWidth="1"/>
    <col min="22" max="22" width="19" bestFit="1" customWidth="1"/>
    <col min="23" max="23" width="21" bestFit="1" customWidth="1"/>
    <col min="24" max="27" width="19" bestFit="1" customWidth="1"/>
    <col min="28" max="28" width="18.28515625" bestFit="1" customWidth="1"/>
    <col min="29" max="30" width="19" bestFit="1" customWidth="1"/>
    <col min="31" max="31" width="17.85546875" bestFit="1" customWidth="1"/>
    <col min="32" max="32" width="19" bestFit="1" customWidth="1"/>
    <col min="33" max="33" width="17.85546875" bestFit="1" customWidth="1"/>
    <col min="34" max="34" width="3" bestFit="1" customWidth="1"/>
  </cols>
  <sheetData>
    <row r="1" spans="1:49">
      <c r="D1">
        <v>1</v>
      </c>
      <c r="E1">
        <v>2</v>
      </c>
      <c r="F1">
        <v>3</v>
      </c>
      <c r="G1" s="5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49" s="7" customFormat="1" ht="30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12" t="s">
        <v>15</v>
      </c>
      <c r="H2" s="7" t="s">
        <v>16</v>
      </c>
      <c r="I2" s="7" t="s">
        <v>17</v>
      </c>
      <c r="J2" s="7" t="s">
        <v>18</v>
      </c>
      <c r="K2" s="7" t="s">
        <v>56</v>
      </c>
      <c r="L2" s="7" t="s">
        <v>19</v>
      </c>
      <c r="M2" s="7" t="s">
        <v>57</v>
      </c>
      <c r="N2" s="7" t="s">
        <v>20</v>
      </c>
      <c r="O2" s="7" t="s">
        <v>21</v>
      </c>
      <c r="P2" s="7" t="s">
        <v>22</v>
      </c>
      <c r="Q2" s="7" t="s">
        <v>23</v>
      </c>
      <c r="R2" s="7" t="s">
        <v>24</v>
      </c>
      <c r="S2" s="7" t="s">
        <v>25</v>
      </c>
      <c r="T2" s="7" t="s">
        <v>26</v>
      </c>
      <c r="U2" s="7" t="s">
        <v>27</v>
      </c>
      <c r="V2" s="7" t="s">
        <v>28</v>
      </c>
      <c r="W2" s="7" t="s">
        <v>29</v>
      </c>
      <c r="X2" s="7" t="s">
        <v>30</v>
      </c>
      <c r="Y2" s="7" t="s">
        <v>31</v>
      </c>
      <c r="Z2" s="7" t="s">
        <v>32</v>
      </c>
      <c r="AA2" s="7" t="s">
        <v>33</v>
      </c>
      <c r="AB2" s="7" t="s">
        <v>34</v>
      </c>
      <c r="AC2" s="7" t="s">
        <v>35</v>
      </c>
      <c r="AD2" s="7" t="s">
        <v>36</v>
      </c>
      <c r="AE2" s="7" t="s">
        <v>37</v>
      </c>
      <c r="AF2" s="7" t="s">
        <v>38</v>
      </c>
      <c r="AG2" s="7" t="s">
        <v>39</v>
      </c>
    </row>
    <row r="3" spans="1:49">
      <c r="A3">
        <f t="shared" ref="A3:A4" si="0">D3</f>
        <v>5</v>
      </c>
      <c r="D3">
        <v>5</v>
      </c>
      <c r="G3" s="5">
        <v>707470171</v>
      </c>
      <c r="H3" t="s">
        <v>71</v>
      </c>
      <c r="J3" s="4">
        <v>41883</v>
      </c>
      <c r="L3" s="4">
        <v>1027428</v>
      </c>
      <c r="Q3" t="s">
        <v>70</v>
      </c>
      <c r="W3" t="s">
        <v>72</v>
      </c>
      <c r="AD3" t="s">
        <v>73</v>
      </c>
      <c r="AE3" t="s">
        <v>74</v>
      </c>
      <c r="AF3" t="s">
        <v>73</v>
      </c>
      <c r="AG3" t="s">
        <v>74</v>
      </c>
      <c r="AW3" s="4"/>
    </row>
    <row r="4" spans="1:49">
      <c r="A4">
        <f t="shared" si="0"/>
        <v>7</v>
      </c>
      <c r="D4">
        <v>7</v>
      </c>
      <c r="G4" s="5">
        <v>707004105</v>
      </c>
      <c r="H4" t="s">
        <v>71</v>
      </c>
      <c r="J4" s="4">
        <v>39692</v>
      </c>
      <c r="L4" s="4">
        <v>1027428</v>
      </c>
      <c r="Q4" t="s">
        <v>70</v>
      </c>
      <c r="W4" t="s">
        <v>72</v>
      </c>
      <c r="AD4" t="s">
        <v>73</v>
      </c>
      <c r="AE4" t="s">
        <v>74</v>
      </c>
      <c r="AF4" t="s">
        <v>73</v>
      </c>
      <c r="AG4" t="s">
        <v>74</v>
      </c>
      <c r="AW4" s="4"/>
    </row>
  </sheetData>
  <sortState xmlns:xlrd2="http://schemas.microsoft.com/office/spreadsheetml/2017/richdata2" ref="A3:AW1026845">
    <sortCondition ref="D3:D102684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1"/>
  <dimension ref="A1:S4"/>
  <sheetViews>
    <sheetView workbookViewId="0">
      <selection activeCell="A5" sqref="A5:XFD21710"/>
    </sheetView>
  </sheetViews>
  <sheetFormatPr defaultRowHeight="15"/>
  <cols>
    <col min="1" max="1" width="14.7109375" bestFit="1" customWidth="1"/>
    <col min="3" max="3" width="17.28515625" bestFit="1" customWidth="1"/>
    <col min="5" max="5" width="26" bestFit="1" customWidth="1"/>
    <col min="6" max="6" width="27.140625" bestFit="1" customWidth="1"/>
    <col min="7" max="7" width="24.42578125" style="5" bestFit="1" customWidth="1"/>
    <col min="8" max="8" width="21.42578125" bestFit="1" customWidth="1"/>
    <col min="9" max="9" width="19" bestFit="1" customWidth="1"/>
    <col min="10" max="10" width="15.85546875" style="2" bestFit="1" customWidth="1"/>
    <col min="11" max="11" width="15.85546875" bestFit="1" customWidth="1"/>
    <col min="12" max="12" width="15.85546875" style="2" bestFit="1" customWidth="1"/>
    <col min="13" max="13" width="15.85546875" style="4" bestFit="1" customWidth="1"/>
    <col min="14" max="14" width="22" bestFit="1" customWidth="1"/>
  </cols>
  <sheetData>
    <row r="1" spans="1:19">
      <c r="A1">
        <v>1</v>
      </c>
      <c r="B1">
        <v>2</v>
      </c>
      <c r="C1">
        <v>3</v>
      </c>
      <c r="D1">
        <v>4</v>
      </c>
      <c r="E1">
        <v>5</v>
      </c>
      <c r="F1" s="5">
        <v>6</v>
      </c>
      <c r="G1" s="5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9" s="7" customFormat="1" ht="45">
      <c r="A2" s="7" t="s">
        <v>47</v>
      </c>
      <c r="B2" s="7" t="s">
        <v>55</v>
      </c>
      <c r="C2" s="7" t="s">
        <v>40</v>
      </c>
      <c r="D2" s="7" t="s">
        <v>63</v>
      </c>
      <c r="E2" s="7" t="s">
        <v>64</v>
      </c>
      <c r="F2" s="7" t="s">
        <v>65</v>
      </c>
      <c r="G2" s="12" t="s">
        <v>66</v>
      </c>
      <c r="H2" s="7" t="s">
        <v>67</v>
      </c>
      <c r="I2" s="7" t="s">
        <v>68</v>
      </c>
      <c r="J2" s="7" t="s">
        <v>59</v>
      </c>
      <c r="K2" s="7" t="s">
        <v>60</v>
      </c>
      <c r="L2" s="7" t="s">
        <v>20</v>
      </c>
      <c r="M2" s="7" t="s">
        <v>61</v>
      </c>
      <c r="N2" s="7" t="s">
        <v>62</v>
      </c>
      <c r="O2" s="7" t="s">
        <v>29</v>
      </c>
      <c r="P2" s="7" t="s">
        <v>36</v>
      </c>
      <c r="Q2" s="7" t="s">
        <v>37</v>
      </c>
      <c r="R2" s="7" t="s">
        <v>38</v>
      </c>
      <c r="S2" s="7" t="s">
        <v>39</v>
      </c>
    </row>
    <row r="3" spans="1:19">
      <c r="A3">
        <f t="shared" ref="A3:A4" si="0">F3</f>
        <v>5</v>
      </c>
      <c r="E3" s="11">
        <v>1</v>
      </c>
      <c r="F3">
        <v>5</v>
      </c>
      <c r="G3" s="5">
        <v>707470171</v>
      </c>
      <c r="H3" t="s">
        <v>71</v>
      </c>
      <c r="J3" s="4">
        <v>41883</v>
      </c>
      <c r="K3" s="4">
        <v>1027428</v>
      </c>
      <c r="L3"/>
      <c r="M3" t="s">
        <v>76</v>
      </c>
      <c r="N3" t="s">
        <v>75</v>
      </c>
      <c r="O3" t="s">
        <v>72</v>
      </c>
      <c r="P3" t="s">
        <v>73</v>
      </c>
      <c r="Q3" t="s">
        <v>74</v>
      </c>
      <c r="R3" t="s">
        <v>73</v>
      </c>
      <c r="S3" t="s">
        <v>74</v>
      </c>
    </row>
    <row r="4" spans="1:19">
      <c r="A4">
        <f t="shared" si="0"/>
        <v>7</v>
      </c>
      <c r="E4" s="11">
        <v>1</v>
      </c>
      <c r="F4">
        <v>7</v>
      </c>
      <c r="G4" s="5">
        <v>707004105</v>
      </c>
      <c r="H4" t="s">
        <v>71</v>
      </c>
      <c r="J4" s="4">
        <v>39692</v>
      </c>
      <c r="K4" s="4">
        <v>1027428</v>
      </c>
      <c r="L4"/>
      <c r="M4" t="s">
        <v>77</v>
      </c>
      <c r="N4" t="s">
        <v>75</v>
      </c>
      <c r="O4" t="s">
        <v>72</v>
      </c>
      <c r="P4" t="s">
        <v>73</v>
      </c>
      <c r="Q4" t="s">
        <v>74</v>
      </c>
      <c r="R4" t="s">
        <v>73</v>
      </c>
      <c r="S4" t="s">
        <v>74</v>
      </c>
    </row>
  </sheetData>
  <sortState xmlns:xlrd2="http://schemas.microsoft.com/office/spreadsheetml/2017/richdata2" ref="A3:U4">
    <sortCondition ref="F3:F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2"/>
  <dimension ref="A1:F4"/>
  <sheetViews>
    <sheetView workbookViewId="0">
      <selection activeCell="A5" sqref="A5:XFD21729"/>
    </sheetView>
  </sheetViews>
  <sheetFormatPr defaultRowHeight="15"/>
  <cols>
    <col min="3" max="3" width="17.7109375" customWidth="1"/>
    <col min="4" max="4" width="12.140625" style="5" bestFit="1" customWidth="1"/>
  </cols>
  <sheetData>
    <row r="1" spans="1:6" ht="15.75" thickBot="1">
      <c r="A1">
        <v>1</v>
      </c>
      <c r="B1">
        <v>2</v>
      </c>
      <c r="C1">
        <v>3</v>
      </c>
      <c r="D1" s="5">
        <v>4</v>
      </c>
      <c r="E1">
        <v>5</v>
      </c>
      <c r="F1">
        <v>6</v>
      </c>
    </row>
    <row r="2" spans="1:6" ht="21.75" thickBot="1">
      <c r="A2" s="1" t="s">
        <v>12</v>
      </c>
      <c r="B2" s="1" t="s">
        <v>41</v>
      </c>
      <c r="C2" s="1" t="s">
        <v>42</v>
      </c>
      <c r="D2" s="6" t="s">
        <v>43</v>
      </c>
      <c r="E2" s="1" t="s">
        <v>44</v>
      </c>
      <c r="F2" s="1" t="s">
        <v>45</v>
      </c>
    </row>
    <row r="3" spans="1:6">
      <c r="A3" s="8">
        <v>5</v>
      </c>
      <c r="B3" s="9">
        <v>1</v>
      </c>
      <c r="C3" s="8" t="s">
        <v>71</v>
      </c>
      <c r="D3" s="13">
        <v>707470171</v>
      </c>
      <c r="E3" s="10">
        <v>41883</v>
      </c>
      <c r="F3" s="10">
        <v>1027428</v>
      </c>
    </row>
    <row r="4" spans="1:6">
      <c r="A4" s="8">
        <v>7</v>
      </c>
      <c r="B4" s="9">
        <v>1</v>
      </c>
      <c r="C4" s="8" t="s">
        <v>71</v>
      </c>
      <c r="D4" s="13">
        <v>707004105</v>
      </c>
      <c r="E4" s="10">
        <v>39692</v>
      </c>
      <c r="F4" s="10">
        <v>1027428</v>
      </c>
    </row>
  </sheetData>
  <sortState xmlns:xlrd2="http://schemas.microsoft.com/office/spreadsheetml/2017/richdata2" ref="A3:F4">
    <sortCondition ref="A3:A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3"/>
  <dimension ref="A1:G4"/>
  <sheetViews>
    <sheetView tabSelected="1" workbookViewId="0">
      <selection activeCell="G18" sqref="G18"/>
    </sheetView>
  </sheetViews>
  <sheetFormatPr defaultRowHeight="15"/>
  <cols>
    <col min="6" max="6" width="10.7109375" bestFit="1" customWidth="1"/>
    <col min="8" max="8" width="10.7109375" bestFit="1" customWidth="1"/>
  </cols>
  <sheetData>
    <row r="1" spans="1:7" ht="15.75" thickBot="1"/>
    <row r="2" spans="1:7" ht="32.25" thickBot="1">
      <c r="A2" s="1" t="s">
        <v>12</v>
      </c>
      <c r="B2" s="1" t="s">
        <v>46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</row>
    <row r="3" spans="1:7">
      <c r="A3">
        <v>5</v>
      </c>
      <c r="B3">
        <f>_xlfn.IFNA(VLOOKUP($A3,HCM!$A$2:$F$8267,1,FALSE),"Not Loaded")</f>
        <v>5</v>
      </c>
      <c r="C3" t="str">
        <f xml:space="preserve"> IF($B3="Not Loaded","Not Loaded",IF(VLOOKUP($B3,HDL!$A$3:$I$8288,5,FALSE)=VLOOKUP($B3,HCM!$A$3:$F$8267,2,FALSE),"OK","HCM&lt;&gt;HDL"))</f>
        <v>OK</v>
      </c>
      <c r="D3" t="str">
        <f xml:space="preserve"> IF($B3="Not Loaded","Not Loaded",IF(VLOOKUP($B3,STG!$D$3:$Z$8262,5,FALSE) = VLOOKUP($B3,HDL!$A$3:$I$8287,8,FALSE),IF(VLOOKUP($B3,HDL!$A$3:$I$8287,8,FALSE)=VLOOKUP($B3,HCM!$A$3:$F$8267,3,FALSE),"OK","HCM&lt;&gt;HDL"),"STG&lt;&gt;HDL"))</f>
        <v>OK</v>
      </c>
      <c r="E3" t="str">
        <f xml:space="preserve"> IF($B3="Not Loaded","Not Loaded",IF(VLOOKUP($B3,STG!$D$3:$Z$8262,4,FALSE) = VLOOKUP($B3,HDL!$A$3:$I$8287,7,FALSE),IF(VLOOKUP($B3,HDL!$A$3:$I$8287,7,FALSE)=VLOOKUP($B3,HCM!$A$3:$F$8267,4,FALSE),"OK","HCM&lt;&gt;HDL"),"STG&lt;&gt;HDL"))</f>
        <v>OK</v>
      </c>
      <c r="F3" t="str">
        <f>IF($B3="Not Loaded","Not Loaded",IF(VLOOKUP($B3,STG!$D$3:$BA$8262,7,FALSE)=VLOOKUP($B3,HDL!$A$3:$O$8287,10,FALSE),IF(VLOOKUP($B3,HDL!$A$3:$O$8287,10,FALSE)=ROUND(VLOOKUP($B3,HCM!$A$3:$F$8267,5,FALSE),0),"OK","HCM&lt;&gt;HDL"),"STG&lt;&gt;HDL"))</f>
        <v>OK</v>
      </c>
      <c r="G3" t="str">
        <f>IF($B3="Not Loaded","Not Loaded",IF(VLOOKUP($B3,STG!$D$3:$BA$8262,9,FALSE)=VLOOKUP($B3,HDL!$A$3:$O$8287,11,FALSE),IF(VLOOKUP($B3,HDL!$A$3:$O$8287,11,FALSE)=ROUND(VLOOKUP($B3,HCM!$A$3:$F$8267,6,FALSE),0),"OK","HCM&lt;&gt;HDL"),"STG&lt;&gt;HDL"))</f>
        <v>OK</v>
      </c>
    </row>
    <row r="4" spans="1:7">
      <c r="A4">
        <v>7</v>
      </c>
      <c r="B4">
        <f>_xlfn.IFNA(VLOOKUP($A4,HCM!$A$2:$F$8267,1,FALSE),"Not Loaded")</f>
        <v>7</v>
      </c>
      <c r="C4" t="str">
        <f xml:space="preserve"> IF($B4="Not Loaded","Not Loaded",IF(VLOOKUP($B4,HDL!$A$3:$I$8288,5,FALSE)=VLOOKUP($B4,HCM!$A$3:$F$8267,2,FALSE),"OK","HCM&lt;&gt;HDL"))</f>
        <v>OK</v>
      </c>
      <c r="D4" t="str">
        <f xml:space="preserve"> IF($B4="Not Loaded","Not Loaded",IF(VLOOKUP($B4,STG!$D$3:$Z$8262,5,FALSE) = VLOOKUP($B4,HDL!$A$3:$I$8287,8,FALSE),IF(VLOOKUP($B4,HDL!$A$3:$I$8287,8,FALSE)=VLOOKUP($B4,HCM!$A$3:$F$8267,3,FALSE),"OK","HCM&lt;&gt;HDL"),"STG&lt;&gt;HDL"))</f>
        <v>OK</v>
      </c>
      <c r="E4" t="str">
        <f xml:space="preserve"> IF($B4="Not Loaded","Not Loaded",IF(VLOOKUP($B4,STG!$D$3:$Z$8262,4,FALSE) = VLOOKUP($B4,HDL!$A$3:$I$8287,7,FALSE),IF(VLOOKUP($B4,HDL!$A$3:$I$8287,7,FALSE)=VLOOKUP($B4,HCM!$A$3:$F$8267,4,FALSE),"OK","HCM&lt;&gt;HDL"),"STG&lt;&gt;HDL"))</f>
        <v>OK</v>
      </c>
      <c r="F4" t="str">
        <f>IF($B4="Not Loaded","Not Loaded",IF(VLOOKUP($B4,STG!$D$3:$BA$8262,7,FALSE)=VLOOKUP($B4,HDL!$A$3:$O$8287,10,FALSE),IF(VLOOKUP($B4,HDL!$A$3:$O$8287,10,FALSE)=ROUND(VLOOKUP($B4,HCM!$A$3:$F$8267,5,FALSE),0),"OK","HCM&lt;&gt;HDL"),"STG&lt;&gt;HDL"))</f>
        <v>OK</v>
      </c>
      <c r="G4" t="str">
        <f>IF($B4="Not Loaded","Not Loaded",IF(VLOOKUP($B4,STG!$D$3:$BA$8262,9,FALSE)=VLOOKUP($B4,HDL!$A$3:$O$8287,11,FALSE),IF(VLOOKUP($B4,HDL!$A$3:$O$8287,11,FALSE)=ROUND(VLOOKUP($B4,HCM!$A$3:$F$8267,6,FALSE),0),"OK","HCM&lt;&gt;HDL"),"STG&lt;&gt;HDL"))</f>
        <v>OK</v>
      </c>
    </row>
  </sheetData>
  <conditionalFormatting sqref="B3:B4">
    <cfRule type="cellIs" dxfId="3" priority="11" operator="equal">
      <formula>"Not Loaded"</formula>
    </cfRule>
  </conditionalFormatting>
  <conditionalFormatting sqref="C3:G4">
    <cfRule type="cellIs" dxfId="2" priority="5" operator="equal">
      <formula>"Not Loaded"</formula>
    </cfRule>
    <cfRule type="containsText" dxfId="1" priority="6" operator="containsText" text="&lt;&gt;">
      <formula>NOT(ISERROR(SEARCH("&lt;&gt;",C3)))</formula>
    </cfRule>
    <cfRule type="cellIs" dxfId="0" priority="7" operator="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378830-8EE8-4810-9F57-FEC07166B2C1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ac6a0247-43fa-4535-a5fb-6906f8e53d52"/>
    <ds:schemaRef ds:uri="9e5ebb6e-1584-4dc0-b988-3e8cf38876a9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674F95E-137D-4724-B3BF-6E2F92F41A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97C00C-283E-4FE7-BFF7-9630E4B269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 (Personal Administration Account)</dc:creator>
  <cp:lastModifiedBy>Lokesh Shanbhag</cp:lastModifiedBy>
  <dcterms:created xsi:type="dcterms:W3CDTF">2018-01-29T11:51:42Z</dcterms:created>
  <dcterms:modified xsi:type="dcterms:W3CDTF">2021-07-05T15:04:16Z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  <property fmtid="{D5CDD505-2E9C-101B-9397-08002B2CF9AE}" pid="3" name="Security">
    <vt:lpwstr/>
  </property>
  <property fmtid="{D5CDD505-2E9C-101B-9397-08002B2CF9AE}" pid="4" name="Document Security Type">
    <vt:lpwstr>1;#Restricted|a3967369-70e6-4d62-983e-0cb1053b6319</vt:lpwstr>
  </property>
  <property fmtid="{D5CDD505-2E9C-101B-9397-08002B2CF9AE}" pid="5" name="p50bba6284424fd8aeaf865684155bcf">
    <vt:lpwstr/>
  </property>
</Properties>
</file>