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hanbhagl\Desktop\Version 1\Projects\Maximise Data Migration Toolkit\MXDM 2.0\HCM_RECON_REPORTS\HCM Reconciliation Templates\"/>
    </mc:Choice>
  </mc:AlternateContent>
  <xr:revisionPtr revIDLastSave="0" documentId="13_ncr:1_{0FEA543A-D487-420B-ABAE-37213FB76479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Summary" sheetId="1" r:id="rId1"/>
    <sheet name="STG" sheetId="2" r:id="rId2"/>
    <sheet name="HDL" sheetId="6" r:id="rId3"/>
    <sheet name="HCM" sheetId="4" r:id="rId4"/>
    <sheet name="Rec" sheetId="5" r:id="rId5"/>
  </sheets>
  <definedNames>
    <definedName name="_xlnm._FilterDatabase" localSheetId="3" hidden="1">HCM!$A$2:$I$2</definedName>
    <definedName name="_xlnm._FilterDatabase" localSheetId="2" hidden="1">HDL!$A$2:$AD$3</definedName>
    <definedName name="_xlnm._FilterDatabase" localSheetId="4" hidden="1">Rec!$A$2:$I$3</definedName>
    <definedName name="_xlnm._FilterDatabase" localSheetId="1" hidden="1">STG!$A$2:$AI$2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5" l="1"/>
  <c r="L3" i="6"/>
  <c r="A3" i="6" s="1"/>
  <c r="C10" i="1" s="1"/>
  <c r="A3" i="4" l="1"/>
  <c r="A4" i="4"/>
  <c r="A4" i="2"/>
  <c r="A3" i="2"/>
  <c r="B10" i="1" l="1"/>
  <c r="D10" i="1" l="1"/>
  <c r="B3" i="5"/>
  <c r="E3" i="5" l="1"/>
  <c r="D3" i="5"/>
  <c r="C3" i="5"/>
  <c r="G3" i="5"/>
  <c r="F3" i="5"/>
  <c r="H3" i="5"/>
  <c r="J11" i="1" l="1"/>
  <c r="J12" i="1"/>
  <c r="J13" i="1"/>
  <c r="J14" i="1"/>
  <c r="F13" i="1"/>
  <c r="F11" i="1"/>
  <c r="F12" i="1"/>
  <c r="F14" i="1"/>
  <c r="H11" i="1"/>
  <c r="H12" i="1"/>
  <c r="H13" i="1"/>
  <c r="H14" i="1"/>
  <c r="K11" i="1"/>
  <c r="K13" i="1"/>
  <c r="K12" i="1"/>
  <c r="K14" i="1"/>
  <c r="G11" i="1"/>
  <c r="G13" i="1"/>
  <c r="G12" i="1"/>
  <c r="G14" i="1"/>
  <c r="I12" i="1"/>
  <c r="I14" i="1"/>
  <c r="I11" i="1"/>
  <c r="I13" i="1"/>
  <c r="L11" i="1"/>
  <c r="L12" i="1"/>
  <c r="L13" i="1"/>
  <c r="L14" i="1"/>
  <c r="I15" i="1" l="1"/>
  <c r="F15" i="1"/>
  <c r="L15" i="1"/>
  <c r="G15" i="1"/>
  <c r="K15" i="1"/>
  <c r="H15" i="1"/>
  <c r="J15" i="1"/>
</calcChain>
</file>

<file path=xl/sharedStrings.xml><?xml version="1.0" encoding="utf-8"?>
<sst xmlns="http://schemas.openxmlformats.org/spreadsheetml/2006/main" count="132" uniqueCount="92">
  <si>
    <t>Data Migration Phase 1a Reconciliations</t>
  </si>
  <si>
    <t>Functional Area</t>
  </si>
  <si>
    <t>Business Object</t>
  </si>
  <si>
    <t>Entity</t>
  </si>
  <si>
    <t>Date</t>
  </si>
  <si>
    <t>Summary</t>
  </si>
  <si>
    <t>Staging</t>
  </si>
  <si>
    <t>HDL</t>
  </si>
  <si>
    <t>HCM</t>
  </si>
  <si>
    <t>PERSON_CODE</t>
  </si>
  <si>
    <t>SOURCE_SYSTEM_REFERENCE</t>
  </si>
  <si>
    <t>TARGET_SYSTEM_REFERENCE</t>
  </si>
  <si>
    <t>SOURCE_SYSTEM_OWNER</t>
  </si>
  <si>
    <t>SOURCE_SYSTEM_ID</t>
  </si>
  <si>
    <t>LOAD_REQUEST_ID</t>
  </si>
  <si>
    <t>ATTRIBUTE1</t>
  </si>
  <si>
    <t>ATTRIBUTE2</t>
  </si>
  <si>
    <t>ATTRIBUTE3</t>
  </si>
  <si>
    <t>ATTRIBUTE4</t>
  </si>
  <si>
    <t>ATTRIBUTE5</t>
  </si>
  <si>
    <t>BATCH_NAME</t>
  </si>
  <si>
    <t>STAGE1_PROCESSED</t>
  </si>
  <si>
    <t>STAGE1_RUN_DATE</t>
  </si>
  <si>
    <t>STAGE1_ERROR_DET</t>
  </si>
  <si>
    <t>STAGE2_PROCESSED</t>
  </si>
  <si>
    <t>STAGE2_RUN_DATE</t>
  </si>
  <si>
    <t>STAGE2_ERROR_DET</t>
  </si>
  <si>
    <t>CREATION_DATE</t>
  </si>
  <si>
    <t>CREATED_BY</t>
  </si>
  <si>
    <t>LAST_UPDATE_DATE</t>
  </si>
  <si>
    <t>LAST_UPDATED_BY</t>
  </si>
  <si>
    <t>PERSON_NUMBER</t>
  </si>
  <si>
    <t>Loaded?</t>
  </si>
  <si>
    <t>Source</t>
  </si>
  <si>
    <t>Not Loaded</t>
  </si>
  <si>
    <t>STG&lt;&gt;HDL</t>
  </si>
  <si>
    <t>HCM&lt;&gt;HDL</t>
  </si>
  <si>
    <t>Loaded OK</t>
  </si>
  <si>
    <t>UNIQUE ID</t>
  </si>
  <si>
    <t>Unique identifier</t>
  </si>
  <si>
    <t>Total</t>
  </si>
  <si>
    <t>EFFECTIVESTARTDATE</t>
  </si>
  <si>
    <t>EFFECTIVEENDDATE</t>
  </si>
  <si>
    <t>VISA_PERMIT_TYPE</t>
  </si>
  <si>
    <t>ISSUING_COUNTRY</t>
  </si>
  <si>
    <t>VISA_PERMIT_NUMBER</t>
  </si>
  <si>
    <t>VISA_PERMIT_STATUS_DATE</t>
  </si>
  <si>
    <t>EXPIRATION_DATE</t>
  </si>
  <si>
    <t>COS_NUMBER</t>
  </si>
  <si>
    <t>COS_START_DATE</t>
  </si>
  <si>
    <t>COS_END_DATE</t>
  </si>
  <si>
    <t>ENTITY_CODE</t>
  </si>
  <si>
    <t>ENTITY_NAME</t>
  </si>
  <si>
    <t>Worker</t>
  </si>
  <si>
    <t>Environment</t>
  </si>
  <si>
    <t>Visa</t>
  </si>
  <si>
    <t>METADATA</t>
  </si>
  <si>
    <t>PersonVisa</t>
  </si>
  <si>
    <t>FLEX:PER_VISA_PERMIT_DFF</t>
  </si>
  <si>
    <t>cosNumber(PER_VISA_PERMIT_DFF=Global Data Elements)</t>
  </si>
  <si>
    <t>cosStartDate(PER_VISA_PERMIT_DFF=Global Data Elements)</t>
  </si>
  <si>
    <t>cosEndDate(PER_VISA_PERMIT_DFF=Global Data Elements)</t>
  </si>
  <si>
    <t>EffectiveStartDate</t>
  </si>
  <si>
    <t>EffectiveEndDate</t>
  </si>
  <si>
    <t>VisaPermitType</t>
  </si>
  <si>
    <t>PersonId(SourceSystemId)</t>
  </si>
  <si>
    <t>ExpirationDate</t>
  </si>
  <si>
    <t>IssuingCountry</t>
  </si>
  <si>
    <t>VisaPermitNumber</t>
  </si>
  <si>
    <t>VisaPermitStatusDate</t>
  </si>
  <si>
    <t>CurrentVisaPermit</t>
  </si>
  <si>
    <t>SourceSystemOwner</t>
  </si>
  <si>
    <t>SourceSystemId</t>
  </si>
  <si>
    <t>Person Number</t>
  </si>
  <si>
    <t>PROD</t>
  </si>
  <si>
    <t>BSEE</t>
  </si>
  <si>
    <t>NONEENAT</t>
  </si>
  <si>
    <t>1000175</t>
  </si>
  <si>
    <t>1000179</t>
  </si>
  <si>
    <t>VisaPermitStatus</t>
  </si>
  <si>
    <t>MERGE</t>
  </si>
  <si>
    <t>Global Data Elements</t>
  </si>
  <si>
    <t>PER_1000175</t>
  </si>
  <si>
    <t>GB</t>
  </si>
  <si>
    <t>Y</t>
  </si>
  <si>
    <t>DATA_MIGRATION</t>
  </si>
  <si>
    <t>PER_1000175_VIS_GB_</t>
  </si>
  <si>
    <t/>
  </si>
  <si>
    <t>PER_INFO_14MAY2019</t>
  </si>
  <si>
    <t>14-MAY-2019</t>
  </si>
  <si>
    <t>SIVA</t>
  </si>
  <si>
    <t>1000175_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</si>
</sst>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8"/>
      <color rgb="FF000000"/>
      <name val="Tahoma"/>
      <family val="2"/>
    </font>
    <font>
      <b/>
      <sz val="11"/>
      <color theme="1"/>
      <name val="Calibri"/>
      <family val="2"/>
      <scheme val="minor"/>
    </font>
    <font>
      <sz val="8"/>
      <color theme="1"/>
      <name val="Tahoma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8"/>
      <color theme="1"/>
      <name val="Tahoma"/>
      <family val="2"/>
    </font>
    <font>
      <sz val="8"/>
      <color theme="1"/>
      <name val="Tahoma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CFE0F1"/>
        <bgColor indexed="64"/>
      </patternFill>
    </fill>
    <fill>
      <patternFill patternType="solid">
        <fgColor rgb="FFCFE0F1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medium">
        <color rgb="FF777777"/>
      </left>
      <right style="medium">
        <color rgb="FF777777"/>
      </right>
      <top style="medium">
        <color rgb="FF777777"/>
      </top>
      <bottom style="medium">
        <color rgb="FF777777"/>
      </bottom>
      <diagonal/>
    </border>
    <border>
      <left style="thin">
        <color rgb="FF777777"/>
      </left>
      <right style="thin">
        <color rgb="FF777777"/>
      </right>
      <top style="thin">
        <color rgb="FF777777"/>
      </top>
      <bottom style="thin">
        <color rgb="FF777777"/>
      </bottom>
      <diagonal/>
    </border>
    <border>
      <left/>
      <right style="thin">
        <color rgb="FF777777"/>
      </right>
      <top style="thin">
        <color rgb="FF777777"/>
      </top>
      <bottom style="thin">
        <color rgb="FF777777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/>
    <xf numFmtId="0" fontId="5" fillId="0" borderId="0"/>
  </cellStyleXfs>
  <cellXfs count="20">
    <xf numFmtId="0" fontId="0" fillId="0" borderId="0" xfId="0"/>
    <xf numFmtId="0" fontId="0" fillId="2" borderId="0" xfId="0" applyFill="1"/>
    <xf numFmtId="0" fontId="1" fillId="3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top" wrapText="1"/>
    </xf>
    <xf numFmtId="15" fontId="0" fillId="0" borderId="0" xfId="0" applyNumberFormat="1"/>
    <xf numFmtId="0" fontId="2" fillId="0" borderId="0" xfId="0" applyFont="1"/>
    <xf numFmtId="0" fontId="3" fillId="4" borderId="2" xfId="0" applyFont="1" applyFill="1" applyBorder="1" applyAlignment="1">
      <alignment horizontal="left" vertical="top" wrapText="1"/>
    </xf>
    <xf numFmtId="0" fontId="0" fillId="5" borderId="0" xfId="0" applyFill="1"/>
    <xf numFmtId="0" fontId="0" fillId="0" borderId="0" xfId="0" applyAlignment="1">
      <alignment wrapText="1"/>
    </xf>
    <xf numFmtId="0" fontId="3" fillId="4" borderId="3" xfId="0" applyFont="1" applyFill="1" applyBorder="1" applyAlignment="1">
      <alignment horizontal="left" vertical="top" wrapText="1"/>
    </xf>
    <xf numFmtId="0" fontId="6" fillId="4" borderId="2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6" borderId="0" xfId="0" applyFill="1"/>
    <xf numFmtId="14" fontId="0" fillId="0" borderId="0" xfId="0" applyNumberFormat="1"/>
    <xf numFmtId="49" fontId="0" fillId="0" borderId="0" xfId="0" applyNumberFormat="1"/>
    <xf numFmtId="15" fontId="0" fillId="0" borderId="0" xfId="0" applyNumberFormat="1" applyAlignment="1">
      <alignment wrapText="1"/>
    </xf>
    <xf numFmtId="0" fontId="0" fillId="2" borderId="4" xfId="0" applyFill="1" applyBorder="1" applyAlignment="1">
      <alignment wrapText="1"/>
    </xf>
    <xf numFmtId="0" fontId="0" fillId="0" borderId="4" xfId="0" applyBorder="1" applyAlignment="1">
      <alignment wrapText="1"/>
    </xf>
    <xf numFmtId="0" fontId="7" fillId="0" borderId="2" xfId="0" applyFont="1" applyBorder="1" applyAlignment="1">
      <alignment horizontal="left" vertical="top" wrapText="1"/>
    </xf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4">
    <dxf>
      <font>
        <color theme="0"/>
      </font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C000"/>
        </patternFill>
      </fill>
      <border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9525</xdr:rowOff>
    </xdr:from>
    <xdr:to>
      <xdr:col>4</xdr:col>
      <xdr:colOff>581557</xdr:colOff>
      <xdr:row>3</xdr:row>
      <xdr:rowOff>171552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525"/>
          <a:ext cx="3810532" cy="7335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15"/>
  <sheetViews>
    <sheetView workbookViewId="0">
      <selection activeCell="L11" sqref="L11"/>
    </sheetView>
  </sheetViews>
  <sheetFormatPr defaultRowHeight="15" x14ac:dyDescent="0.25"/>
  <cols>
    <col min="1" max="1" width="19.42578125" customWidth="1"/>
    <col min="2" max="2" width="10.7109375" bestFit="1" customWidth="1"/>
    <col min="8" max="8" width="10" bestFit="1" customWidth="1"/>
  </cols>
  <sheetData>
    <row r="1" spans="1:12" x14ac:dyDescent="0.25">
      <c r="F1" t="s">
        <v>0</v>
      </c>
    </row>
    <row r="2" spans="1:12" x14ac:dyDescent="0.25">
      <c r="F2" t="s">
        <v>1</v>
      </c>
      <c r="H2" t="s">
        <v>8</v>
      </c>
    </row>
    <row r="3" spans="1:12" x14ac:dyDescent="0.25">
      <c r="F3" t="s">
        <v>2</v>
      </c>
      <c r="H3" t="s">
        <v>53</v>
      </c>
    </row>
    <row r="4" spans="1:12" x14ac:dyDescent="0.25">
      <c r="F4" t="s">
        <v>3</v>
      </c>
      <c r="H4" t="s">
        <v>55</v>
      </c>
    </row>
    <row r="5" spans="1:12" x14ac:dyDescent="0.25">
      <c r="F5" t="s">
        <v>54</v>
      </c>
      <c r="H5" t="s">
        <v>74</v>
      </c>
    </row>
    <row r="6" spans="1:12" x14ac:dyDescent="0.25">
      <c r="F6" t="s">
        <v>4</v>
      </c>
      <c r="H6" s="5">
        <v>43601</v>
      </c>
    </row>
    <row r="9" spans="1:12" ht="31.5" x14ac:dyDescent="0.25">
      <c r="A9" t="s">
        <v>5</v>
      </c>
      <c r="B9" t="s">
        <v>6</v>
      </c>
      <c r="C9" t="s">
        <v>7</v>
      </c>
      <c r="D9" t="s">
        <v>8</v>
      </c>
      <c r="F9" s="10" t="s">
        <v>43</v>
      </c>
      <c r="G9" s="7" t="s">
        <v>45</v>
      </c>
      <c r="H9" s="7" t="s">
        <v>46</v>
      </c>
      <c r="I9" s="7" t="s">
        <v>48</v>
      </c>
      <c r="J9" s="7" t="s">
        <v>49</v>
      </c>
      <c r="K9" s="7" t="s">
        <v>50</v>
      </c>
      <c r="L9" s="7" t="s">
        <v>47</v>
      </c>
    </row>
    <row r="10" spans="1:12" x14ac:dyDescent="0.25">
      <c r="A10" t="s">
        <v>33</v>
      </c>
      <c r="B10">
        <f>COUNTA(STG!A3:A9357)</f>
        <v>2</v>
      </c>
      <c r="C10">
        <f>COUNTA(HDL!A3:A3)</f>
        <v>1</v>
      </c>
      <c r="D10">
        <f>COUNTA(HCM!A3:A9427)</f>
        <v>2</v>
      </c>
    </row>
    <row r="11" spans="1:12" x14ac:dyDescent="0.25">
      <c r="A11" t="s">
        <v>34</v>
      </c>
      <c r="F11">
        <f>COUNTIF(Rec!C$3:C$249,"Not Loaded")</f>
        <v>0</v>
      </c>
      <c r="G11">
        <f>COUNTIF(Rec!D$3:D$249,"Not Loaded")</f>
        <v>0</v>
      </c>
      <c r="H11">
        <f>COUNTIF(Rec!E$3:E$249,"Not Loaded")</f>
        <v>0</v>
      </c>
      <c r="I11">
        <f>COUNTIF(Rec!F$3:F$249,"Not Loaded")</f>
        <v>0</v>
      </c>
      <c r="J11">
        <f>COUNTIF(Rec!G$3:G$249,"Not Loaded")</f>
        <v>0</v>
      </c>
      <c r="K11">
        <f>COUNTIF(Rec!H$3:H$249,"Not Loaded")</f>
        <v>0</v>
      </c>
      <c r="L11">
        <f>COUNTIF(Rec!I$3:I$249,"Not Loaded")</f>
        <v>0</v>
      </c>
    </row>
    <row r="12" spans="1:12" x14ac:dyDescent="0.25">
      <c r="A12" t="s">
        <v>35</v>
      </c>
      <c r="F12">
        <f>COUNTIF(Rec!C$3:C$249,"STG&lt;&gt;HDL")</f>
        <v>0</v>
      </c>
      <c r="G12">
        <f>COUNTIF(Rec!D$3:D$249,"STG&lt;&gt;HDL")</f>
        <v>0</v>
      </c>
      <c r="H12">
        <f>COUNTIF(Rec!E$3:E$249,"STG&lt;&gt;HDL")</f>
        <v>0</v>
      </c>
      <c r="I12">
        <f>COUNTIF(Rec!F$3:F$249,"STG&lt;&gt;HDL")</f>
        <v>0</v>
      </c>
      <c r="J12">
        <f>COUNTIF(Rec!G$3:G$249,"STG&lt;&gt;HDL")</f>
        <v>0</v>
      </c>
      <c r="K12">
        <f>COUNTIF(Rec!H$3:H$249,"STG&lt;&gt;HDL")</f>
        <v>0</v>
      </c>
      <c r="L12">
        <f>COUNTIF(Rec!I$3:I$249,"STG&lt;&gt;HDL")</f>
        <v>0</v>
      </c>
    </row>
    <row r="13" spans="1:12" x14ac:dyDescent="0.25">
      <c r="A13" t="s">
        <v>36</v>
      </c>
      <c r="F13">
        <f>COUNTIF(Rec!C$3:C$249,"HCM&lt;&gt;HDL")</f>
        <v>0</v>
      </c>
      <c r="G13">
        <f>COUNTIF(Rec!D$3:D$249,"HCM&lt;&gt;HDL")</f>
        <v>0</v>
      </c>
      <c r="H13">
        <f>COUNTIF(Rec!E$3:E$249,"HCM&lt;&gt;HDL")</f>
        <v>0</v>
      </c>
      <c r="I13">
        <f>COUNTIF(Rec!F$3:F$249,"HCM&lt;&gt;HDL")</f>
        <v>0</v>
      </c>
      <c r="J13">
        <f>COUNTIF(Rec!G$3:G$249,"HCM&lt;&gt;HDL")</f>
        <v>0</v>
      </c>
      <c r="K13">
        <f>COUNTIF(Rec!H$3:H$249,"HCM&lt;&gt;HDL")</f>
        <v>0</v>
      </c>
      <c r="L13">
        <f>COUNTIF(Rec!I$3:I$249,"HCM&lt;&gt;HDL")</f>
        <v>0</v>
      </c>
    </row>
    <row r="14" spans="1:12" x14ac:dyDescent="0.25">
      <c r="A14" t="s">
        <v>37</v>
      </c>
      <c r="E14" s="6"/>
      <c r="F14" s="6">
        <f>COUNTIF(Rec!C$3:C$249,"OK")</f>
        <v>1</v>
      </c>
      <c r="G14" s="6">
        <f>COUNTIF(Rec!D$3:D$249,"OK")</f>
        <v>1</v>
      </c>
      <c r="H14" s="6">
        <f>COUNTIF(Rec!E$3:E$249,"OK")</f>
        <v>1</v>
      </c>
      <c r="I14" s="6">
        <f>COUNTIF(Rec!F$3:F$249,"OK")</f>
        <v>1</v>
      </c>
      <c r="J14" s="6">
        <f>COUNTIF(Rec!G$3:G$249,"OK")</f>
        <v>1</v>
      </c>
      <c r="K14" s="6">
        <f>COUNTIF(Rec!H$3:H$249,"OK")</f>
        <v>1</v>
      </c>
      <c r="L14" s="6">
        <f>COUNTIF(Rec!I$3:I$249,"OK")</f>
        <v>1</v>
      </c>
    </row>
    <row r="15" spans="1:12" x14ac:dyDescent="0.25">
      <c r="A15" s="6" t="s">
        <v>40</v>
      </c>
      <c r="F15">
        <f>SUM(F11:F14)</f>
        <v>1</v>
      </c>
      <c r="G15">
        <f t="shared" ref="G15:L15" si="0">SUM(G11:G14)</f>
        <v>1</v>
      </c>
      <c r="H15">
        <f t="shared" si="0"/>
        <v>1</v>
      </c>
      <c r="I15">
        <f t="shared" si="0"/>
        <v>1</v>
      </c>
      <c r="J15">
        <f t="shared" si="0"/>
        <v>1</v>
      </c>
      <c r="K15">
        <f t="shared" si="0"/>
        <v>1</v>
      </c>
      <c r="L15">
        <f t="shared" si="0"/>
        <v>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0"/>
  <dimension ref="A1:AI4"/>
  <sheetViews>
    <sheetView workbookViewId="0">
      <pane ySplit="2" topLeftCell="A3" activePane="bottomLeft" state="frozen"/>
      <selection pane="bottomLeft" activeCell="A5" sqref="A5:XFD26138"/>
    </sheetView>
  </sheetViews>
  <sheetFormatPr defaultColWidth="12.7109375" defaultRowHeight="15" x14ac:dyDescent="0.25"/>
  <cols>
    <col min="1" max="1" width="19.5703125" bestFit="1" customWidth="1"/>
  </cols>
  <sheetData>
    <row r="1" spans="1:35" x14ac:dyDescent="0.2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  <c r="Z1">
        <v>26</v>
      </c>
      <c r="AA1">
        <v>27</v>
      </c>
      <c r="AB1">
        <v>28</v>
      </c>
      <c r="AC1">
        <v>29</v>
      </c>
      <c r="AD1">
        <v>30</v>
      </c>
      <c r="AE1">
        <v>31</v>
      </c>
      <c r="AF1">
        <v>32</v>
      </c>
      <c r="AG1">
        <v>33</v>
      </c>
      <c r="AH1">
        <v>34</v>
      </c>
      <c r="AI1">
        <v>35</v>
      </c>
    </row>
    <row r="2" spans="1:35" s="9" customFormat="1" ht="45" x14ac:dyDescent="0.25">
      <c r="A2" s="9" t="s">
        <v>9</v>
      </c>
      <c r="B2" s="9" t="s">
        <v>10</v>
      </c>
      <c r="C2" s="9" t="s">
        <v>11</v>
      </c>
      <c r="D2" s="9" t="s">
        <v>41</v>
      </c>
      <c r="E2" s="9" t="s">
        <v>42</v>
      </c>
      <c r="F2" s="9" t="s">
        <v>31</v>
      </c>
      <c r="G2" s="9" t="s">
        <v>43</v>
      </c>
      <c r="H2" s="9" t="s">
        <v>44</v>
      </c>
      <c r="I2" s="9" t="s">
        <v>45</v>
      </c>
      <c r="J2" s="9" t="s">
        <v>46</v>
      </c>
      <c r="K2" s="9" t="s">
        <v>47</v>
      </c>
      <c r="L2" s="9" t="s">
        <v>48</v>
      </c>
      <c r="M2" s="9" t="s">
        <v>49</v>
      </c>
      <c r="N2" s="9" t="s">
        <v>50</v>
      </c>
      <c r="O2" s="9" t="s">
        <v>51</v>
      </c>
      <c r="P2" s="9" t="s">
        <v>52</v>
      </c>
      <c r="Q2" s="9" t="s">
        <v>12</v>
      </c>
      <c r="R2" s="9" t="s">
        <v>13</v>
      </c>
      <c r="S2" s="9" t="s">
        <v>14</v>
      </c>
      <c r="T2" s="9" t="s">
        <v>15</v>
      </c>
      <c r="U2" s="9" t="s">
        <v>16</v>
      </c>
      <c r="V2" s="9" t="s">
        <v>17</v>
      </c>
      <c r="W2" s="9" t="s">
        <v>18</v>
      </c>
      <c r="X2" s="9" t="s">
        <v>19</v>
      </c>
      <c r="Y2" s="9" t="s">
        <v>20</v>
      </c>
      <c r="Z2" s="9" t="s">
        <v>21</v>
      </c>
      <c r="AA2" s="9" t="s">
        <v>22</v>
      </c>
      <c r="AB2" s="9" t="s">
        <v>23</v>
      </c>
      <c r="AC2" s="9" t="s">
        <v>24</v>
      </c>
      <c r="AD2" s="9" t="s">
        <v>25</v>
      </c>
      <c r="AE2" s="9" t="s">
        <v>26</v>
      </c>
      <c r="AF2" s="9" t="s">
        <v>27</v>
      </c>
      <c r="AG2" s="9" t="s">
        <v>28</v>
      </c>
      <c r="AH2" s="9" t="s">
        <v>29</v>
      </c>
      <c r="AI2" s="9" t="s">
        <v>30</v>
      </c>
    </row>
    <row r="3" spans="1:35" x14ac:dyDescent="0.25">
      <c r="A3" s="8" t="str">
        <f t="shared" ref="A3:A4" si="0">F3&amp;"_"&amp;I3</f>
        <v>1000175_</v>
      </c>
      <c r="D3" s="5">
        <v>43003</v>
      </c>
      <c r="F3" t="s">
        <v>77</v>
      </c>
      <c r="G3" t="s">
        <v>75</v>
      </c>
      <c r="H3" t="s">
        <v>83</v>
      </c>
      <c r="S3" t="s">
        <v>87</v>
      </c>
      <c r="Y3" t="s">
        <v>88</v>
      </c>
      <c r="AF3" t="s">
        <v>89</v>
      </c>
      <c r="AG3" t="s">
        <v>90</v>
      </c>
      <c r="AH3" t="s">
        <v>89</v>
      </c>
      <c r="AI3" t="s">
        <v>90</v>
      </c>
    </row>
    <row r="4" spans="1:35" x14ac:dyDescent="0.25">
      <c r="A4" s="8" t="str">
        <f t="shared" si="0"/>
        <v>1000179_</v>
      </c>
      <c r="D4" s="5">
        <v>41239</v>
      </c>
      <c r="F4" t="s">
        <v>78</v>
      </c>
      <c r="G4" t="s">
        <v>76</v>
      </c>
      <c r="H4" t="s">
        <v>83</v>
      </c>
      <c r="S4" t="s">
        <v>87</v>
      </c>
      <c r="Y4" t="s">
        <v>88</v>
      </c>
      <c r="AF4" t="s">
        <v>89</v>
      </c>
      <c r="AG4" t="s">
        <v>90</v>
      </c>
      <c r="AH4" t="s">
        <v>89</v>
      </c>
      <c r="AI4" t="s">
        <v>90</v>
      </c>
    </row>
  </sheetData>
  <sortState xmlns:xlrd2="http://schemas.microsoft.com/office/spreadsheetml/2017/richdata2" ref="A3:AI4">
    <sortCondition ref="A3:A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10"/>
  <sheetViews>
    <sheetView workbookViewId="0">
      <selection activeCell="A4" sqref="A4:XFD1048568"/>
    </sheetView>
  </sheetViews>
  <sheetFormatPr defaultColWidth="12.7109375" defaultRowHeight="15" x14ac:dyDescent="0.25"/>
  <cols>
    <col min="1" max="1" width="17" style="1" bestFit="1" customWidth="1"/>
    <col min="2" max="2" width="10.85546875" style="1" bestFit="1" customWidth="1"/>
    <col min="3" max="3" width="10.85546875" bestFit="1" customWidth="1"/>
    <col min="4" max="4" width="20.140625" bestFit="1" customWidth="1"/>
    <col min="5" max="5" width="13.85546875" bestFit="1" customWidth="1"/>
    <col min="6" max="6" width="12.28515625" bestFit="1" customWidth="1"/>
    <col min="7" max="7" width="12.5703125" bestFit="1" customWidth="1"/>
    <col min="8" max="8" width="12.28515625" bestFit="1" customWidth="1"/>
    <col min="9" max="9" width="12.140625" bestFit="1" customWidth="1"/>
    <col min="10" max="10" width="13.5703125" bestFit="1" customWidth="1"/>
    <col min="11" max="11" width="12.28515625" bestFit="1" customWidth="1"/>
    <col min="12" max="12" width="12.28515625" customWidth="1"/>
    <col min="13" max="13" width="12.28515625" bestFit="1" customWidth="1"/>
    <col min="14" max="14" width="12.42578125" bestFit="1" customWidth="1"/>
    <col min="15" max="15" width="12.140625" bestFit="1" customWidth="1"/>
    <col min="16" max="16" width="12.42578125" style="15" bestFit="1" customWidth="1"/>
    <col min="17" max="17" width="12.5703125" bestFit="1" customWidth="1"/>
    <col min="18" max="18" width="17.5703125" bestFit="1" customWidth="1"/>
    <col min="19" max="19" width="31.7109375" bestFit="1" customWidth="1"/>
    <col min="20" max="20" width="20.28515625" customWidth="1"/>
    <col min="21" max="30" width="3" bestFit="1" customWidth="1"/>
  </cols>
  <sheetData>
    <row r="1" spans="1:30" s="13" customFormat="1" x14ac:dyDescent="0.25">
      <c r="A1" s="13">
        <v>1</v>
      </c>
      <c r="B1" s="13">
        <v>2</v>
      </c>
      <c r="C1" s="13">
        <v>3</v>
      </c>
      <c r="D1" s="13">
        <v>4</v>
      </c>
      <c r="E1" s="13">
        <v>5</v>
      </c>
      <c r="F1" s="13">
        <v>6</v>
      </c>
      <c r="G1" s="13">
        <v>7</v>
      </c>
      <c r="H1" s="13">
        <v>8</v>
      </c>
      <c r="I1" s="13">
        <v>9</v>
      </c>
      <c r="J1" s="13">
        <v>10</v>
      </c>
      <c r="K1" s="13">
        <v>11</v>
      </c>
      <c r="L1" s="13">
        <v>12</v>
      </c>
      <c r="M1" s="13">
        <v>13</v>
      </c>
      <c r="N1" s="13">
        <v>14</v>
      </c>
      <c r="O1" s="13">
        <v>15</v>
      </c>
      <c r="P1" s="13">
        <v>16</v>
      </c>
      <c r="Q1" s="13">
        <v>17</v>
      </c>
      <c r="R1" s="13">
        <v>18</v>
      </c>
      <c r="S1" s="13">
        <v>19</v>
      </c>
      <c r="T1" s="13">
        <v>20</v>
      </c>
    </row>
    <row r="2" spans="1:30" s="9" customFormat="1" ht="75" x14ac:dyDescent="0.25">
      <c r="A2" s="17" t="s">
        <v>31</v>
      </c>
      <c r="B2" s="18" t="s">
        <v>56</v>
      </c>
      <c r="C2" s="18" t="s">
        <v>57</v>
      </c>
      <c r="D2" s="18" t="s">
        <v>58</v>
      </c>
      <c r="E2" s="18" t="s">
        <v>59</v>
      </c>
      <c r="F2" s="18" t="s">
        <v>60</v>
      </c>
      <c r="G2" s="18" t="s">
        <v>61</v>
      </c>
      <c r="H2" s="18" t="s">
        <v>62</v>
      </c>
      <c r="I2" s="18" t="s">
        <v>63</v>
      </c>
      <c r="J2" s="18" t="s">
        <v>64</v>
      </c>
      <c r="K2" s="18" t="s">
        <v>65</v>
      </c>
      <c r="L2" s="18" t="s">
        <v>73</v>
      </c>
      <c r="M2" s="18" t="s">
        <v>66</v>
      </c>
      <c r="N2" s="18" t="s">
        <v>79</v>
      </c>
      <c r="O2" s="18" t="s">
        <v>67</v>
      </c>
      <c r="P2" s="18" t="s">
        <v>68</v>
      </c>
      <c r="Q2" s="18" t="s">
        <v>69</v>
      </c>
      <c r="R2" s="18" t="s">
        <v>70</v>
      </c>
      <c r="S2" s="18" t="s">
        <v>71</v>
      </c>
      <c r="T2" s="18" t="s">
        <v>72</v>
      </c>
      <c r="W2" s="16"/>
      <c r="X2" s="16"/>
      <c r="Z2" s="16"/>
    </row>
    <row r="3" spans="1:30" x14ac:dyDescent="0.25">
      <c r="A3" s="1" t="str">
        <f>L3&amp;"_"&amp;P3</f>
        <v>1000175_</v>
      </c>
      <c r="B3" t="s">
        <v>80</v>
      </c>
      <c r="C3" t="s">
        <v>57</v>
      </c>
      <c r="D3" t="s">
        <v>81</v>
      </c>
      <c r="H3" s="14">
        <v>43003</v>
      </c>
      <c r="J3" t="s">
        <v>75</v>
      </c>
      <c r="K3" t="s">
        <v>82</v>
      </c>
      <c r="L3" t="str">
        <f>REPLACE(K3,1,4,"")</f>
        <v>1000175</v>
      </c>
      <c r="O3" t="s">
        <v>83</v>
      </c>
      <c r="P3"/>
      <c r="R3" t="s">
        <v>84</v>
      </c>
      <c r="S3" t="s">
        <v>85</v>
      </c>
      <c r="T3" t="s">
        <v>86</v>
      </c>
      <c r="AA3" s="5"/>
      <c r="AB3" s="5"/>
      <c r="AD3" s="5"/>
    </row>
    <row r="4" spans="1:30" x14ac:dyDescent="0.25">
      <c r="A4"/>
      <c r="B4"/>
      <c r="P4"/>
      <c r="Q4" s="15"/>
    </row>
    <row r="5" spans="1:30" x14ac:dyDescent="0.25">
      <c r="A5"/>
      <c r="B5"/>
      <c r="P5"/>
      <c r="Q5" s="15"/>
    </row>
    <row r="6" spans="1:30" x14ac:dyDescent="0.25">
      <c r="A6"/>
      <c r="B6"/>
      <c r="P6"/>
      <c r="Q6" s="15"/>
    </row>
    <row r="7" spans="1:30" x14ac:dyDescent="0.25">
      <c r="A7"/>
      <c r="B7"/>
      <c r="P7"/>
      <c r="Q7" s="15"/>
    </row>
    <row r="8" spans="1:30" x14ac:dyDescent="0.25">
      <c r="A8"/>
      <c r="B8"/>
      <c r="P8"/>
      <c r="Q8" s="15"/>
    </row>
    <row r="9" spans="1:30" x14ac:dyDescent="0.25">
      <c r="A9"/>
      <c r="B9"/>
      <c r="P9"/>
      <c r="Q9" s="15"/>
    </row>
    <row r="10" spans="1:30" x14ac:dyDescent="0.25">
      <c r="P10"/>
      <c r="Q10" s="15"/>
      <c r="S10" s="15"/>
    </row>
  </sheetData>
  <sortState xmlns:xlrd2="http://schemas.microsoft.com/office/spreadsheetml/2017/richdata2" ref="A3:S3">
    <sortCondition ref="A3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2"/>
  <dimension ref="A1:I4"/>
  <sheetViews>
    <sheetView workbookViewId="0">
      <pane ySplit="2" topLeftCell="A3" activePane="bottomLeft" state="frozen"/>
      <selection activeCell="K10" sqref="K10"/>
      <selection pane="bottomLeft" activeCell="A5" sqref="A5:XFD26061"/>
    </sheetView>
  </sheetViews>
  <sheetFormatPr defaultRowHeight="15" x14ac:dyDescent="0.25"/>
  <cols>
    <col min="1" max="1" width="18.42578125" customWidth="1"/>
    <col min="6" max="6" width="15.28515625" customWidth="1"/>
  </cols>
  <sheetData>
    <row r="1" spans="1:9" ht="15.75" thickBot="1" x14ac:dyDescent="0.3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</row>
    <row r="2" spans="1:9" ht="32.25" thickBot="1" x14ac:dyDescent="0.3">
      <c r="A2" s="2" t="s">
        <v>38</v>
      </c>
      <c r="B2" s="7" t="s">
        <v>31</v>
      </c>
      <c r="C2" s="7" t="s">
        <v>43</v>
      </c>
      <c r="D2" s="7" t="s">
        <v>45</v>
      </c>
      <c r="E2" s="7" t="s">
        <v>46</v>
      </c>
      <c r="F2" s="11" t="s">
        <v>48</v>
      </c>
      <c r="G2" s="11" t="s">
        <v>49</v>
      </c>
      <c r="H2" s="11" t="s">
        <v>50</v>
      </c>
      <c r="I2" s="11" t="s">
        <v>47</v>
      </c>
    </row>
    <row r="3" spans="1:9" x14ac:dyDescent="0.25">
      <c r="A3" s="4" t="str">
        <f t="shared" ref="A3:A4" si="0">B3&amp;"_"&amp;D3</f>
        <v>1000175_</v>
      </c>
      <c r="B3" s="19" t="s">
        <v>77</v>
      </c>
      <c r="C3" s="19" t="s">
        <v>75</v>
      </c>
      <c r="D3" s="12"/>
      <c r="E3" s="12"/>
      <c r="F3" s="12"/>
      <c r="G3" s="12"/>
      <c r="H3" s="12"/>
      <c r="I3" s="12"/>
    </row>
    <row r="4" spans="1:9" x14ac:dyDescent="0.25">
      <c r="A4" s="4" t="str">
        <f t="shared" si="0"/>
        <v>1000179_</v>
      </c>
      <c r="B4" s="19" t="s">
        <v>78</v>
      </c>
      <c r="C4" s="19" t="s">
        <v>76</v>
      </c>
      <c r="D4" s="12"/>
      <c r="E4" s="12"/>
      <c r="F4" s="12"/>
      <c r="G4" s="12"/>
      <c r="H4" s="12"/>
      <c r="I4" s="12"/>
    </row>
  </sheetData>
  <sortState xmlns:xlrd2="http://schemas.microsoft.com/office/spreadsheetml/2017/richdata2" ref="A3:I4">
    <sortCondition ref="A3:A4"/>
  </sortState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3"/>
  <dimension ref="A1:I3"/>
  <sheetViews>
    <sheetView tabSelected="1" workbookViewId="0">
      <pane ySplit="2" topLeftCell="A3" activePane="bottomLeft" state="frozen"/>
      <selection pane="bottomLeft" activeCell="E20" sqref="E19:E20"/>
    </sheetView>
  </sheetViews>
  <sheetFormatPr defaultRowHeight="15" x14ac:dyDescent="0.25"/>
  <cols>
    <col min="1" max="1" width="19.5703125" bestFit="1" customWidth="1"/>
    <col min="2" max="2" width="18.7109375" bestFit="1" customWidth="1"/>
    <col min="3" max="3" width="13.5703125" bestFit="1" customWidth="1"/>
    <col min="4" max="4" width="11.42578125" bestFit="1" customWidth="1"/>
    <col min="5" max="5" width="11.28515625" bestFit="1" customWidth="1"/>
    <col min="6" max="9" width="11.140625" bestFit="1" customWidth="1"/>
    <col min="10" max="11" width="10.7109375" bestFit="1" customWidth="1"/>
  </cols>
  <sheetData>
    <row r="1" spans="1:9" ht="15.75" thickBot="1" x14ac:dyDescent="0.3">
      <c r="A1" s="1"/>
      <c r="B1" s="1"/>
    </row>
    <row r="2" spans="1:9" ht="21.75" thickBot="1" x14ac:dyDescent="0.3">
      <c r="A2" s="3" t="s">
        <v>39</v>
      </c>
      <c r="B2" s="3" t="s">
        <v>32</v>
      </c>
      <c r="C2" s="7" t="s">
        <v>43</v>
      </c>
      <c r="D2" s="7" t="s">
        <v>45</v>
      </c>
      <c r="E2" s="7" t="s">
        <v>46</v>
      </c>
      <c r="F2" s="7" t="s">
        <v>48</v>
      </c>
      <c r="G2" s="7" t="s">
        <v>49</v>
      </c>
      <c r="H2" s="7" t="s">
        <v>50</v>
      </c>
      <c r="I2" s="7" t="s">
        <v>47</v>
      </c>
    </row>
    <row r="3" spans="1:9" x14ac:dyDescent="0.25">
      <c r="A3" s="8" t="s">
        <v>91</v>
      </c>
      <c r="B3" s="1" t="str">
        <f>_xlfn.IFNA(VLOOKUP($A3,HCM!$A$3:$H$4,1,FALSE),"Not Loaded")</f>
        <v>1000175_</v>
      </c>
      <c r="C3" t="str">
        <f>IF($B3="Not Loaded","Not Loaded",IF(VLOOKUP($A3,STG!$A$3:$U$4,7,FALSE)=VLOOKUP($A3,HDL!$A$3:$K$3,10,FALSE),IF(VLOOKUP($A3,HDL!$A$3:$K$3,10,FALSE)=VLOOKUP($A3,HCM!$A$3:$I$4,3,FALSE),"OK","HCM&lt;&gt;HDL"),"STG&lt;&gt;HDL"))</f>
        <v>OK</v>
      </c>
      <c r="D3" t="str">
        <f>IF($B3="Not Loaded","Not Loaded",IF(VLOOKUP($A3,STG!$A$3:$U$4,9,FALSE)=VLOOKUP($A3,HDL!$A$3:$T$3,16,FALSE),IF(VLOOKUP($A3,HDL!$A$3:$T$3,16,FALSE)=VLOOKUP($A3,HCM!$A$3:$I$4,4,FALSE),"OK","HCM&lt;&gt;HDL"),"STG&lt;&gt;HDL"))</f>
        <v>OK</v>
      </c>
      <c r="E3" t="str">
        <f>IF($B3="Not Loaded","Not Loaded",IF(VLOOKUP($A3,STG!$A$3:$U$4,10,FALSE)=VLOOKUP($A3,HDL!$A$3:$T$3,17,FALSE),IF(VLOOKUP($A3,HDL!$A$3:$T$3,17,FALSE)=VLOOKUP($A3,HCM!$A$3:$I$4,5,FALSE),"OK","HCM&lt;&gt;HDL"),"STG&lt;&gt;HDL"))</f>
        <v>OK</v>
      </c>
      <c r="F3" t="str">
        <f>IF($B3="Not Loaded","Not Loaded",IF(VLOOKUP($A3,STG!$A$3:$U$4,12,FALSE)=VLOOKUP($A3,HDL!$A$3:$T$3,5,FALSE),IF(VLOOKUP($A3,HDL!$A$3:$T$3,5,FALSE)=VLOOKUP($A3,HCM!$A$3:$I$4,6,FALSE),"OK","HCM&lt;&gt;HDL"),"STG&lt;&gt;HDL"))</f>
        <v>OK</v>
      </c>
      <c r="G3" t="str">
        <f>IF($B3="Not Loaded","Not Loaded",IF(VLOOKUP($A3,STG!$A$3:$U$4,13,FALSE)=VLOOKUP($A3,HDL!$A$3:$T$3,6,FALSE),IF(VLOOKUP($A3,HDL!$A$3:$T$3,6,FALSE)=VLOOKUP($A3,HCM!$A$3:$I$4,7,FALSE),"OK","HCM&lt;&gt;HDL"),"STG&lt;&gt;HDL"))</f>
        <v>OK</v>
      </c>
      <c r="H3" t="str">
        <f>IF($B3="Not Loaded","Not Loaded",IF(VLOOKUP($A3,STG!$A$3:$U$4,14,FALSE)=VLOOKUP($A3,HDL!$A$3:$T$3,7,FALSE),IF(VLOOKUP($A3,HDL!$A$3:$T$3,7,FALSE)=VLOOKUP($A3,HCM!$A$3:$I$4,8,FALSE),"OK","HCM&lt;&gt;HDL"),"STG&lt;&gt;HDL"))</f>
        <v>OK</v>
      </c>
      <c r="I3" t="str">
        <f>IF($B3="Not Loaded","Not Loaded",IF(VLOOKUP($A3,STG!$A$3:$U$4,11,FALSE)=VLOOKUP($A3,HDL!$A$3:$T$3,13,FALSE),IF(VLOOKUP($A3,HDL!$A$3:$T$3,13,FALSE)=VLOOKUP($A3,HCM!$A$3:$I$4,9,FALSE),"OK","HCM&lt;&gt;HDL"),"STG&lt;&gt;HDL"))</f>
        <v>OK</v>
      </c>
    </row>
  </sheetData>
  <sortState xmlns:xlrd2="http://schemas.microsoft.com/office/spreadsheetml/2017/richdata2" ref="A3">
    <sortCondition ref="A3"/>
  </sortState>
  <conditionalFormatting sqref="B3">
    <cfRule type="cellIs" dxfId="3" priority="15" operator="equal">
      <formula>"Not Loaded"</formula>
    </cfRule>
  </conditionalFormatting>
  <conditionalFormatting sqref="B3:I3">
    <cfRule type="containsText" dxfId="2" priority="12" operator="containsText" text="&lt;&gt;">
      <formula>NOT(ISERROR(SEARCH("&lt;&gt;",B3)))</formula>
    </cfRule>
    <cfRule type="cellIs" dxfId="1" priority="13" operator="equal">
      <formula>"Not Loaded"</formula>
    </cfRule>
    <cfRule type="cellIs" dxfId="0" priority="14" operator="equal">
      <formula>"OK"</formula>
    </cfRule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516C95CC20AB845B736F04A9BD24BFB" ma:contentTypeVersion="12" ma:contentTypeDescription="Create a new document." ma:contentTypeScope="" ma:versionID="fed3b911dae7a8d08853fdd8a728eab0">
  <xsd:schema xmlns:xsd="http://www.w3.org/2001/XMLSchema" xmlns:xs="http://www.w3.org/2001/XMLSchema" xmlns:p="http://schemas.microsoft.com/office/2006/metadata/properties" xmlns:ns2="2b5b883c-7a23-4804-92ae-f91bd5a1abd0" xmlns:ns3="5315d58f-f294-41d1-8758-3ff4e1dfc33e" targetNamespace="http://schemas.microsoft.com/office/2006/metadata/properties" ma:root="true" ma:fieldsID="0cbface36da5e3b514ad6dab523ec295" ns2:_="" ns3:_="">
    <xsd:import namespace="2b5b883c-7a23-4804-92ae-f91bd5a1abd0"/>
    <xsd:import namespace="5315d58f-f294-41d1-8758-3ff4e1dfc33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5b883c-7a23-4804-92ae-f91bd5a1abd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315d58f-f294-41d1-8758-3ff4e1dfc33e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8865724-24C9-4B98-94AB-A0F15D2D4D95}">
  <ds:schemaRefs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purl.org/dc/elements/1.1/"/>
    <ds:schemaRef ds:uri="http://schemas.microsoft.com/office/2006/metadata/properties"/>
    <ds:schemaRef ds:uri="9e5ebb6e-1584-4dc0-b988-3e8cf38876a9"/>
    <ds:schemaRef ds:uri="http://schemas.microsoft.com/sharepoint/v3"/>
    <ds:schemaRef ds:uri="http://schemas.microsoft.com/office/infopath/2007/PartnerControls"/>
    <ds:schemaRef ds:uri="ac6a0247-43fa-4535-a5fb-6906f8e53d52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9F431CBA-C03E-4E9D-837A-8C34D2B7DB61}"/>
</file>

<file path=customXml/itemProps3.xml><?xml version="1.0" encoding="utf-8"?>
<ds:datastoreItem xmlns:ds="http://schemas.openxmlformats.org/officeDocument/2006/customXml" ds:itemID="{5814068F-D91D-4A82-8E95-F6D589488A9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STG</vt:lpstr>
      <vt:lpstr>HDL</vt:lpstr>
      <vt:lpstr>HCM</vt:lpstr>
      <vt:lpstr>Rec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Niall McColl (Personal Administration Account)</dc:creator>
  <cp:lastModifiedBy>Lokesh Shanbhag</cp:lastModifiedBy>
  <dcterms:created xsi:type="dcterms:W3CDTF">2018-01-29T13:24:10Z</dcterms:created>
  <dcterms:modified xsi:type="dcterms:W3CDTF">2021-07-06T10:01:11Z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0x0101004516C95CC20AB845B736F04A9BD24BFB</vt:lpwstr>
  </property>
  <property fmtid="{D5CDD505-2E9C-101B-9397-08002B2CF9AE}" pid="3" name="Document_x0020_Security_x0020_Type">
    <vt:lpwstr>1;#Restricted|a3967369-70e6-4d62-983e-0cb1053b6319</vt:lpwstr>
  </property>
  <property fmtid="{D5CDD505-2E9C-101B-9397-08002B2CF9AE}" pid="4" name="Document Security Type">
    <vt:lpwstr>1</vt:lpwstr>
  </property>
  <property fmtid="{D5CDD505-2E9C-101B-9397-08002B2CF9AE}" pid="5" name="Security">
    <vt:lpwstr/>
  </property>
  <property fmtid="{D5CDD505-2E9C-101B-9397-08002B2CF9AE}" pid="6" name="p50bba6284424fd8aeaf865684155bcf">
    <vt:lpwstr/>
  </property>
</Properties>
</file>