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/>
  <mc:AlternateContent xmlns:mc="http://schemas.openxmlformats.org/markup-compatibility/2006">
    <mc:Choice Requires="x15">
      <x15ac:absPath xmlns:x15ac="http://schemas.microsoft.com/office/spreadsheetml/2010/11/ac" url="C:\Users\shanbhagl\Desktop\Version 1\Projects\Maximise Data Migration Toolkit\MXDM 2.0\HCM_RECON_REPORTS\HCM Reconciliation Templates\"/>
    </mc:Choice>
  </mc:AlternateContent>
  <xr:revisionPtr revIDLastSave="0" documentId="13_ncr:1_{12EA51F4-6D2B-4ED6-A3E8-5513AC43267D}" xr6:coauthVersionLast="47" xr6:coauthVersionMax="47" xr10:uidLastSave="{00000000-0000-0000-0000-000000000000}"/>
  <bookViews>
    <workbookView xWindow="-120" yWindow="-120" windowWidth="29040" windowHeight="15840" tabRatio="719" activeTab="4" xr2:uid="{00000000-000D-0000-FFFF-FFFF00000000}"/>
  </bookViews>
  <sheets>
    <sheet name="Summary" sheetId="4" r:id="rId1"/>
    <sheet name="STG" sheetId="2" r:id="rId2"/>
    <sheet name="HDL" sheetId="5" r:id="rId3"/>
    <sheet name="HCM" sheetId="1" r:id="rId4"/>
    <sheet name="REC" sheetId="3" r:id="rId5"/>
  </sheets>
  <definedNames>
    <definedName name="_xlnm._FilterDatabase" localSheetId="3" hidden="1">HCM!#REF!</definedName>
    <definedName name="_xlnm._FilterDatabase" localSheetId="2" hidden="1">HDL!#REF!</definedName>
    <definedName name="_xlnm._FilterDatabase" localSheetId="4" hidden="1">REC!$A$2:$G$4</definedName>
    <definedName name="_xlnm._FilterDatabase" localSheetId="1" hidden="1">STG!#REF!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5" i="1"/>
  <c r="A4" i="1"/>
  <c r="A4" i="5"/>
  <c r="A3" i="5"/>
  <c r="C9" i="4" l="1"/>
  <c r="D9" i="4"/>
  <c r="B4" i="3"/>
  <c r="C4" i="3" s="1"/>
  <c r="B3" i="3"/>
  <c r="A3" i="2"/>
  <c r="A4" i="2"/>
  <c r="D3" i="3" l="1"/>
  <c r="F4" i="3"/>
  <c r="E3" i="3"/>
  <c r="I10" i="4" s="1"/>
  <c r="G4" i="3"/>
  <c r="K13" i="4" s="1"/>
  <c r="F3" i="3"/>
  <c r="J13" i="4" s="1"/>
  <c r="D4" i="3"/>
  <c r="H11" i="4"/>
  <c r="C3" i="3"/>
  <c r="G10" i="4" s="1"/>
  <c r="G3" i="3"/>
  <c r="K10" i="4" s="1"/>
  <c r="E4" i="3"/>
  <c r="I13" i="4" s="1"/>
  <c r="J10" i="4"/>
  <c r="B9" i="4"/>
  <c r="J11" i="4"/>
  <c r="G13" i="4" l="1"/>
  <c r="G11" i="4"/>
  <c r="K11" i="4"/>
  <c r="I11" i="4"/>
  <c r="K12" i="4"/>
  <c r="K14" i="4" s="1"/>
  <c r="J12" i="4"/>
  <c r="J14" i="4" s="1"/>
  <c r="I12" i="4"/>
  <c r="G12" i="4"/>
  <c r="G14" i="4" s="1"/>
  <c r="H13" i="4"/>
  <c r="H10" i="4"/>
  <c r="H12" i="4"/>
  <c r="I14" i="4"/>
  <c r="H14" i="4" l="1"/>
</calcChain>
</file>

<file path=xl/sharedStrings.xml><?xml version="1.0" encoding="utf-8"?>
<sst xmlns="http://schemas.openxmlformats.org/spreadsheetml/2006/main" count="148" uniqueCount="73">
  <si>
    <t>BATCH_NAME</t>
  </si>
  <si>
    <t>STAGE1_PROCESSED</t>
  </si>
  <si>
    <t>STAGE1_RUN_DATE</t>
  </si>
  <si>
    <t>STAGE1_ERROR_DET</t>
  </si>
  <si>
    <t>STAGE2_PROCESSED</t>
  </si>
  <si>
    <t>STAGE2_RUN_DATE</t>
  </si>
  <si>
    <t>STAGE2_ERROR_DET</t>
  </si>
  <si>
    <t>CREATION_DATE</t>
  </si>
  <si>
    <t>CREATED_BY</t>
  </si>
  <si>
    <t>LAST_UPDATE_DATE</t>
  </si>
  <si>
    <t>LAST_UPDATED_BY</t>
  </si>
  <si>
    <t>EFFECTIVE_START_DATE</t>
  </si>
  <si>
    <t>EFFECTIVE_END_DATE</t>
  </si>
  <si>
    <t>ATTRIBUTE1</t>
  </si>
  <si>
    <t>ATTRIBUTE2</t>
  </si>
  <si>
    <t>ATTRIBUTE3</t>
  </si>
  <si>
    <t>ATTRIBUTE4</t>
  </si>
  <si>
    <t>ATTRIBUTE5</t>
  </si>
  <si>
    <t>HCM</t>
  </si>
  <si>
    <t>Data Migration Reconciliation</t>
  </si>
  <si>
    <t>Count of records</t>
  </si>
  <si>
    <t>Loaded?</t>
  </si>
  <si>
    <t>Not Loaded</t>
  </si>
  <si>
    <t>Loaded OK</t>
  </si>
  <si>
    <t>SOURCESYSTEMOWNER</t>
  </si>
  <si>
    <t>SOURCESYSTEMID</t>
  </si>
  <si>
    <t>Entity</t>
  </si>
  <si>
    <t>Environment</t>
  </si>
  <si>
    <t>Date</t>
  </si>
  <si>
    <t>HDL</t>
  </si>
  <si>
    <t>STG</t>
  </si>
  <si>
    <t>STG&lt;&gt;HDL</t>
  </si>
  <si>
    <t>Total Records</t>
  </si>
  <si>
    <t>PERSON_NUMBER</t>
  </si>
  <si>
    <t>HCM&lt;&gt;HDL</t>
  </si>
  <si>
    <t>DOCUMENT_TYPE</t>
  </si>
  <si>
    <t>DOCUMENT_TYPE_ID</t>
  </si>
  <si>
    <t>COUNTRY</t>
  </si>
  <si>
    <t>LEVEL_CODE</t>
  </si>
  <si>
    <t>ONLINE_ENABLED_FLAG</t>
  </si>
  <si>
    <t>PAPER_ENABLED_FLAG</t>
  </si>
  <si>
    <t>DOCUMENT_PREFER_ID</t>
  </si>
  <si>
    <t>PERSON_ID</t>
  </si>
  <si>
    <t>DOCUMENTTYPE</t>
  </si>
  <si>
    <t>DOCUMENTTYPEID</t>
  </si>
  <si>
    <t>LEVELCODE</t>
  </si>
  <si>
    <t>PERSONNUMBER</t>
  </si>
  <si>
    <t>ONLINEENABLEDFLAG</t>
  </si>
  <si>
    <t>PAPERENABLEDFLAG</t>
  </si>
  <si>
    <t>DOCUMENTPREFERID</t>
  </si>
  <si>
    <t>PERSONID</t>
  </si>
  <si>
    <t>ONLINE_ENABLED</t>
  </si>
  <si>
    <t>PAPER_ENABLED</t>
  </si>
  <si>
    <t>Document Delivery Preference</t>
  </si>
  <si>
    <t>Unique Identifier</t>
  </si>
  <si>
    <t>PROD</t>
  </si>
  <si>
    <t>900_PERSON</t>
  </si>
  <si>
    <t>Y</t>
  </si>
  <si>
    <t>N</t>
  </si>
  <si>
    <t>PER_INFO_14MAY2019</t>
  </si>
  <si>
    <t>16-MAY-2019</t>
  </si>
  <si>
    <t>SIVA</t>
  </si>
  <si>
    <t/>
  </si>
  <si>
    <t>Payslip</t>
  </si>
  <si>
    <t>All Countries</t>
  </si>
  <si>
    <t>165</t>
  </si>
  <si>
    <t>18</t>
  </si>
  <si>
    <t>7</t>
  </si>
  <si>
    <t>DATA_MIGRATION</t>
  </si>
  <si>
    <t>DTD_Payslip_18</t>
  </si>
  <si>
    <t>DTD_Payslip_7</t>
  </si>
  <si>
    <t>7_Payslip</t>
  </si>
  <si>
    <t>18_Payslip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</si>
</sst>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0"/>
    <numFmt numFmtId="165" formatCode="dd/mm/yy"/>
  </numFmts>
  <fonts count="12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Tahoma"/>
      <family val="2"/>
    </font>
    <font>
      <sz val="10"/>
      <color theme="1"/>
      <name val="Calibri"/>
      <family val="2"/>
      <scheme val="minor"/>
    </font>
    <font>
      <sz val="8"/>
      <color theme="1"/>
      <name val="Tahoma"/>
    </font>
    <font>
      <sz val="11"/>
      <name val="Dialog"/>
    </font>
    <font>
      <sz val="8"/>
      <color theme="1"/>
      <name val="Tahoma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CFE0F1"/>
      </patternFill>
    </fill>
  </fills>
  <borders count="2">
    <border>
      <left/>
      <right/>
      <top/>
      <bottom/>
      <diagonal/>
    </border>
    <border>
      <left style="thin">
        <color rgb="FF777777"/>
      </left>
      <right style="thin">
        <color rgb="FF777777"/>
      </right>
      <top style="thin">
        <color rgb="FF777777"/>
      </top>
      <bottom style="thin">
        <color rgb="FF777777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3" fillId="0" borderId="0"/>
    <xf numFmtId="0" fontId="11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14" fontId="0" fillId="0" borderId="0" xfId="0" applyNumberFormat="1"/>
    <xf numFmtId="0" fontId="4" fillId="0" borderId="0" xfId="0" applyFont="1"/>
    <xf numFmtId="0" fontId="5" fillId="0" borderId="0" xfId="1" applyFont="1"/>
    <xf numFmtId="0" fontId="5" fillId="0" borderId="0" xfId="0" applyFont="1"/>
    <xf numFmtId="0" fontId="0" fillId="0" borderId="0" xfId="0" applyAlignment="1">
      <alignment horizontal="center"/>
    </xf>
    <xf numFmtId="15" fontId="0" fillId="0" borderId="0" xfId="0" applyNumberFormat="1"/>
    <xf numFmtId="0" fontId="6" fillId="2" borderId="1" xfId="0" applyFont="1" applyFill="1" applyBorder="1" applyAlignment="1">
      <alignment horizontal="left" vertical="top" wrapText="1"/>
    </xf>
    <xf numFmtId="0" fontId="7" fillId="0" borderId="0" xfId="0" applyFont="1"/>
    <xf numFmtId="0" fontId="0" fillId="0" borderId="0" xfId="0" applyFont="1"/>
    <xf numFmtId="0" fontId="8" fillId="2" borderId="1" xfId="0" applyFont="1" applyFill="1" applyBorder="1" applyAlignment="1">
      <alignment horizontal="left" vertical="top" wrapText="1"/>
    </xf>
    <xf numFmtId="0" fontId="0" fillId="0" borderId="0" xfId="0" applyAlignment="1">
      <alignment wrapText="1"/>
    </xf>
    <xf numFmtId="1" fontId="0" fillId="0" borderId="0" xfId="0" applyNumberFormat="1"/>
    <xf numFmtId="1" fontId="0" fillId="0" borderId="0" xfId="0" applyNumberFormat="1" applyAlignment="1">
      <alignment wrapText="1"/>
    </xf>
    <xf numFmtId="0" fontId="9" fillId="0" borderId="0" xfId="0" applyFont="1" applyAlignment="1">
      <alignment horizontal="right"/>
    </xf>
    <xf numFmtId="0" fontId="10" fillId="0" borderId="1" xfId="0" applyFont="1" applyBorder="1" applyAlignment="1">
      <alignment horizontal="left" vertical="top" wrapText="1"/>
    </xf>
    <xf numFmtId="164" fontId="10" fillId="0" borderId="1" xfId="0" applyNumberFormat="1" applyFont="1" applyBorder="1" applyAlignment="1">
      <alignment horizontal="right" vertical="top" wrapText="1"/>
    </xf>
    <xf numFmtId="165" fontId="10" fillId="0" borderId="1" xfId="0" applyNumberFormat="1" applyFont="1" applyBorder="1" applyAlignment="1">
      <alignment horizontal="left" vertical="top" wrapText="1"/>
    </xf>
    <xf numFmtId="0" fontId="0" fillId="0" borderId="0" xfId="0" applyAlignment="1">
      <alignment horizontal="center"/>
    </xf>
  </cellXfs>
  <cellStyles count="4">
    <cellStyle name="Hyperlink" xfId="1" builtinId="8"/>
    <cellStyle name="Normal" xfId="0" builtinId="0"/>
    <cellStyle name="Normal 2" xfId="2" xr:uid="{00000000-0005-0000-0000-000003000000}"/>
    <cellStyle name="Normal 3" xfId="3" xr:uid="{00000000-0005-0000-0000-000004000000}"/>
  </cellStyles>
  <dxfs count="9">
    <dxf>
      <font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237066</xdr:colOff>
      <xdr:row>3</xdr:row>
      <xdr:rowOff>85827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3788833" cy="7314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4"/>
  <sheetViews>
    <sheetView zoomScaleNormal="100" workbookViewId="0">
      <selection activeCell="D9" sqref="D9"/>
    </sheetView>
  </sheetViews>
  <sheetFormatPr defaultRowHeight="15"/>
  <cols>
    <col min="1" max="1" width="18.5703125" customWidth="1"/>
    <col min="2" max="2" width="8" bestFit="1" customWidth="1"/>
    <col min="3" max="3" width="6.7109375" bestFit="1" customWidth="1"/>
    <col min="4" max="4" width="6" bestFit="1" customWidth="1"/>
    <col min="6" max="6" width="4.85546875" customWidth="1"/>
    <col min="7" max="7" width="10.7109375" customWidth="1"/>
    <col min="10" max="10" width="10.140625" customWidth="1"/>
  </cols>
  <sheetData>
    <row r="1" spans="1:11" ht="21">
      <c r="H1" s="2" t="s">
        <v>19</v>
      </c>
    </row>
    <row r="2" spans="1:11">
      <c r="H2" t="s">
        <v>26</v>
      </c>
      <c r="J2" t="s">
        <v>53</v>
      </c>
    </row>
    <row r="3" spans="1:11">
      <c r="H3" t="s">
        <v>27</v>
      </c>
      <c r="J3" t="s">
        <v>55</v>
      </c>
    </row>
    <row r="4" spans="1:11">
      <c r="H4" t="s">
        <v>28</v>
      </c>
      <c r="J4" s="8">
        <v>43602</v>
      </c>
    </row>
    <row r="5" spans="1:11" ht="14.25" customHeight="1"/>
    <row r="7" spans="1:11">
      <c r="B7" s="20"/>
      <c r="C7" s="20"/>
    </row>
    <row r="8" spans="1:11">
      <c r="B8" s="1" t="s">
        <v>30</v>
      </c>
      <c r="C8" s="7" t="s">
        <v>29</v>
      </c>
      <c r="D8" s="1" t="s">
        <v>18</v>
      </c>
    </row>
    <row r="9" spans="1:11" ht="21">
      <c r="A9" s="5" t="s">
        <v>20</v>
      </c>
      <c r="B9">
        <f>COUNTA(STG!$A$3:$A$3152)</f>
        <v>2</v>
      </c>
      <c r="C9">
        <f>COUNTA(HDL!$A$3:$A$3152)</f>
        <v>2</v>
      </c>
      <c r="D9">
        <f>COUNTA(HCM!$A$3:$A$2926)</f>
        <v>3</v>
      </c>
      <c r="G9" s="12" t="s">
        <v>33</v>
      </c>
      <c r="H9" s="12" t="s">
        <v>36</v>
      </c>
      <c r="I9" s="12" t="s">
        <v>51</v>
      </c>
      <c r="J9" s="12" t="s">
        <v>52</v>
      </c>
      <c r="K9" s="12" t="s">
        <v>35</v>
      </c>
    </row>
    <row r="10" spans="1:11">
      <c r="A10" s="5" t="s">
        <v>23</v>
      </c>
      <c r="G10">
        <f>COUNTIF(REC!C$3:C$3153,"OK")</f>
        <v>2</v>
      </c>
      <c r="H10">
        <f>COUNTIF(REC!D$3:D$3153,"OK")</f>
        <v>2</v>
      </c>
      <c r="I10">
        <f>COUNTIF(REC!E$3:E$3153,"OK")</f>
        <v>2</v>
      </c>
      <c r="J10">
        <f>COUNTIF(REC!F$3:F$3153,"OK")</f>
        <v>2</v>
      </c>
      <c r="K10">
        <f>COUNTIF(REC!G$3:G$3153,"OK")</f>
        <v>2</v>
      </c>
    </row>
    <row r="11" spans="1:11">
      <c r="A11" s="6" t="s">
        <v>31</v>
      </c>
      <c r="G11">
        <f>COUNTIF(REC!C$3:C$3153,"STG&lt;&gt;HDL")</f>
        <v>0</v>
      </c>
      <c r="H11">
        <f>COUNTIF(REC!D$3:D$3153,"STG&lt;&gt;HDL")</f>
        <v>0</v>
      </c>
      <c r="I11">
        <f>COUNTIF(REC!E$3:E$3153,"STG&lt;&gt;HDL")</f>
        <v>0</v>
      </c>
      <c r="J11">
        <f>COUNTIF(REC!F$3:F$3153,"STG&lt;&gt;HDL")</f>
        <v>0</v>
      </c>
      <c r="K11">
        <f>COUNTIF(REC!G$3:G$3153,"STG&lt;&gt;HDL")</f>
        <v>0</v>
      </c>
    </row>
    <row r="12" spans="1:11">
      <c r="A12" s="6" t="s">
        <v>34</v>
      </c>
      <c r="G12">
        <f>COUNTIF(REC!C$3:C$3153,"HCM&lt;&gt;HDL")</f>
        <v>0</v>
      </c>
      <c r="H12">
        <f>COUNTIF(REC!D$3:D$3153,"HCM&lt;&gt;HDL")</f>
        <v>0</v>
      </c>
      <c r="I12">
        <f>COUNTIF(REC!E$3:E$3153,"HCM&lt;&gt;HDL")</f>
        <v>0</v>
      </c>
      <c r="J12">
        <f>COUNTIF(REC!F$3:F$3153,"HCM&lt;&gt;HDL")</f>
        <v>0</v>
      </c>
      <c r="K12">
        <f>COUNTIF(REC!G$3:G$3153,"HCM&lt;&gt;HDL")</f>
        <v>0</v>
      </c>
    </row>
    <row r="13" spans="1:11">
      <c r="A13" s="5" t="s">
        <v>22</v>
      </c>
      <c r="B13" s="4"/>
      <c r="C13" s="4"/>
      <c r="G13">
        <f>COUNTIF(REC!C$3:C$3153,"Not Loaded")</f>
        <v>0</v>
      </c>
      <c r="H13">
        <f>COUNTIF(REC!D$3:D$3153,"Not Loaded")</f>
        <v>0</v>
      </c>
      <c r="I13">
        <f>COUNTIF(REC!E$3:E$3153,"Not Loaded")</f>
        <v>0</v>
      </c>
      <c r="J13">
        <f>COUNTIF(REC!F$3:F$3153,"Not Loaded")</f>
        <v>0</v>
      </c>
      <c r="K13">
        <f>COUNTIF(REC!G$3:G$3153,"Not Loaded")</f>
        <v>0</v>
      </c>
    </row>
    <row r="14" spans="1:11">
      <c r="A14" s="5" t="s">
        <v>32</v>
      </c>
      <c r="G14">
        <f>SUM(G10:G13)</f>
        <v>2</v>
      </c>
      <c r="H14">
        <f t="shared" ref="H14:K14" si="0">SUM(H10:H13)</f>
        <v>2</v>
      </c>
      <c r="I14">
        <f t="shared" si="0"/>
        <v>2</v>
      </c>
      <c r="J14">
        <f t="shared" si="0"/>
        <v>2</v>
      </c>
      <c r="K14">
        <f t="shared" si="0"/>
        <v>2</v>
      </c>
    </row>
  </sheetData>
  <mergeCells count="1">
    <mergeCell ref="B7:C7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4"/>
  <sheetViews>
    <sheetView workbookViewId="0">
      <pane ySplit="2" topLeftCell="A3" activePane="bottomLeft" state="frozen"/>
      <selection pane="bottomLeft" activeCell="A5" sqref="A5:XFD71850"/>
    </sheetView>
  </sheetViews>
  <sheetFormatPr defaultRowHeight="15"/>
  <cols>
    <col min="1" max="1" width="16.42578125" bestFit="1" customWidth="1"/>
    <col min="2" max="2" width="28" bestFit="1" customWidth="1"/>
    <col min="3" max="3" width="19.5703125" style="14" bestFit="1" customWidth="1"/>
    <col min="4" max="4" width="15.42578125" bestFit="1" customWidth="1"/>
    <col min="5" max="5" width="12.140625" bestFit="1" customWidth="1"/>
    <col min="6" max="6" width="17" bestFit="1" customWidth="1"/>
    <col min="7" max="7" width="22.5703125" bestFit="1" customWidth="1"/>
    <col min="8" max="8" width="21.5703125" bestFit="1" customWidth="1"/>
    <col min="9" max="13" width="11.42578125" bestFit="1" customWidth="1"/>
    <col min="14" max="14" width="21" bestFit="1" customWidth="1"/>
    <col min="15" max="15" width="19" bestFit="1" customWidth="1"/>
    <col min="16" max="16" width="18.28515625" bestFit="1" customWidth="1"/>
    <col min="17" max="17" width="19" bestFit="1" customWidth="1"/>
    <col min="18" max="18" width="19" style="3" bestFit="1" customWidth="1"/>
    <col min="19" max="19" width="18.28515625" style="3" bestFit="1" customWidth="1"/>
    <col min="20" max="20" width="19" bestFit="1" customWidth="1"/>
    <col min="21" max="21" width="15.7109375" bestFit="1" customWidth="1"/>
    <col min="22" max="22" width="12" bestFit="1" customWidth="1"/>
    <col min="23" max="23" width="19" bestFit="1" customWidth="1"/>
    <col min="24" max="24" width="17.85546875" bestFit="1" customWidth="1"/>
    <col min="25" max="25" width="22" bestFit="1" customWidth="1"/>
    <col min="26" max="26" width="11" bestFit="1" customWidth="1"/>
  </cols>
  <sheetData>
    <row r="1" spans="1:26">
      <c r="A1">
        <v>1</v>
      </c>
      <c r="B1">
        <v>2</v>
      </c>
      <c r="C1" s="14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  <c r="Z1">
        <v>26</v>
      </c>
    </row>
    <row r="2" spans="1:26" s="13" customFormat="1">
      <c r="A2" s="13" t="s">
        <v>54</v>
      </c>
      <c r="B2" s="13" t="s">
        <v>35</v>
      </c>
      <c r="C2" s="15" t="s">
        <v>36</v>
      </c>
      <c r="D2" s="13" t="s">
        <v>37</v>
      </c>
      <c r="E2" s="13" t="s">
        <v>38</v>
      </c>
      <c r="F2" s="13" t="s">
        <v>33</v>
      </c>
      <c r="G2" s="13" t="s">
        <v>39</v>
      </c>
      <c r="H2" s="13" t="s">
        <v>40</v>
      </c>
      <c r="I2" s="13" t="s">
        <v>13</v>
      </c>
      <c r="J2" s="13" t="s">
        <v>14</v>
      </c>
      <c r="K2" s="13" t="s">
        <v>15</v>
      </c>
      <c r="L2" s="13" t="s">
        <v>16</v>
      </c>
      <c r="M2" s="13" t="s">
        <v>17</v>
      </c>
      <c r="N2" s="13" t="s">
        <v>0</v>
      </c>
      <c r="O2" s="13" t="s">
        <v>1</v>
      </c>
      <c r="P2" s="13" t="s">
        <v>2</v>
      </c>
      <c r="Q2" s="13" t="s">
        <v>3</v>
      </c>
      <c r="R2" s="13" t="s">
        <v>4</v>
      </c>
      <c r="S2" s="13" t="s">
        <v>5</v>
      </c>
      <c r="T2" s="13" t="s">
        <v>6</v>
      </c>
      <c r="U2" s="13" t="s">
        <v>7</v>
      </c>
      <c r="V2" s="13" t="s">
        <v>8</v>
      </c>
      <c r="W2" s="13" t="s">
        <v>9</v>
      </c>
      <c r="X2" s="13" t="s">
        <v>10</v>
      </c>
      <c r="Y2" s="13" t="s">
        <v>41</v>
      </c>
      <c r="Z2" s="13" t="s">
        <v>42</v>
      </c>
    </row>
    <row r="3" spans="1:26">
      <c r="A3" t="str">
        <f t="shared" ref="A3:A4" si="0">F3&amp;"_"&amp;B3</f>
        <v>7_Payslip</v>
      </c>
      <c r="B3" t="s">
        <v>63</v>
      </c>
      <c r="C3" s="14">
        <v>300000000381204</v>
      </c>
      <c r="D3" t="s">
        <v>64</v>
      </c>
      <c r="E3" t="s">
        <v>56</v>
      </c>
      <c r="F3" t="s">
        <v>67</v>
      </c>
      <c r="G3" t="s">
        <v>57</v>
      </c>
      <c r="H3" t="s">
        <v>58</v>
      </c>
      <c r="N3" t="s">
        <v>59</v>
      </c>
      <c r="O3" t="s">
        <v>57</v>
      </c>
      <c r="P3" t="s">
        <v>60</v>
      </c>
      <c r="R3"/>
      <c r="S3"/>
      <c r="U3" t="s">
        <v>60</v>
      </c>
      <c r="V3" t="s">
        <v>61</v>
      </c>
      <c r="W3" t="s">
        <v>60</v>
      </c>
      <c r="X3" t="s">
        <v>61</v>
      </c>
      <c r="Y3" s="16">
        <v>200001000065765</v>
      </c>
      <c r="Z3" t="s">
        <v>62</v>
      </c>
    </row>
    <row r="4" spans="1:26">
      <c r="A4" t="str">
        <f t="shared" si="0"/>
        <v>18_Payslip</v>
      </c>
      <c r="B4" t="s">
        <v>63</v>
      </c>
      <c r="C4" s="14">
        <v>300000000381204</v>
      </c>
      <c r="D4" t="s">
        <v>64</v>
      </c>
      <c r="E4" t="s">
        <v>56</v>
      </c>
      <c r="F4" t="s">
        <v>66</v>
      </c>
      <c r="G4" t="s">
        <v>57</v>
      </c>
      <c r="H4" t="s">
        <v>58</v>
      </c>
      <c r="N4" t="s">
        <v>59</v>
      </c>
      <c r="O4" t="s">
        <v>57</v>
      </c>
      <c r="P4" t="s">
        <v>60</v>
      </c>
      <c r="R4"/>
      <c r="S4"/>
      <c r="U4" t="s">
        <v>60</v>
      </c>
      <c r="V4" t="s">
        <v>61</v>
      </c>
      <c r="W4" t="s">
        <v>60</v>
      </c>
      <c r="X4" t="s">
        <v>61</v>
      </c>
      <c r="Y4" s="16">
        <v>200001000035567</v>
      </c>
      <c r="Z4" t="s">
        <v>62</v>
      </c>
    </row>
  </sheetData>
  <sortState xmlns:xlrd2="http://schemas.microsoft.com/office/spreadsheetml/2017/richdata2" ref="A3:Z4">
    <sortCondition ref="C3:C4"/>
    <sortCondition ref="E3:E4"/>
    <sortCondition ref="F3:F4"/>
    <sortCondition ref="G3:G4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4"/>
  <sheetViews>
    <sheetView workbookViewId="0">
      <selection activeCell="A5" sqref="A5:XFD71850"/>
    </sheetView>
  </sheetViews>
  <sheetFormatPr defaultRowHeight="15"/>
  <cols>
    <col min="1" max="1" width="16.42578125" bestFit="1" customWidth="1"/>
    <col min="2" max="2" width="28" bestFit="1" customWidth="1"/>
    <col min="3" max="3" width="17.5703125" style="14" bestFit="1" customWidth="1"/>
    <col min="4" max="4" width="15.42578125" bestFit="1" customWidth="1"/>
    <col min="5" max="5" width="12.140625" bestFit="1" customWidth="1"/>
    <col min="6" max="6" width="16" bestFit="1" customWidth="1"/>
    <col min="7" max="7" width="20.42578125" bestFit="1" customWidth="1"/>
    <col min="8" max="8" width="19.42578125" bestFit="1" customWidth="1"/>
    <col min="9" max="9" width="22" bestFit="1" customWidth="1"/>
    <col min="10" max="10" width="21.140625" bestFit="1" customWidth="1"/>
    <col min="11" max="11" width="21" bestFit="1" customWidth="1"/>
    <col min="12" max="12" width="15.7109375" bestFit="1" customWidth="1"/>
    <col min="13" max="13" width="12" bestFit="1" customWidth="1"/>
    <col min="14" max="14" width="19" bestFit="1" customWidth="1"/>
    <col min="15" max="15" width="17.85546875" bestFit="1" customWidth="1"/>
    <col min="16" max="16" width="19.85546875" style="14" bestFit="1" customWidth="1"/>
    <col min="17" max="17" width="10" bestFit="1" customWidth="1"/>
  </cols>
  <sheetData>
    <row r="1" spans="1:17">
      <c r="A1">
        <v>1</v>
      </c>
      <c r="B1">
        <v>2</v>
      </c>
      <c r="C1" s="14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 s="14">
        <v>16</v>
      </c>
      <c r="Q1">
        <v>17</v>
      </c>
    </row>
    <row r="2" spans="1:17">
      <c r="A2" t="s">
        <v>54</v>
      </c>
      <c r="B2" t="s">
        <v>43</v>
      </c>
      <c r="C2" s="14" t="s">
        <v>44</v>
      </c>
      <c r="D2" t="s">
        <v>37</v>
      </c>
      <c r="E2" t="s">
        <v>45</v>
      </c>
      <c r="F2" t="s">
        <v>46</v>
      </c>
      <c r="G2" t="s">
        <v>47</v>
      </c>
      <c r="H2" t="s">
        <v>48</v>
      </c>
      <c r="I2" t="s">
        <v>24</v>
      </c>
      <c r="J2" t="s">
        <v>25</v>
      </c>
      <c r="K2" t="s">
        <v>0</v>
      </c>
      <c r="L2" t="s">
        <v>7</v>
      </c>
      <c r="M2" t="s">
        <v>8</v>
      </c>
      <c r="N2" t="s">
        <v>9</v>
      </c>
      <c r="O2" t="s">
        <v>10</v>
      </c>
      <c r="P2" s="14" t="s">
        <v>49</v>
      </c>
      <c r="Q2" t="s">
        <v>50</v>
      </c>
    </row>
    <row r="3" spans="1:17">
      <c r="A3" t="str">
        <f t="shared" ref="A3:A4" si="0">F3&amp;"_"&amp;B3</f>
        <v>7_Payslip</v>
      </c>
      <c r="B3" t="s">
        <v>63</v>
      </c>
      <c r="C3" s="14">
        <v>300000000381204</v>
      </c>
      <c r="D3" t="s">
        <v>64</v>
      </c>
      <c r="E3" t="s">
        <v>56</v>
      </c>
      <c r="F3" t="s">
        <v>67</v>
      </c>
      <c r="G3" t="s">
        <v>57</v>
      </c>
      <c r="H3" t="s">
        <v>58</v>
      </c>
      <c r="I3" t="s">
        <v>68</v>
      </c>
      <c r="J3" t="s">
        <v>70</v>
      </c>
      <c r="K3" t="s">
        <v>59</v>
      </c>
      <c r="L3" t="s">
        <v>60</v>
      </c>
      <c r="M3" t="s">
        <v>61</v>
      </c>
      <c r="N3" t="s">
        <v>60</v>
      </c>
      <c r="O3" t="s">
        <v>61</v>
      </c>
      <c r="P3" s="16">
        <v>200001000065765</v>
      </c>
      <c r="Q3" t="s">
        <v>62</v>
      </c>
    </row>
    <row r="4" spans="1:17">
      <c r="A4" t="str">
        <f t="shared" si="0"/>
        <v>18_Payslip</v>
      </c>
      <c r="B4" t="s">
        <v>63</v>
      </c>
      <c r="C4" s="14">
        <v>300000000381204</v>
      </c>
      <c r="D4" t="s">
        <v>64</v>
      </c>
      <c r="E4" t="s">
        <v>56</v>
      </c>
      <c r="F4" t="s">
        <v>66</v>
      </c>
      <c r="G4" t="s">
        <v>57</v>
      </c>
      <c r="H4" t="s">
        <v>58</v>
      </c>
      <c r="I4" t="s">
        <v>68</v>
      </c>
      <c r="J4" t="s">
        <v>69</v>
      </c>
      <c r="K4" t="s">
        <v>59</v>
      </c>
      <c r="L4" t="s">
        <v>60</v>
      </c>
      <c r="M4" t="s">
        <v>61</v>
      </c>
      <c r="N4" t="s">
        <v>60</v>
      </c>
      <c r="O4" t="s">
        <v>61</v>
      </c>
      <c r="P4" s="16">
        <v>200001000035567</v>
      </c>
      <c r="Q4" t="s">
        <v>62</v>
      </c>
    </row>
  </sheetData>
  <sortState xmlns:xlrd2="http://schemas.microsoft.com/office/spreadsheetml/2017/richdata2" ref="A3:Q4">
    <sortCondition ref="C3:C4"/>
    <sortCondition ref="E3:E4"/>
    <sortCondition ref="F3:F4"/>
    <sortCondition ref="G3:G4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5"/>
  <sheetViews>
    <sheetView workbookViewId="0">
      <pane ySplit="2" topLeftCell="A3" activePane="bottomLeft" state="frozen"/>
      <selection pane="bottomLeft" activeCell="A6" sqref="A6:XFD72076"/>
    </sheetView>
  </sheetViews>
  <sheetFormatPr defaultColWidth="38" defaultRowHeight="15"/>
  <cols>
    <col min="1" max="1" width="36.28515625" style="11" bestFit="1" customWidth="1"/>
    <col min="2" max="2" width="13.5703125" style="11" bestFit="1" customWidth="1"/>
    <col min="3" max="3" width="15.85546875" style="11" bestFit="1" customWidth="1"/>
    <col min="4" max="4" width="13.5703125" style="11" bestFit="1" customWidth="1"/>
    <col min="5" max="5" width="12.7109375" style="11" bestFit="1" customWidth="1"/>
    <col min="6" max="6" width="21.140625" style="11" bestFit="1" customWidth="1"/>
    <col min="7" max="7" width="18.85546875" style="11" bestFit="1" customWidth="1"/>
    <col min="8" max="8" width="17" style="11" bestFit="1" customWidth="1"/>
    <col min="9" max="16384" width="38" style="11"/>
  </cols>
  <sheetData>
    <row r="1" spans="1:9">
      <c r="A1" s="11">
        <v>1</v>
      </c>
      <c r="B1" s="11">
        <v>2</v>
      </c>
      <c r="C1" s="11">
        <v>3</v>
      </c>
      <c r="D1" s="11">
        <v>4</v>
      </c>
      <c r="E1" s="11">
        <v>5</v>
      </c>
      <c r="F1" s="11">
        <v>6</v>
      </c>
      <c r="G1" s="11">
        <v>7</v>
      </c>
      <c r="H1" s="11">
        <v>8</v>
      </c>
    </row>
    <row r="2" spans="1:9">
      <c r="A2" s="12" t="s">
        <v>54</v>
      </c>
      <c r="B2" s="12" t="s">
        <v>33</v>
      </c>
      <c r="C2" s="12" t="s">
        <v>36</v>
      </c>
      <c r="D2" s="12" t="s">
        <v>51</v>
      </c>
      <c r="E2" s="12" t="s">
        <v>52</v>
      </c>
      <c r="F2" s="12" t="s">
        <v>35</v>
      </c>
      <c r="G2" s="12" t="s">
        <v>11</v>
      </c>
      <c r="H2" s="12" t="s">
        <v>12</v>
      </c>
      <c r="I2"/>
    </row>
    <row r="3" spans="1:9">
      <c r="A3" s="11" t="str">
        <f t="shared" ref="A3:A5" si="0">B3&amp;"_"&amp;F3</f>
        <v>7_Payslip</v>
      </c>
      <c r="B3" s="17" t="s">
        <v>67</v>
      </c>
      <c r="C3" s="18">
        <v>300000000381204</v>
      </c>
      <c r="D3" s="17" t="s">
        <v>57</v>
      </c>
      <c r="E3" s="17" t="s">
        <v>58</v>
      </c>
      <c r="F3" s="17" t="s">
        <v>63</v>
      </c>
      <c r="G3" s="19">
        <v>39692.041666666664</v>
      </c>
      <c r="H3" s="19">
        <v>1027428</v>
      </c>
      <c r="I3"/>
    </row>
    <row r="4" spans="1:9">
      <c r="A4" s="11" t="str">
        <f t="shared" si="0"/>
        <v>18_Payslip</v>
      </c>
      <c r="B4" s="17" t="s">
        <v>66</v>
      </c>
      <c r="C4" s="18">
        <v>300000000381204</v>
      </c>
      <c r="D4" s="17" t="s">
        <v>57</v>
      </c>
      <c r="E4" s="17" t="s">
        <v>58</v>
      </c>
      <c r="F4" s="17" t="s">
        <v>63</v>
      </c>
      <c r="G4" s="19">
        <v>29495.041666666668</v>
      </c>
      <c r="H4" s="19">
        <v>1027428</v>
      </c>
      <c r="I4"/>
    </row>
    <row r="5" spans="1:9">
      <c r="A5" s="11" t="str">
        <f t="shared" si="0"/>
        <v>165_Payslip</v>
      </c>
      <c r="B5" s="17" t="s">
        <v>65</v>
      </c>
      <c r="C5" s="18">
        <v>300000000381204</v>
      </c>
      <c r="D5" s="17" t="s">
        <v>57</v>
      </c>
      <c r="E5" s="17" t="s">
        <v>58</v>
      </c>
      <c r="F5" s="17" t="s">
        <v>63</v>
      </c>
      <c r="G5" s="19">
        <v>41932.041666666664</v>
      </c>
      <c r="H5" s="19">
        <v>1027428</v>
      </c>
      <c r="I5"/>
    </row>
  </sheetData>
  <sortState xmlns:xlrd2="http://schemas.microsoft.com/office/spreadsheetml/2017/richdata2" ref="A3:I5">
    <sortCondition ref="C3:C5"/>
    <sortCondition ref="E3:E5"/>
    <sortCondition ref="B3:B5"/>
    <sortCondition ref="G3:G5"/>
  </sortState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G4"/>
  <sheetViews>
    <sheetView tabSelected="1" workbookViewId="0">
      <pane ySplit="2" topLeftCell="A3" activePane="bottomLeft" state="frozen"/>
      <selection pane="bottomLeft" activeCell="H16" sqref="H16"/>
    </sheetView>
  </sheetViews>
  <sheetFormatPr defaultRowHeight="15"/>
  <cols>
    <col min="1" max="1" width="20.140625" bestFit="1" customWidth="1"/>
    <col min="2" max="2" width="12" bestFit="1" customWidth="1"/>
    <col min="3" max="3" width="10.7109375" bestFit="1" customWidth="1"/>
    <col min="4" max="4" width="8.7109375" bestFit="1" customWidth="1"/>
    <col min="5" max="7" width="10.7109375" bestFit="1" customWidth="1"/>
  </cols>
  <sheetData>
    <row r="2" spans="1:7" s="10" customFormat="1" ht="21">
      <c r="A2" s="9" t="s">
        <v>54</v>
      </c>
      <c r="B2" s="9" t="s">
        <v>21</v>
      </c>
      <c r="C2" s="12" t="s">
        <v>33</v>
      </c>
      <c r="D2" s="12" t="s">
        <v>36</v>
      </c>
      <c r="E2" s="12" t="s">
        <v>51</v>
      </c>
      <c r="F2" s="12" t="s">
        <v>52</v>
      </c>
      <c r="G2" s="12" t="s">
        <v>35</v>
      </c>
    </row>
    <row r="3" spans="1:7">
      <c r="A3" t="s">
        <v>71</v>
      </c>
      <c r="B3" t="str">
        <f>_xlfn.IFNA(VLOOKUP($A3,HCM!$A$3:$I$2926,1,FALSE),"Not Loaded")</f>
        <v>7_Payslip</v>
      </c>
      <c r="C3" t="str">
        <f>IF($B3="Not Loaded","Not Loaded",IF(VLOOKUP($A3,STG!$A$3:$Z$3152,6,FALSE)=VLOOKUP($A3,HDL!$A$3:$Q$3152,6,FALSE),IF(VLOOKUP($A3,HDL!$A$3:$Q$3152,6,FALSE)=VLOOKUP($A3,HCM!$A$3:$I$2926,2,FALSE),"OK","HCM&lt;&gt;HDL"),"STG&lt;&gt;HDL"))</f>
        <v>OK</v>
      </c>
      <c r="D3" t="str">
        <f>IF($B3="Not Loaded","Not Loaded",IF(VLOOKUP($A3,STG!$A$3:$Z$3152,3,FALSE)=VLOOKUP($A3,HDL!$A$3:$Q$3152,3,FALSE),IF(VLOOKUP($A3,HDL!$A$3:$Q$3152,3,FALSE)=VLOOKUP($A3,HCM!$A$3:$I$2926,3,FALSE),"OK","HCM&lt;&gt;HDL"),"STG&lt;&gt;HDL"))</f>
        <v>OK</v>
      </c>
      <c r="E3" t="str">
        <f>IF($B3="Not Loaded","Not Loaded",IF(VLOOKUP($A3,STG!$A$3:$Z$3152,7,FALSE)=VLOOKUP($A3,HDL!$A$3:$Q$3152,7,FALSE),IF(VLOOKUP($A3,HDL!$A$3:$Q$3152,7,FALSE)=VLOOKUP($A3,HCM!$A$3:$I$2926,4,FALSE),"OK","HCM&lt;&gt;HDL"),"STG&lt;&gt;HDL"))</f>
        <v>OK</v>
      </c>
      <c r="F3" t="str">
        <f>IF($B3="Not Loaded","Not Loaded",IF(VLOOKUP($A3,STG!$A$3:$Z$3152,8,FALSE)=VLOOKUP($A3,HDL!$A$3:$Q$3152,8,FALSE),IF(VLOOKUP($A3,HDL!$A$3:$Q$3152,8,FALSE)=VLOOKUP($A3,HCM!$A$3:$I$2926,5,FALSE),"OK","HCM&lt;&gt;HDL"),"STG&lt;&gt;HDL"))</f>
        <v>OK</v>
      </c>
      <c r="G3" t="str">
        <f>IF($B3="Not Loaded","Not Loaded",IF(VLOOKUP($A3,STG!$A$3:$Z$3152,2,FALSE)=VLOOKUP($A3,HDL!$A$3:$Q$3152,2,FALSE),IF(VLOOKUP($A3,HDL!$A$3:$Q$3152,2,FALSE)=VLOOKUP($A3,HCM!$A$3:$I$2926,6,FALSE),"OK","HCM&lt;&gt;HDL"),"STG&lt;&gt;HDL"))</f>
        <v>OK</v>
      </c>
    </row>
    <row r="4" spans="1:7">
      <c r="A4" t="s">
        <v>72</v>
      </c>
      <c r="B4" t="str">
        <f>_xlfn.IFNA(VLOOKUP($A4,HCM!$A$3:$I$2926,1,FALSE),"Not Loaded")</f>
        <v>18_Payslip</v>
      </c>
      <c r="C4" t="str">
        <f>IF($B4="Not Loaded","Not Loaded",IF(VLOOKUP($A4,STG!$A$3:$Z$3152,6,FALSE)=VLOOKUP($A4,HDL!$A$3:$Q$3152,6,FALSE),IF(VLOOKUP($A4,HDL!$A$3:$Q$3152,6,FALSE)=VLOOKUP($A4,HCM!$A$3:$I$2926,2,FALSE),"OK","HCM&lt;&gt;HDL"),"STG&lt;&gt;HDL"))</f>
        <v>OK</v>
      </c>
      <c r="D4" t="str">
        <f>IF($B4="Not Loaded","Not Loaded",IF(VLOOKUP($A4,STG!$A$3:$Z$3152,3,FALSE)=VLOOKUP($A4,HDL!$A$3:$Q$3152,3,FALSE),IF(VLOOKUP($A4,HDL!$A$3:$Q$3152,3,FALSE)=VLOOKUP($A4,HCM!$A$3:$I$2926,3,FALSE),"OK","HCM&lt;&gt;HDL"),"STG&lt;&gt;HDL"))</f>
        <v>OK</v>
      </c>
      <c r="E4" t="str">
        <f>IF($B4="Not Loaded","Not Loaded",IF(VLOOKUP($A4,STG!$A$3:$Z$3152,7,FALSE)=VLOOKUP($A4,HDL!$A$3:$Q$3152,7,FALSE),IF(VLOOKUP($A4,HDL!$A$3:$Q$3152,7,FALSE)=VLOOKUP($A4,HCM!$A$3:$I$2926,4,FALSE),"OK","HCM&lt;&gt;HDL"),"STG&lt;&gt;HDL"))</f>
        <v>OK</v>
      </c>
      <c r="F4" t="str">
        <f>IF($B4="Not Loaded","Not Loaded",IF(VLOOKUP($A4,STG!$A$3:$Z$3152,8,FALSE)=VLOOKUP($A4,HDL!$A$3:$Q$3152,8,FALSE),IF(VLOOKUP($A4,HDL!$A$3:$Q$3152,8,FALSE)=VLOOKUP($A4,HCM!$A$3:$I$2926,5,FALSE),"OK","HCM&lt;&gt;HDL"),"STG&lt;&gt;HDL"))</f>
        <v>OK</v>
      </c>
      <c r="G4" t="str">
        <f>IF($B4="Not Loaded","Not Loaded",IF(VLOOKUP($A4,STG!$A$3:$Z$3152,2,FALSE)=VLOOKUP($A4,HDL!$A$3:$Q$3152,2,FALSE),IF(VLOOKUP($A4,HDL!$A$3:$Q$3152,2,FALSE)=VLOOKUP($A4,HCM!$A$3:$I$2926,6,FALSE),"OK","HCM&lt;&gt;HDL"),"STG&lt;&gt;HDL"))</f>
        <v>OK</v>
      </c>
    </row>
  </sheetData>
  <conditionalFormatting sqref="C3:G3 E4:G4">
    <cfRule type="cellIs" dxfId="8" priority="12" operator="notEqual">
      <formula>"Ok"</formula>
    </cfRule>
    <cfRule type="cellIs" dxfId="7" priority="13" operator="equal">
      <formula>"Ok"</formula>
    </cfRule>
  </conditionalFormatting>
  <conditionalFormatting sqref="C4:F4">
    <cfRule type="cellIs" dxfId="6" priority="10" operator="notEqual">
      <formula>"Ok"</formula>
    </cfRule>
    <cfRule type="cellIs" dxfId="5" priority="11" operator="equal">
      <formula>"Ok"</formula>
    </cfRule>
  </conditionalFormatting>
  <conditionalFormatting sqref="C3:G4">
    <cfRule type="cellIs" dxfId="4" priority="5" operator="equal">
      <formula>"Not Loaded"</formula>
    </cfRule>
  </conditionalFormatting>
  <conditionalFormatting sqref="B3:B4">
    <cfRule type="cellIs" dxfId="3" priority="3" operator="equal">
      <formula>"Y"</formula>
    </cfRule>
    <cfRule type="cellIs" dxfId="2" priority="4" operator="equal">
      <formula>"Not Loaded"</formula>
    </cfRule>
  </conditionalFormatting>
  <conditionalFormatting sqref="G3:G4">
    <cfRule type="cellIs" dxfId="1" priority="1" operator="notEqual">
      <formula>"Ok"</formula>
    </cfRule>
    <cfRule type="cellIs" dxfId="0" priority="2" operator="equal">
      <formula>"Ok"</formula>
    </cfRule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516C95CC20AB845B736F04A9BD24BFB" ma:contentTypeVersion="12" ma:contentTypeDescription="Create a new document." ma:contentTypeScope="" ma:versionID="fed3b911dae7a8d08853fdd8a728eab0">
  <xsd:schema xmlns:xsd="http://www.w3.org/2001/XMLSchema" xmlns:xs="http://www.w3.org/2001/XMLSchema" xmlns:p="http://schemas.microsoft.com/office/2006/metadata/properties" xmlns:ns2="2b5b883c-7a23-4804-92ae-f91bd5a1abd0" xmlns:ns3="5315d58f-f294-41d1-8758-3ff4e1dfc33e" targetNamespace="http://schemas.microsoft.com/office/2006/metadata/properties" ma:root="true" ma:fieldsID="0cbface36da5e3b514ad6dab523ec295" ns2:_="" ns3:_="">
    <xsd:import namespace="2b5b883c-7a23-4804-92ae-f91bd5a1abd0"/>
    <xsd:import namespace="5315d58f-f294-41d1-8758-3ff4e1dfc33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5b883c-7a23-4804-92ae-f91bd5a1abd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315d58f-f294-41d1-8758-3ff4e1dfc33e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17F7F50-7D0A-4343-AC59-DACC36289143}"/>
</file>

<file path=customXml/itemProps2.xml><?xml version="1.0" encoding="utf-8"?>
<ds:datastoreItem xmlns:ds="http://schemas.openxmlformats.org/officeDocument/2006/customXml" ds:itemID="{D068F988-00B7-4A59-A34E-511225284E3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C010853-3CBF-448C-AAE3-84148ADA1F2C}">
  <ds:schemaRefs>
    <ds:schemaRef ds:uri="9e5ebb6e-1584-4dc0-b988-3e8cf38876a9"/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ac6a0247-43fa-4535-a5fb-6906f8e53d52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STG</vt:lpstr>
      <vt:lpstr>HDL</vt:lpstr>
      <vt:lpstr>HCM</vt:lpstr>
      <vt:lpstr>REC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Niall McColl (Personal Administration Account)</dc:creator>
  <cp:lastModifiedBy>Lokesh Shanbhag</cp:lastModifiedBy>
  <dcterms:created xsi:type="dcterms:W3CDTF">2018-01-31T15:18:30Z</dcterms:created>
  <dcterms:modified xsi:type="dcterms:W3CDTF">2021-07-05T15:04:00Z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0x0101004516C95CC20AB845B736F04A9BD24BFB</vt:lpwstr>
  </property>
</Properties>
</file>