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shanbhagl\Desktop\Version 1\Projects\Maximise Data Migration Toolkit\MXDM 2.0\HCM_RECON_REPORTS\HCM Reconciliation Templates\"/>
    </mc:Choice>
  </mc:AlternateContent>
  <xr:revisionPtr revIDLastSave="0" documentId="13_ncr:1_{2C12AADC-CFAE-47D5-AF92-2253F04BB21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ummary" sheetId="4" r:id="rId1"/>
    <sheet name="STG" sheetId="1" r:id="rId2"/>
    <sheet name="HDL" sheetId="2" r:id="rId3"/>
    <sheet name="HCM" sheetId="3" r:id="rId4"/>
    <sheet name="REC" sheetId="5" r:id="rId5"/>
  </sheets>
  <definedNames>
    <definedName name="_xlnm._FilterDatabase" localSheetId="4" hidden="1">REC!$A$1:$J$4</definedName>
    <definedName name="_xlnm._FilterDatabase" localSheetId="1" hidden="1">STG!$A$2:$BV$2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3" i="1"/>
  <c r="A3" i="3" l="1"/>
  <c r="A4" i="3"/>
  <c r="A4" i="1"/>
  <c r="E8" i="4" l="1"/>
  <c r="B4" i="5"/>
  <c r="B3" i="5"/>
  <c r="B2" i="5"/>
  <c r="D8" i="4"/>
  <c r="C8" i="4"/>
  <c r="H2" i="5" l="1"/>
  <c r="F2" i="5"/>
  <c r="D2" i="5"/>
  <c r="G2" i="5"/>
  <c r="K11" i="4" s="1"/>
  <c r="E2" i="5"/>
  <c r="C2" i="5"/>
  <c r="G11" i="4" s="1"/>
  <c r="D3" i="5"/>
  <c r="F3" i="5"/>
  <c r="H3" i="5"/>
  <c r="C3" i="5"/>
  <c r="G3" i="5"/>
  <c r="E3" i="5"/>
  <c r="I10" i="4" s="1"/>
  <c r="D4" i="5"/>
  <c r="F4" i="5"/>
  <c r="H4" i="5"/>
  <c r="E4" i="5"/>
  <c r="G4" i="5"/>
  <c r="C4" i="5"/>
  <c r="L11" i="4"/>
  <c r="H10" i="4"/>
  <c r="K12" i="4"/>
  <c r="H11" i="4"/>
  <c r="I11" i="4"/>
  <c r="L12" i="4"/>
  <c r="J11" i="4" l="1"/>
  <c r="I9" i="4"/>
  <c r="J12" i="4"/>
  <c r="J10" i="4"/>
  <c r="J9" i="4"/>
  <c r="G12" i="4"/>
  <c r="G9" i="4"/>
  <c r="K9" i="4"/>
  <c r="K13" i="4" s="1"/>
  <c r="L10" i="4"/>
  <c r="H9" i="4"/>
  <c r="L9" i="4"/>
  <c r="K10" i="4"/>
  <c r="H12" i="4"/>
  <c r="I12" i="4"/>
  <c r="I13" i="4" s="1"/>
  <c r="G10" i="4"/>
  <c r="G13" i="4" s="1"/>
  <c r="J13" i="4"/>
  <c r="H13" i="4" l="1"/>
  <c r="L13" i="4"/>
</calcChain>
</file>

<file path=xl/sharedStrings.xml><?xml version="1.0" encoding="utf-8"?>
<sst xmlns="http://schemas.openxmlformats.org/spreadsheetml/2006/main" count="114" uniqueCount="81">
  <si>
    <t>EFFECTIVE_START_DATE</t>
  </si>
  <si>
    <t>EFFECTIVE_END_DATE</t>
  </si>
  <si>
    <t>SOURCE_TYPE</t>
  </si>
  <si>
    <t>JOB_CODE</t>
  </si>
  <si>
    <t>DEPARTMENT_NAME</t>
  </si>
  <si>
    <t>ASSIGNMENT_NUMBER</t>
  </si>
  <si>
    <t>JOB_SET_CODE</t>
  </si>
  <si>
    <t>ELEMENT_NAME</t>
  </si>
  <si>
    <t>ELEGIBILITY_NAME</t>
  </si>
  <si>
    <t>POSITION_NAME</t>
  </si>
  <si>
    <t>POSITION_CODE</t>
  </si>
  <si>
    <t>COSTABLE_TYPE</t>
  </si>
  <si>
    <t>COSTED_FLAG</t>
  </si>
  <si>
    <t>SEGMENT1</t>
  </si>
  <si>
    <t>SEGMENT2</t>
  </si>
  <si>
    <t>SEGMENT3</t>
  </si>
  <si>
    <t>SEGMENT4</t>
  </si>
  <si>
    <t>SEGMENT5</t>
  </si>
  <si>
    <t>BAL_SEGMENT1</t>
  </si>
  <si>
    <t>BAL_SEGMENT2</t>
  </si>
  <si>
    <t>BAL_SEGMENT3</t>
  </si>
  <si>
    <t>BAL_SEGMENT4</t>
  </si>
  <si>
    <t>PROPORTION</t>
  </si>
  <si>
    <t>EFFECTIVE_DATE</t>
  </si>
  <si>
    <t>SOURCE_SUB_TYPE</t>
  </si>
  <si>
    <t>SUB_TYPE_SEQUENCE</t>
  </si>
  <si>
    <t>LEGISLATIVE_DATA_GROUP</t>
  </si>
  <si>
    <t>ATTRIBUTE1</t>
  </si>
  <si>
    <t>ATTRIBUTE2</t>
  </si>
  <si>
    <t>ATTRIBUTE3</t>
  </si>
  <si>
    <t>ATTRIBUTE4</t>
  </si>
  <si>
    <t>ATTRIBUTE5</t>
  </si>
  <si>
    <t>BATCH_NAME</t>
  </si>
  <si>
    <t>STAGE1_PROCESSED</t>
  </si>
  <si>
    <t>STAGE1_RUN_DATE</t>
  </si>
  <si>
    <t>STAGE1_ERROR_DET</t>
  </si>
  <si>
    <t>STAGE2_PROCESSED</t>
  </si>
  <si>
    <t>STAGE2_RUN_DATE</t>
  </si>
  <si>
    <t>STAGE2_ERROR_DET</t>
  </si>
  <si>
    <t>CREATION_DATE</t>
  </si>
  <si>
    <t>CREATED_BY</t>
  </si>
  <si>
    <t>LAST_UPDATE_DATE</t>
  </si>
  <si>
    <t>LAST_UPDATED_BY</t>
  </si>
  <si>
    <t>LINK_INPUT_NAME</t>
  </si>
  <si>
    <t>DISTRIBUTION_SET_NAME</t>
  </si>
  <si>
    <t>SOURCETYPE</t>
  </si>
  <si>
    <t>JOBCODE</t>
  </si>
  <si>
    <t>DEPARTMENTNAME</t>
  </si>
  <si>
    <t>ASSIGNMENTNUMBER</t>
  </si>
  <si>
    <t>SETCODE</t>
  </si>
  <si>
    <t>ELEMENTLINKNAME</t>
  </si>
  <si>
    <t>ELEMENTTYPENAME</t>
  </si>
  <si>
    <t>POSITIONNAME</t>
  </si>
  <si>
    <t>POSITIONCODE</t>
  </si>
  <si>
    <t>LEGISLATIVEDATAGROUPNAME</t>
  </si>
  <si>
    <t>SOURCESYSTEMOWNER</t>
  </si>
  <si>
    <t>SOURCESYSTEMID</t>
  </si>
  <si>
    <t>LESLATIVE_DATA_GRP_NAME</t>
  </si>
  <si>
    <t>Data Migration Reconciliation</t>
  </si>
  <si>
    <t>Object</t>
  </si>
  <si>
    <t>Date</t>
  </si>
  <si>
    <t xml:space="preserve">Environment </t>
  </si>
  <si>
    <t>Staging</t>
  </si>
  <si>
    <t>HDL</t>
  </si>
  <si>
    <t>HCM</t>
  </si>
  <si>
    <t>Count</t>
  </si>
  <si>
    <t>Not Loaded</t>
  </si>
  <si>
    <t>OK</t>
  </si>
  <si>
    <t>STG&lt;&gt;HDL</t>
  </si>
  <si>
    <t>HCM&lt;&gt;HDL</t>
  </si>
  <si>
    <t>Total Records</t>
  </si>
  <si>
    <t>Unique Identifier</t>
  </si>
  <si>
    <t>Loaded ?</t>
  </si>
  <si>
    <t>Assingment Costing</t>
  </si>
  <si>
    <t>BALSEGMENT1</t>
  </si>
  <si>
    <t>BALSEGMENT2</t>
  </si>
  <si>
    <t>BALSEGMENT3</t>
  </si>
  <si>
    <t>BALSEGMENT4</t>
  </si>
  <si>
    <t>EFFECTIVEDATE</t>
  </si>
  <si>
    <t>SOURCESUBTYPE</t>
  </si>
  <si>
    <t>SUBTYPESEQUENCE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</si>
</sst>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color theme="1"/>
      <name val="Tahoma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</font>
    <font>
      <sz val="11"/>
      <name val="Calibri"/>
      <family val="2"/>
      <scheme val="minor"/>
    </font>
    <font>
      <sz val="11"/>
      <name val="Dialog"/>
    </font>
  </fonts>
  <fills count="3">
    <fill>
      <patternFill patternType="none"/>
    </fill>
    <fill>
      <patternFill patternType="gray125"/>
    </fill>
    <fill>
      <patternFill patternType="solid">
        <fgColor rgb="FFCFE0F1"/>
      </patternFill>
    </fill>
  </fills>
  <borders count="3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2" fillId="0" borderId="0" xfId="1"/>
    <xf numFmtId="0" fontId="3" fillId="0" borderId="0" xfId="1" applyFont="1"/>
    <xf numFmtId="15" fontId="2" fillId="0" borderId="0" xfId="1" applyNumberFormat="1"/>
    <xf numFmtId="0" fontId="1" fillId="2" borderId="2" xfId="3" applyFont="1" applyFill="1" applyBorder="1" applyAlignment="1">
      <alignment horizontal="left" vertical="top" wrapText="1"/>
    </xf>
    <xf numFmtId="0" fontId="6" fillId="0" borderId="0" xfId="2" applyFont="1"/>
    <xf numFmtId="0" fontId="2" fillId="0" borderId="0" xfId="1" applyFont="1"/>
    <xf numFmtId="0" fontId="5" fillId="0" borderId="0" xfId="3"/>
    <xf numFmtId="0" fontId="5" fillId="0" borderId="2" xfId="3" applyBorder="1" applyAlignment="1">
      <alignment wrapText="1"/>
    </xf>
    <xf numFmtId="0" fontId="5" fillId="0" borderId="2" xfId="3" applyBorder="1"/>
    <xf numFmtId="0" fontId="0" fillId="0" borderId="0" xfId="1" applyFont="1"/>
    <xf numFmtId="0" fontId="4" fillId="0" borderId="0" xfId="2" applyAlignment="1">
      <alignment wrapText="1"/>
    </xf>
    <xf numFmtId="0" fontId="2" fillId="0" borderId="0" xfId="1" applyAlignment="1">
      <alignment wrapText="1"/>
    </xf>
    <xf numFmtId="0" fontId="2" fillId="0" borderId="0" xfId="1" applyAlignment="1">
      <alignment horizontal="center" wrapText="1"/>
    </xf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14" fontId="1" fillId="0" borderId="1" xfId="0" applyNumberFormat="1" applyFont="1" applyBorder="1" applyAlignment="1">
      <alignment horizontal="left" vertical="top" wrapText="1"/>
    </xf>
    <xf numFmtId="15" fontId="0" fillId="0" borderId="0" xfId="0" applyNumberFormat="1"/>
  </cellXfs>
  <cellStyles count="4">
    <cellStyle name="Hyperlink" xfId="2" builtinId="8"/>
    <cellStyle name="Normal" xfId="0" builtinId="0"/>
    <cellStyle name="Normal 2" xfId="3" xr:uid="{00000000-0005-0000-0000-000002000000}"/>
    <cellStyle name="Normal 3" xfId="1" xr:uid="{00000000-0005-0000-0000-000003000000}"/>
  </cellStyles>
  <dxfs count="4"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57150</xdr:rowOff>
    </xdr:from>
    <xdr:to>
      <xdr:col>6</xdr:col>
      <xdr:colOff>0</xdr:colOff>
      <xdr:row>3</xdr:row>
      <xdr:rowOff>142977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57150"/>
          <a:ext cx="3648075" cy="733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workbookViewId="0">
      <selection activeCell="I4" sqref="I4"/>
    </sheetView>
  </sheetViews>
  <sheetFormatPr defaultColWidth="9.140625" defaultRowHeight="15"/>
  <cols>
    <col min="1" max="8" width="9.140625" style="2"/>
    <col min="9" max="9" width="9.7109375" style="2" bestFit="1" customWidth="1"/>
    <col min="10" max="16384" width="9.140625" style="2"/>
  </cols>
  <sheetData>
    <row r="1" spans="1:15" ht="21">
      <c r="G1" s="3" t="s">
        <v>58</v>
      </c>
    </row>
    <row r="2" spans="1:15">
      <c r="G2" s="2" t="s">
        <v>59</v>
      </c>
      <c r="I2" s="11" t="s">
        <v>73</v>
      </c>
    </row>
    <row r="3" spans="1:15">
      <c r="G3" s="2" t="s">
        <v>60</v>
      </c>
      <c r="I3" s="4"/>
    </row>
    <row r="4" spans="1:15">
      <c r="G4" s="2" t="s">
        <v>61</v>
      </c>
      <c r="I4" s="11"/>
    </row>
    <row r="7" spans="1:15" s="13" customFormat="1" ht="31.5">
      <c r="A7" s="12"/>
      <c r="C7" s="14" t="s">
        <v>62</v>
      </c>
      <c r="D7" s="14" t="s">
        <v>63</v>
      </c>
      <c r="E7" s="13" t="s">
        <v>64</v>
      </c>
      <c r="G7" s="15" t="s">
        <v>5</v>
      </c>
      <c r="H7" s="15" t="s">
        <v>0</v>
      </c>
      <c r="I7" s="15" t="s">
        <v>1</v>
      </c>
      <c r="J7" s="15" t="s">
        <v>15</v>
      </c>
      <c r="K7" s="15" t="s">
        <v>16</v>
      </c>
      <c r="L7" s="15" t="s">
        <v>17</v>
      </c>
      <c r="M7" s="16"/>
      <c r="N7" s="16"/>
      <c r="O7" s="16"/>
    </row>
    <row r="8" spans="1:15">
      <c r="A8" s="6" t="s">
        <v>65</v>
      </c>
      <c r="C8" s="2">
        <f>COUNTA(STG!A3:A1272)</f>
        <v>2</v>
      </c>
      <c r="D8" s="2">
        <f>COUNTA(HDL!A3:A1270)</f>
        <v>2</v>
      </c>
      <c r="E8" s="2">
        <f>COUNTA(HCM!A3:A1283)</f>
        <v>2</v>
      </c>
      <c r="M8"/>
      <c r="N8"/>
      <c r="O8"/>
    </row>
    <row r="9" spans="1:15">
      <c r="A9" s="6" t="s">
        <v>66</v>
      </c>
      <c r="G9" s="2">
        <f>COUNTIF(REC!C$2:C$1276,$A9)</f>
        <v>3</v>
      </c>
      <c r="H9" s="2">
        <f>COUNTIF(REC!D$2:D$1276,$A9)</f>
        <v>3</v>
      </c>
      <c r="I9" s="2">
        <f>COUNTIF(REC!E$2:E$1276,$A9)</f>
        <v>3</v>
      </c>
      <c r="J9" s="2">
        <f>COUNTIF(REC!F$2:F$1276,$A9)</f>
        <v>3</v>
      </c>
      <c r="K9" s="2">
        <f>COUNTIF(REC!G$2:G$1276,$A9)</f>
        <v>3</v>
      </c>
      <c r="L9" s="2">
        <f>COUNTIF(REC!H$2:H$1276,$A9)</f>
        <v>3</v>
      </c>
      <c r="M9"/>
      <c r="N9"/>
      <c r="O9"/>
    </row>
    <row r="10" spans="1:15">
      <c r="A10" s="6" t="s">
        <v>67</v>
      </c>
      <c r="G10" s="2">
        <f>COUNTIF(REC!C$2:C$1276,$A10)</f>
        <v>0</v>
      </c>
      <c r="H10" s="2">
        <f>COUNTIF(REC!D$2:D$1276,$A10)</f>
        <v>0</v>
      </c>
      <c r="I10" s="2">
        <f>COUNTIF(REC!E$2:E$1276,$A10)</f>
        <v>0</v>
      </c>
      <c r="J10" s="2">
        <f>COUNTIF(REC!F$2:F$1276,$A10)</f>
        <v>0</v>
      </c>
      <c r="K10" s="2">
        <f>COUNTIF(REC!G$2:G$1276,$A10)</f>
        <v>0</v>
      </c>
      <c r="L10" s="2">
        <f>COUNTIF(REC!H$2:H$1276,$A10)</f>
        <v>0</v>
      </c>
      <c r="M10"/>
      <c r="N10"/>
      <c r="O10"/>
    </row>
    <row r="11" spans="1:15">
      <c r="A11" s="6" t="s">
        <v>68</v>
      </c>
      <c r="G11" s="2">
        <f>COUNTIF(REC!C$2:C$1276,$A11)</f>
        <v>0</v>
      </c>
      <c r="H11" s="2">
        <f>COUNTIF(REC!D$2:D$1276,$A11)</f>
        <v>0</v>
      </c>
      <c r="I11" s="2">
        <f>COUNTIF(REC!E$2:E$1276,$A11)</f>
        <v>0</v>
      </c>
      <c r="J11" s="2">
        <f>COUNTIF(REC!F$2:F$1276,$A11)</f>
        <v>0</v>
      </c>
      <c r="K11" s="2">
        <f>COUNTIF(REC!G$2:G$1276,$A11)</f>
        <v>0</v>
      </c>
      <c r="L11" s="2">
        <f>COUNTIF(REC!H$2:H$1276,$A11)</f>
        <v>0</v>
      </c>
      <c r="M11"/>
      <c r="N11"/>
      <c r="O11"/>
    </row>
    <row r="12" spans="1:15">
      <c r="A12" s="6" t="s">
        <v>69</v>
      </c>
      <c r="G12" s="2">
        <f>COUNTIF(REC!C$2:C$1276,$A12)</f>
        <v>0</v>
      </c>
      <c r="H12" s="2">
        <f>COUNTIF(REC!D$2:D$1276,$A12)</f>
        <v>0</v>
      </c>
      <c r="I12" s="2">
        <f>COUNTIF(REC!E$2:E$1276,$A12)</f>
        <v>0</v>
      </c>
      <c r="J12" s="2">
        <f>COUNTIF(REC!F$2:F$1276,$A12)</f>
        <v>0</v>
      </c>
      <c r="K12" s="2">
        <f>COUNTIF(REC!G$2:G$1276,$A12)</f>
        <v>0</v>
      </c>
      <c r="L12" s="2">
        <f>COUNTIF(REC!H$2:H$1276,$A12)</f>
        <v>0</v>
      </c>
      <c r="M12"/>
      <c r="N12"/>
      <c r="O12"/>
    </row>
    <row r="13" spans="1:15">
      <c r="A13" s="7" t="s">
        <v>70</v>
      </c>
      <c r="B13" s="7"/>
      <c r="C13" s="7"/>
      <c r="D13" s="7"/>
      <c r="G13" s="7">
        <f>SUM(G9:G12)</f>
        <v>3</v>
      </c>
      <c r="H13" s="7">
        <f t="shared" ref="H13:L13" si="0">SUM(H9:H12)</f>
        <v>3</v>
      </c>
      <c r="I13" s="7">
        <f t="shared" si="0"/>
        <v>3</v>
      </c>
      <c r="J13" s="7">
        <f t="shared" si="0"/>
        <v>3</v>
      </c>
      <c r="K13" s="7">
        <f t="shared" si="0"/>
        <v>3</v>
      </c>
      <c r="L13" s="7">
        <f t="shared" si="0"/>
        <v>3</v>
      </c>
      <c r="M13"/>
      <c r="N13"/>
      <c r="O13"/>
    </row>
    <row r="14" spans="1:15">
      <c r="M14"/>
      <c r="N14"/>
      <c r="O1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4"/>
  <sheetViews>
    <sheetView tabSelected="1" workbookViewId="0">
      <selection activeCell="F25" sqref="F25"/>
    </sheetView>
  </sheetViews>
  <sheetFormatPr defaultRowHeight="15"/>
  <cols>
    <col min="1" max="1" width="18" bestFit="1" customWidth="1"/>
    <col min="2" max="2" width="22.42578125" bestFit="1" customWidth="1"/>
    <col min="3" max="3" width="20.5703125" bestFit="1" customWidth="1"/>
    <col min="4" max="4" width="13.28515625" bestFit="1" customWidth="1"/>
    <col min="5" max="5" width="10.140625" bestFit="1" customWidth="1"/>
    <col min="6" max="6" width="19.7109375" bestFit="1" customWidth="1"/>
    <col min="7" max="7" width="21.85546875" bestFit="1" customWidth="1"/>
    <col min="8" max="8" width="14.28515625" bestFit="1" customWidth="1"/>
    <col min="9" max="9" width="15.5703125" bestFit="1" customWidth="1"/>
    <col min="10" max="10" width="17.5703125" bestFit="1" customWidth="1"/>
    <col min="11" max="11" width="16.140625" bestFit="1" customWidth="1"/>
    <col min="12" max="12" width="15.5703125" bestFit="1" customWidth="1"/>
    <col min="13" max="13" width="15.140625" bestFit="1" customWidth="1"/>
    <col min="14" max="14" width="13.42578125" bestFit="1" customWidth="1"/>
    <col min="15" max="19" width="10.42578125" bestFit="1" customWidth="1"/>
    <col min="20" max="23" width="14.85546875" bestFit="1" customWidth="1"/>
    <col min="24" max="24" width="12.85546875" bestFit="1" customWidth="1"/>
    <col min="25" max="25" width="15.7109375" bestFit="1" customWidth="1"/>
    <col min="26" max="26" width="17.85546875" bestFit="1" customWidth="1"/>
    <col min="27" max="27" width="20.140625" bestFit="1" customWidth="1"/>
    <col min="28" max="28" width="25.28515625" bestFit="1" customWidth="1"/>
    <col min="29" max="33" width="11.42578125" bestFit="1" customWidth="1"/>
    <col min="34" max="34" width="20.5703125" bestFit="1" customWidth="1"/>
    <col min="35" max="35" width="19" bestFit="1" customWidth="1"/>
    <col min="36" max="36" width="18.28515625" bestFit="1" customWidth="1"/>
    <col min="37" max="38" width="19" bestFit="1" customWidth="1"/>
    <col min="39" max="39" width="18.28515625" bestFit="1" customWidth="1"/>
    <col min="40" max="40" width="19" bestFit="1" customWidth="1"/>
    <col min="41" max="41" width="15.7109375" bestFit="1" customWidth="1"/>
    <col min="42" max="42" width="12" bestFit="1" customWidth="1"/>
    <col min="43" max="43" width="19" bestFit="1" customWidth="1"/>
    <col min="44" max="44" width="17.85546875" bestFit="1" customWidth="1"/>
    <col min="45" max="45" width="18.140625" bestFit="1" customWidth="1"/>
    <col min="46" max="46" width="24.28515625" bestFit="1" customWidth="1"/>
  </cols>
  <sheetData>
    <row r="1" spans="1:46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</row>
    <row r="2" spans="1:46">
      <c r="A2" t="s">
        <v>71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</row>
    <row r="3" spans="1:46">
      <c r="A3" t="str">
        <f t="shared" ref="A3:A4" si="0">G3&amp;"_"&amp;B3</f>
        <v>_</v>
      </c>
      <c r="B3" s="21"/>
      <c r="C3" s="21"/>
      <c r="X3" s="17"/>
      <c r="AA3" s="17"/>
    </row>
    <row r="4" spans="1:46">
      <c r="A4" t="str">
        <f t="shared" si="0"/>
        <v>_</v>
      </c>
      <c r="B4" s="21"/>
      <c r="C4" s="21"/>
      <c r="X4" s="17"/>
      <c r="AA4" s="17"/>
    </row>
  </sheetData>
  <sortState xmlns:xlrd2="http://schemas.microsoft.com/office/spreadsheetml/2017/richdata2" ref="A3:AT4">
    <sortCondition ref="A3:A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"/>
  <sheetViews>
    <sheetView workbookViewId="0">
      <selection activeCell="A5" sqref="A5:XFD8733"/>
    </sheetView>
  </sheetViews>
  <sheetFormatPr defaultRowHeight="15"/>
  <cols>
    <col min="1" max="1" width="16.42578125" bestFit="1" customWidth="1"/>
    <col min="2" max="6" width="10.42578125" bestFit="1" customWidth="1"/>
    <col min="7" max="10" width="13.85546875" bestFit="1" customWidth="1"/>
    <col min="11" max="11" width="15.140625" bestFit="1" customWidth="1"/>
    <col min="12" max="12" width="14.5703125" bestFit="1" customWidth="1"/>
    <col min="13" max="13" width="12.85546875" bestFit="1" customWidth="1"/>
    <col min="14" max="14" width="14.7109375" bestFit="1" customWidth="1"/>
    <col min="15" max="15" width="12.140625" bestFit="1" customWidth="1"/>
    <col min="16" max="16" width="9.140625" bestFit="1" customWidth="1"/>
    <col min="17" max="17" width="18.7109375" bestFit="1" customWidth="1"/>
    <col min="18" max="18" width="20.7109375" bestFit="1" customWidth="1"/>
    <col min="19" max="19" width="18.7109375" bestFit="1" customWidth="1"/>
    <col min="20" max="20" width="18.85546875" bestFit="1" customWidth="1"/>
    <col min="21" max="21" width="8.85546875" bestFit="1" customWidth="1"/>
    <col min="22" max="22" width="15.7109375" bestFit="1" customWidth="1"/>
    <col min="23" max="23" width="18.140625" bestFit="1" customWidth="1"/>
    <col min="24" max="24" width="28.85546875" bestFit="1" customWidth="1"/>
    <col min="25" max="25" width="22" bestFit="1" customWidth="1"/>
    <col min="26" max="26" width="26.5703125" bestFit="1" customWidth="1"/>
    <col min="27" max="27" width="20.42578125" bestFit="1" customWidth="1"/>
    <col min="28" max="28" width="15.7109375" bestFit="1" customWidth="1"/>
    <col min="29" max="29" width="12" bestFit="1" customWidth="1"/>
    <col min="30" max="30" width="19" bestFit="1" customWidth="1"/>
    <col min="31" max="31" width="17.85546875" bestFit="1" customWidth="1"/>
  </cols>
  <sheetData>
    <row r="1" spans="1:31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</row>
    <row r="2" spans="1:31">
      <c r="A2" t="s">
        <v>71</v>
      </c>
      <c r="B2" t="s">
        <v>13</v>
      </c>
      <c r="C2" t="s">
        <v>14</v>
      </c>
      <c r="D2" t="s">
        <v>16</v>
      </c>
      <c r="E2" t="s">
        <v>15</v>
      </c>
      <c r="F2" t="s">
        <v>17</v>
      </c>
      <c r="G2" t="s">
        <v>74</v>
      </c>
      <c r="H2" t="s">
        <v>75</v>
      </c>
      <c r="I2" t="s">
        <v>76</v>
      </c>
      <c r="J2" t="s">
        <v>77</v>
      </c>
      <c r="K2" t="s">
        <v>52</v>
      </c>
      <c r="L2" t="s">
        <v>53</v>
      </c>
      <c r="M2" t="s">
        <v>22</v>
      </c>
      <c r="N2" t="s">
        <v>78</v>
      </c>
      <c r="O2" t="s">
        <v>45</v>
      </c>
      <c r="P2" t="s">
        <v>46</v>
      </c>
      <c r="Q2" t="s">
        <v>47</v>
      </c>
      <c r="R2" t="s">
        <v>48</v>
      </c>
      <c r="S2" t="s">
        <v>50</v>
      </c>
      <c r="T2" t="s">
        <v>51</v>
      </c>
      <c r="U2" t="s">
        <v>49</v>
      </c>
      <c r="V2" t="s">
        <v>79</v>
      </c>
      <c r="W2" t="s">
        <v>80</v>
      </c>
      <c r="X2" t="s">
        <v>54</v>
      </c>
      <c r="Y2" t="s">
        <v>55</v>
      </c>
      <c r="Z2" t="s">
        <v>56</v>
      </c>
      <c r="AA2" t="s">
        <v>32</v>
      </c>
      <c r="AB2" t="s">
        <v>39</v>
      </c>
      <c r="AC2" t="s">
        <v>40</v>
      </c>
      <c r="AD2" t="s">
        <v>41</v>
      </c>
      <c r="AE2" t="s">
        <v>42</v>
      </c>
    </row>
    <row r="3" spans="1:31">
      <c r="A3" t="str">
        <f t="shared" ref="A3:A4" si="0">R3&amp;"_"&amp;N3</f>
        <v>_</v>
      </c>
      <c r="M3" s="17"/>
      <c r="N3" s="21"/>
      <c r="W3" s="17"/>
    </row>
    <row r="4" spans="1:31">
      <c r="A4" t="str">
        <f t="shared" si="0"/>
        <v>_</v>
      </c>
      <c r="M4" s="17"/>
      <c r="N4" s="21"/>
      <c r="W4" s="17"/>
    </row>
  </sheetData>
  <sortState xmlns:xlrd2="http://schemas.microsoft.com/office/spreadsheetml/2017/richdata2" ref="A3:AE4">
    <sortCondition ref="A3:A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"/>
  <sheetViews>
    <sheetView workbookViewId="0">
      <selection activeCell="A5" sqref="A5:XFD8720"/>
    </sheetView>
  </sheetViews>
  <sheetFormatPr defaultRowHeight="15"/>
  <cols>
    <col min="1" max="1" width="18" bestFit="1" customWidth="1"/>
    <col min="2" max="2" width="17" bestFit="1" customWidth="1"/>
    <col min="3" max="3" width="18.85546875" bestFit="1" customWidth="1"/>
    <col min="4" max="4" width="17" bestFit="1" customWidth="1"/>
    <col min="5" max="5" width="22" bestFit="1" customWidth="1"/>
    <col min="6" max="8" width="8.42578125" bestFit="1" customWidth="1"/>
  </cols>
  <sheetData>
    <row r="1" spans="1:9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</row>
    <row r="2" spans="1:9">
      <c r="A2" s="1" t="s">
        <v>71</v>
      </c>
      <c r="B2" s="1" t="s">
        <v>5</v>
      </c>
      <c r="C2" s="1" t="s">
        <v>0</v>
      </c>
      <c r="D2" s="1" t="s">
        <v>1</v>
      </c>
      <c r="E2" s="1" t="s">
        <v>57</v>
      </c>
      <c r="F2" s="15" t="s">
        <v>14</v>
      </c>
      <c r="G2" s="15" t="s">
        <v>15</v>
      </c>
      <c r="H2" s="15" t="s">
        <v>16</v>
      </c>
      <c r="I2" s="15" t="s">
        <v>17</v>
      </c>
    </row>
    <row r="3" spans="1:9">
      <c r="A3" t="str">
        <f t="shared" ref="A3:A4" si="0">B3&amp;"_"&amp;C3</f>
        <v>_</v>
      </c>
      <c r="B3" s="18"/>
      <c r="C3" s="20"/>
      <c r="D3" s="20"/>
      <c r="E3" s="18"/>
      <c r="F3" s="19"/>
      <c r="G3" s="19"/>
      <c r="H3" s="19"/>
      <c r="I3" s="18"/>
    </row>
    <row r="4" spans="1:9">
      <c r="A4" t="str">
        <f t="shared" si="0"/>
        <v>_</v>
      </c>
      <c r="B4" s="18"/>
      <c r="C4" s="20"/>
      <c r="D4" s="20"/>
      <c r="E4" s="18"/>
      <c r="F4" s="19"/>
      <c r="G4" s="19"/>
      <c r="H4" s="19"/>
      <c r="I4" s="18"/>
    </row>
  </sheetData>
  <sortState xmlns:xlrd2="http://schemas.microsoft.com/office/spreadsheetml/2017/richdata2" ref="A3:I4">
    <sortCondition ref="B3:B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"/>
  <sheetViews>
    <sheetView workbookViewId="0">
      <selection activeCell="L22" sqref="L22"/>
    </sheetView>
  </sheetViews>
  <sheetFormatPr defaultColWidth="9.140625" defaultRowHeight="15"/>
  <cols>
    <col min="1" max="2" width="18" style="8" bestFit="1" customWidth="1"/>
    <col min="3" max="3" width="17" style="8" bestFit="1" customWidth="1"/>
    <col min="4" max="4" width="18.85546875" style="8" bestFit="1" customWidth="1"/>
    <col min="5" max="5" width="17" style="8" bestFit="1" customWidth="1"/>
    <col min="6" max="8" width="8.42578125" style="8" bestFit="1" customWidth="1"/>
    <col min="9" max="10" width="8.85546875" customWidth="1"/>
    <col min="11" max="16384" width="9.140625" style="8"/>
  </cols>
  <sheetData>
    <row r="1" spans="1:8">
      <c r="A1" s="5" t="s">
        <v>71</v>
      </c>
      <c r="B1" s="5" t="s">
        <v>72</v>
      </c>
      <c r="C1" s="1" t="s">
        <v>5</v>
      </c>
      <c r="D1" s="1" t="s">
        <v>0</v>
      </c>
      <c r="E1" s="1" t="s">
        <v>1</v>
      </c>
      <c r="F1" s="1" t="s">
        <v>15</v>
      </c>
      <c r="G1" s="1" t="s">
        <v>16</v>
      </c>
      <c r="H1" s="1" t="s">
        <v>17</v>
      </c>
    </row>
    <row r="2" spans="1:8">
      <c r="A2" s="9"/>
      <c r="B2" s="10" t="str">
        <f>_xlfn.IFNA(TEXT(VLOOKUP($A2,HCM!$A$3:$F$1283,1,FALSE),"0"),"Not Loaded")</f>
        <v>Not Loaded</v>
      </c>
      <c r="C2" s="10" t="str">
        <f>IF($B2="Not Loaded","Not Loaded",IF(VLOOKUP($A2,STG!$A$3:$AP$1272,7,FALSE)=VLOOKUP($A2,HDL!$A$3:$Z$1270,18,FALSE),IF(VLOOKUP($A2,HDL!$A$3:$Z$1270,18,FALSE)=VLOOKUP($A2,HCM!$A$2:$F$1283,2,FALSE),"OK","HCM&lt;&gt;HDL"),"STG&lt;&gt;HDL"))</f>
        <v>Not Loaded</v>
      </c>
      <c r="D2" s="10" t="str">
        <f>IF($B2="Not Loaded","Not Loaded",IF(VLOOKUP($A2,STG!$A$3:$AP$1272,2,FALSE)=VLOOKUP($A2,HDL!$A$3:$Z$1270,14,FALSE),IF(VLOOKUP($A2,HDL!$A$3:$Z$1270,14,FALSE)=VLOOKUP($A2,HCM!$A$2:$F$1283,3,FALSE),"OK","HCM&lt;&gt;HDL"),"STG&lt;&gt;HDL"))</f>
        <v>Not Loaded</v>
      </c>
      <c r="E2" s="10" t="str">
        <f>IF($B2="Not Loaded","Not Loaded",IF(VLOOKUP($A2,STG!$A$3:$AP$1272,3,FALSE)=VLOOKUP($A2,HCM!$A$2:$F$1283,4,FALSE),"OK","STG&lt;&gt;HCM"))</f>
        <v>Not Loaded</v>
      </c>
      <c r="F2" s="10" t="str">
        <f>IF($B2="Not Loaded","Not Loaded",IF(VLOOKUP($A2,STG!$A$3:$AP$1272,17,FALSE)=VLOOKUP($A2,HDL!$A$3:$Z$1270,5,FALSE),IF(VLOOKUP($A2,HDL!$A$3:$Z$1270,5,FALSE)=VLOOKUP($A2,HCM!$A$2:$Z$1283,7,FALSE),"OK","HCM&lt;&gt;HDL"),"STG&lt;&gt;HDL"))</f>
        <v>Not Loaded</v>
      </c>
      <c r="G2" s="10" t="str">
        <f>IF($B2="Not Loaded","Not Loaded",IF(VLOOKUP($A2,STG!$A$3:$AP$1272,18,FALSE)=VLOOKUP($A2,HDL!$A$3:$Z$1270,4,FALSE),IF(VLOOKUP($A2,HDL!$A$3:$Z$1270,4,FALSE)=VLOOKUP($A2,HCM!$A$2:$J$1283,8,FALSE),"OK","HCM&lt;&gt;HDL"),"STG&lt;&gt;HDL"))</f>
        <v>Not Loaded</v>
      </c>
      <c r="H2" s="10" t="str">
        <f>IF($B2="Not Loaded","Not Loaded",IF(VLOOKUP($A2,STG!$A$3:$AP$1272,19,FALSE)=VLOOKUP($A2,HDL!$A$3:$Z$1270,6,FALSE),IF(VLOOKUP($A2,HDL!$A$3:$Z$1270,6,FALSE)=VLOOKUP($A2,HCM!$A$2:$J$1283,9,FALSE),"OK","HCM&lt;&gt;HDL"),"STG&lt;&gt;HDL"))</f>
        <v>Not Loaded</v>
      </c>
    </row>
    <row r="3" spans="1:8">
      <c r="A3" s="9"/>
      <c r="B3" s="10" t="str">
        <f>_xlfn.IFNA(TEXT(VLOOKUP($A3,HCM!$A$3:$F$1283,1,FALSE),"0"),"Not Loaded")</f>
        <v>Not Loaded</v>
      </c>
      <c r="C3" s="10" t="str">
        <f>IF($B3="Not Loaded","Not Loaded",IF(VLOOKUP($A3,STG!$A$3:$AP$1272,7,FALSE)=VLOOKUP($A3,HDL!$A$3:$Z$1270,18,FALSE),IF(VLOOKUP($A3,HDL!$A$3:$Z$1270,18,FALSE)=VLOOKUP($A3,HCM!$A$2:$F$1283,2,FALSE),"OK","HCM&lt;&gt;HDL"),"STG&lt;&gt;HDL"))</f>
        <v>Not Loaded</v>
      </c>
      <c r="D3" s="10" t="str">
        <f>IF($B3="Not Loaded","Not Loaded",IF(VLOOKUP($A3,STG!$A$3:$AP$1272,2,FALSE)=VLOOKUP($A3,HDL!$A$3:$Z$1270,14,FALSE),IF(VLOOKUP($A3,HDL!$A$3:$Z$1270,14,FALSE)=VLOOKUP($A3,HCM!$A$2:$F$1283,3,FALSE),"OK","HCM&lt;&gt;HDL"),"STG&lt;&gt;HDL"))</f>
        <v>Not Loaded</v>
      </c>
      <c r="E3" s="10" t="str">
        <f>IF($B3="Not Loaded","Not Loaded",IF(VLOOKUP($A3,STG!$A$3:$AP$1272,3,FALSE)=VLOOKUP($A3,HCM!$A$2:$F$1283,4,FALSE),"OK","STG&lt;&gt;HCM"))</f>
        <v>Not Loaded</v>
      </c>
      <c r="F3" s="10" t="str">
        <f>IF($B3="Not Loaded","Not Loaded",IF(VLOOKUP($A3,STG!$A$3:$AP$1272,17,FALSE)=VLOOKUP($A3,HDL!$A$3:$Z$1270,5,FALSE),IF(VLOOKUP($A3,HDL!$A$3:$Z$1270,5,FALSE)=VLOOKUP($A3,HCM!$A$2:$Z$1283,7,FALSE),"OK","HCM&lt;&gt;HDL"),"STG&lt;&gt;HDL"))</f>
        <v>Not Loaded</v>
      </c>
      <c r="G3" s="10" t="str">
        <f>IF($B3="Not Loaded","Not Loaded",IF(VLOOKUP($A3,STG!$A$3:$AP$1272,18,FALSE)=VLOOKUP($A3,HDL!$A$3:$Z$1270,4,FALSE),IF(VLOOKUP($A3,HDL!$A$3:$Z$1270,4,FALSE)=VLOOKUP($A3,HCM!$A$2:$J$1283,8,FALSE),"OK","HCM&lt;&gt;HDL"),"STG&lt;&gt;HDL"))</f>
        <v>Not Loaded</v>
      </c>
      <c r="H3" s="10" t="str">
        <f>IF($B3="Not Loaded","Not Loaded",IF(VLOOKUP($A3,STG!$A$3:$AP$1272,19,FALSE)=VLOOKUP($A3,HDL!$A$3:$Z$1270,6,FALSE),IF(VLOOKUP($A3,HDL!$A$3:$Z$1270,6,FALSE)=VLOOKUP($A3,HCM!$A$2:$J$1283,9,FALSE),"OK","HCM&lt;&gt;HDL"),"STG&lt;&gt;HDL"))</f>
        <v>Not Loaded</v>
      </c>
    </row>
    <row r="4" spans="1:8">
      <c r="A4" s="9"/>
      <c r="B4" s="10" t="str">
        <f>_xlfn.IFNA(TEXT(VLOOKUP($A4,HCM!$A$3:$F$1283,1,FALSE),"0"),"Not Loaded")</f>
        <v>Not Loaded</v>
      </c>
      <c r="C4" s="10" t="str">
        <f>IF($B4="Not Loaded","Not Loaded",IF(VLOOKUP($A4,STG!$A$3:$AP$1272,7,FALSE)=VLOOKUP($A4,HDL!$A$3:$Z$1270,18,FALSE),IF(VLOOKUP($A4,HDL!$A$3:$Z$1270,18,FALSE)=VLOOKUP($A4,HCM!$A$2:$F$1283,2,FALSE),"OK","HCM&lt;&gt;HDL"),"STG&lt;&gt;HDL"))</f>
        <v>Not Loaded</v>
      </c>
      <c r="D4" s="10" t="str">
        <f>IF($B4="Not Loaded","Not Loaded",IF(VLOOKUP($A4,STG!$A$3:$AP$1272,2,FALSE)=VLOOKUP($A4,HDL!$A$3:$Z$1270,14,FALSE),IF(VLOOKUP($A4,HDL!$A$3:$Z$1270,14,FALSE)=VLOOKUP($A4,HCM!$A$2:$F$1283,3,FALSE),"OK","HCM&lt;&gt;HDL"),"STG&lt;&gt;HDL"))</f>
        <v>Not Loaded</v>
      </c>
      <c r="E4" s="10" t="str">
        <f>IF($B4="Not Loaded","Not Loaded",IF(VLOOKUP($A4,STG!$A$3:$AP$1272,3,FALSE)=VLOOKUP($A4,HCM!$A$2:$F$1283,4,FALSE),"OK","STG&lt;&gt;HCM"))</f>
        <v>Not Loaded</v>
      </c>
      <c r="F4" s="10" t="str">
        <f>IF($B4="Not Loaded","Not Loaded",IF(VLOOKUP($A4,STG!$A$3:$AP$1272,17,FALSE)=VLOOKUP($A4,HDL!$A$3:$Z$1270,5,FALSE),IF(VLOOKUP($A4,HDL!$A$3:$Z$1270,5,FALSE)=VLOOKUP($A4,HCM!$A$2:$Z$1283,7,FALSE),"OK","HCM&lt;&gt;HDL"),"STG&lt;&gt;HDL"))</f>
        <v>Not Loaded</v>
      </c>
      <c r="G4" s="10" t="str">
        <f>IF($B4="Not Loaded","Not Loaded",IF(VLOOKUP($A4,STG!$A$3:$AP$1272,18,FALSE)=VLOOKUP($A4,HDL!$A$3:$Z$1270,4,FALSE),IF(VLOOKUP($A4,HDL!$A$3:$Z$1270,4,FALSE)=VLOOKUP($A4,HCM!$A$2:$J$1283,8,FALSE),"OK","HCM&lt;&gt;HDL"),"STG&lt;&gt;HDL"))</f>
        <v>Not Loaded</v>
      </c>
      <c r="H4" s="10" t="str">
        <f>IF($B4="Not Loaded","Not Loaded",IF(VLOOKUP($A4,STG!$A$3:$AP$1272,19,FALSE)=VLOOKUP($A4,HDL!$A$3:$Z$1270,6,FALSE),IF(VLOOKUP($A4,HDL!$A$3:$Z$1270,6,FALSE)=VLOOKUP($A4,HCM!$A$2:$J$1283,9,FALSE),"OK","HCM&lt;&gt;HDL"),"STG&lt;&gt;HDL"))</f>
        <v>Not Loaded</v>
      </c>
    </row>
  </sheetData>
  <conditionalFormatting sqref="K2:K4 B2:H4">
    <cfRule type="cellIs" dxfId="3" priority="1" operator="equal">
      <formula>"HCM&lt;&gt;HDL"</formula>
    </cfRule>
    <cfRule type="cellIs" dxfId="2" priority="2" operator="equal">
      <formula>"STG&lt;&gt;HDL"</formula>
    </cfRule>
    <cfRule type="cellIs" dxfId="1" priority="3" operator="equal">
      <formula>"OK"</formula>
    </cfRule>
    <cfRule type="cellIs" dxfId="0" priority="4" operator="equal">
      <formula>"Not Loaded"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16C95CC20AB845B736F04A9BD24BFB" ma:contentTypeVersion="12" ma:contentTypeDescription="Create a new document." ma:contentTypeScope="" ma:versionID="fed3b911dae7a8d08853fdd8a728eab0">
  <xsd:schema xmlns:xsd="http://www.w3.org/2001/XMLSchema" xmlns:xs="http://www.w3.org/2001/XMLSchema" xmlns:p="http://schemas.microsoft.com/office/2006/metadata/properties" xmlns:ns2="2b5b883c-7a23-4804-92ae-f91bd5a1abd0" xmlns:ns3="5315d58f-f294-41d1-8758-3ff4e1dfc33e" targetNamespace="http://schemas.microsoft.com/office/2006/metadata/properties" ma:root="true" ma:fieldsID="0cbface36da5e3b514ad6dab523ec295" ns2:_="" ns3:_="">
    <xsd:import namespace="2b5b883c-7a23-4804-92ae-f91bd5a1abd0"/>
    <xsd:import namespace="5315d58f-f294-41d1-8758-3ff4e1dfc3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b883c-7a23-4804-92ae-f91bd5a1ab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15d58f-f294-41d1-8758-3ff4e1dfc33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DAF1F2-E94D-4937-B025-EAC1E99FCF6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C51E9C9-E9AA-4E18-98A4-A64A9509D4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E0318-1DF4-4A7F-998E-68B4ACD23E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STG</vt:lpstr>
      <vt:lpstr>HDL</vt:lpstr>
      <vt:lpstr>HCM</vt:lpstr>
      <vt:lpstr>REC</vt:lpstr>
    </vt:vector>
  </TitlesOfParts>
  <Company>University of Birmingham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 Raja (Personal Administration Account)</dc:creator>
  <cp:lastModifiedBy>Lokesh Shanbhag</cp:lastModifiedBy>
  <dcterms:created xsi:type="dcterms:W3CDTF">2018-10-31T12:46:39Z</dcterms:created>
  <dcterms:modified xsi:type="dcterms:W3CDTF">2021-07-06T10:57:15Z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0x0101004516C95CC20AB845B736F04A9BD24BFB</vt:lpwstr>
  </property>
</Properties>
</file>