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AE4BCC37-B180-402E-AC7C-14CA151DA306}" xr6:coauthVersionLast="47" xr6:coauthVersionMax="47" xr10:uidLastSave="{00000000-0000-0000-0000-000000000000}"/>
  <bookViews>
    <workbookView xWindow="-120" yWindow="-120" windowWidth="29040" windowHeight="15840" tabRatio="464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HCM!$A$2:$E$2</definedName>
    <definedName name="_xlnm._FilterDatabase" localSheetId="2" hidden="1">HDL!$A$2:$O$4</definedName>
    <definedName name="_xlnm._FilterDatabase" localSheetId="4" hidden="1">Reconcile!$A$1:$F$2807</definedName>
    <definedName name="_xlnm._FilterDatabase" localSheetId="1" hidden="1">STG!$A$2:$W$4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4" i="27"/>
  <c r="A3" i="27"/>
  <c r="A3" i="2"/>
  <c r="A4" i="2"/>
  <c r="B8" i="4" l="1"/>
  <c r="B3" i="3"/>
  <c r="B2" i="3"/>
  <c r="C8" i="4"/>
  <c r="D8" i="4"/>
  <c r="E2" i="3" l="1"/>
  <c r="F2" i="3"/>
  <c r="C2" i="3"/>
  <c r="D2" i="3"/>
  <c r="C3" i="3"/>
  <c r="D3" i="3"/>
  <c r="F3" i="3"/>
  <c r="E3" i="3"/>
  <c r="F9" i="4" l="1"/>
  <c r="F11" i="4"/>
  <c r="F10" i="4"/>
  <c r="F12" i="4"/>
  <c r="E12" i="4"/>
  <c r="E10" i="4"/>
  <c r="E11" i="4"/>
  <c r="E9" i="4"/>
  <c r="E13" i="4" s="1"/>
  <c r="H9" i="4"/>
  <c r="H11" i="4"/>
  <c r="H10" i="4"/>
  <c r="H13" i="4" s="1"/>
  <c r="H12" i="4"/>
  <c r="G10" i="4"/>
  <c r="G12" i="4"/>
  <c r="G9" i="4"/>
  <c r="G11" i="4"/>
  <c r="G13" i="4" l="1"/>
  <c r="F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Assignment break ups are not considered as this report is considering the Payroll table data</t>
        </r>
      </text>
    </comment>
    <comment ref="E9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The sequential changes to the same assignment in different dates are treated as only 1 record with the earliest start date and latest end date.</t>
        </r>
      </text>
    </comment>
    <comment ref="G1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HCM Report considers the Payroll table data, which has the earliest start and the latest end date</t>
        </r>
      </text>
    </comment>
  </commentList>
</comments>
</file>

<file path=xl/sharedStrings.xml><?xml version="1.0" encoding="utf-8"?>
<sst xmlns="http://schemas.openxmlformats.org/spreadsheetml/2006/main" count="105" uniqueCount="67">
  <si>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</si>
  <si>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</si>
  <si>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</si>
  <si>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</si>
  <si>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</si>
  <si>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</si>
  <si>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</si>
  <si>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</si>
  <si>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</si>
  <si>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</si>
  <si>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</si>
  <si>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</si>
  <si>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</si>
  <si>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</si>
  <si>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>METADATA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</si>
  <si>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</si>
  <si>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</si>
  <si>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</si>
  <si>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</si>
  <si>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</si>
  <si>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</si>
  <si>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</si>
  <si>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</si>
  <si>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ASSIGNMENT_NUMBER</t>
  </si>
  <si>
    <t>Assignment Number</t>
  </si>
  <si>
    <t>Unique Identifier</t>
  </si>
  <si>
    <t>Loaded</t>
  </si>
  <si>
    <t>PAYROLL_NAME</t>
  </si>
  <si>
    <t>EFFECTIVE_START_DATE</t>
  </si>
  <si>
    <t>EFFECTIVE_END_DATE</t>
  </si>
  <si>
    <t>Assigned Payroll</t>
  </si>
  <si>
    <t>LEGISLATION_CODE</t>
  </si>
  <si>
    <t>LOAD_REQUEST_ID</t>
  </si>
  <si>
    <t>ATTRIBUTE1</t>
  </si>
  <si>
    <t>ATTRIBUTE2</t>
  </si>
  <si>
    <t>ATTRIBUTE3</t>
  </si>
  <si>
    <t>ATTRIBUTE4</t>
  </si>
  <si>
    <t>ATTRIBUTE5</t>
  </si>
  <si>
    <t>AssignedPayroll</t>
  </si>
  <si>
    <t>AssignmentNumber</t>
  </si>
  <si>
    <t>PayrollDefinitionCode</t>
  </si>
  <si>
    <t>EffectiveStartDate</t>
  </si>
  <si>
    <t>EffectiveEndDate</t>
  </si>
  <si>
    <t>LegislativeDataGroupName</t>
  </si>
  <si>
    <t>SourceSystemOwner</t>
  </si>
  <si>
    <t>SourceSystemId</t>
  </si>
  <si>
    <t>Start Date</t>
  </si>
  <si>
    <t>End Date</t>
  </si>
  <si>
    <t>Payroll Name</t>
  </si>
  <si>
    <t>Environment</t>
  </si>
  <si>
    <t>Count</t>
  </si>
  <si>
    <t>PROD</t>
  </si>
  <si>
    <t>GB Legislative Data Group</t>
  </si>
  <si>
    <t/>
  </si>
  <si>
    <t>PER_INFO_14MAY2019</t>
  </si>
  <si>
    <t>Y</t>
  </si>
  <si>
    <t>17-MAY-2019</t>
  </si>
  <si>
    <t>SUBBA</t>
  </si>
  <si>
    <t>Main Payroll</t>
  </si>
  <si>
    <t>E1000175</t>
  </si>
  <si>
    <t>E1000179</t>
  </si>
  <si>
    <t>DATA_MIGRATION</t>
  </si>
  <si>
    <t>ASG_E1000175_APR_Main Payroll</t>
  </si>
  <si>
    <t>ASG_E1000179_APR_Main Payroll</t>
  </si>
  <si>
    <t>MERGE</t>
  </si>
  <si>
    <t>E1000175_Main Payroll_43003</t>
  </si>
  <si>
    <t>E1000179_Main Payroll_43016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</si>
</sst>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sz val="8"/>
      <color theme="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0" fontId="10" fillId="4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15" fontId="0" fillId="0" borderId="0" xfId="0" applyNumberFormat="1"/>
    <xf numFmtId="0" fontId="11" fillId="0" borderId="1" xfId="0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6712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"/>
  <sheetViews>
    <sheetView topLeftCell="A2" workbookViewId="0">
      <selection activeCell="G3" sqref="G3"/>
    </sheetView>
  </sheetViews>
  <sheetFormatPr defaultRowHeight="15" x14ac:dyDescent="0.25"/>
  <cols>
    <col min="1" max="1" width="21.7109375" bestFit="1" customWidth="1"/>
    <col min="2" max="2" width="15.7109375" customWidth="1"/>
    <col min="6" max="6" width="10.7109375" bestFit="1" customWidth="1"/>
    <col min="7" max="7" width="12.140625" customWidth="1"/>
  </cols>
  <sheetData>
    <row r="1" spans="1:8" ht="21" x14ac:dyDescent="0.35">
      <c r="E1" s="3" t="s">
        <v>13</v>
      </c>
    </row>
    <row r="2" spans="1:8" x14ac:dyDescent="0.25">
      <c r="E2" t="s">
        <v>21</v>
      </c>
      <c r="G2" t="s">
        <v>30</v>
      </c>
    </row>
    <row r="3" spans="1:8" x14ac:dyDescent="0.25">
      <c r="E3" t="s">
        <v>22</v>
      </c>
      <c r="G3" s="4">
        <v>43602</v>
      </c>
    </row>
    <row r="4" spans="1:8" x14ac:dyDescent="0.25">
      <c r="E4" t="s">
        <v>49</v>
      </c>
      <c r="G4" t="s">
        <v>51</v>
      </c>
    </row>
    <row r="5" spans="1:8" ht="14.25" customHeight="1" x14ac:dyDescent="0.25"/>
    <row r="6" spans="1:8" ht="24" thickBot="1" x14ac:dyDescent="0.4">
      <c r="A6" s="7"/>
    </row>
    <row r="7" spans="1:8" ht="21.75" thickBot="1" x14ac:dyDescent="0.3">
      <c r="A7" s="1"/>
      <c r="B7" s="2" t="s">
        <v>11</v>
      </c>
      <c r="C7" s="2" t="s">
        <v>16</v>
      </c>
      <c r="D7" t="s">
        <v>12</v>
      </c>
      <c r="E7" s="12" t="s">
        <v>24</v>
      </c>
      <c r="F7" s="12" t="s">
        <v>28</v>
      </c>
      <c r="G7" s="12" t="s">
        <v>29</v>
      </c>
      <c r="H7" s="12" t="s">
        <v>27</v>
      </c>
    </row>
    <row r="8" spans="1:8" x14ac:dyDescent="0.25">
      <c r="A8" s="6" t="s">
        <v>50</v>
      </c>
      <c r="B8">
        <f>COUNTA(STG!A3:A1011)</f>
        <v>2</v>
      </c>
      <c r="C8">
        <f>COUNTA(HDL!A3:A1438)</f>
        <v>2</v>
      </c>
      <c r="D8">
        <f>COUNTA(HCM!$A3:$A10120)</f>
        <v>2</v>
      </c>
    </row>
    <row r="9" spans="1:8" x14ac:dyDescent="0.25">
      <c r="A9" s="6" t="s">
        <v>15</v>
      </c>
      <c r="E9">
        <f>COUNTIF(Reconcile!C$2:C$6479,$A9)</f>
        <v>0</v>
      </c>
      <c r="F9">
        <f>COUNTIF(Reconcile!D$2:D$6479,$A9)</f>
        <v>0</v>
      </c>
      <c r="G9">
        <f>COUNTIF(Reconcile!E$2:E$6479,$A9)</f>
        <v>0</v>
      </c>
      <c r="H9">
        <f>COUNTIF(Reconcile!F$2:F$6479,$A9)</f>
        <v>0</v>
      </c>
    </row>
    <row r="10" spans="1:8" x14ac:dyDescent="0.25">
      <c r="A10" s="6" t="s">
        <v>19</v>
      </c>
      <c r="E10">
        <f>COUNTIF(Reconcile!C$2:C$6479,$A10)</f>
        <v>2</v>
      </c>
      <c r="F10">
        <f>COUNTIF(Reconcile!D$2:D$6479,$A10)</f>
        <v>2</v>
      </c>
      <c r="G10">
        <f>COUNTIF(Reconcile!E$2:E$6479,$A10)</f>
        <v>2</v>
      </c>
      <c r="H10">
        <f>COUNTIF(Reconcile!F$2:F$6479,$A10)</f>
        <v>2</v>
      </c>
    </row>
    <row r="11" spans="1:8" x14ac:dyDescent="0.25">
      <c r="A11" s="6" t="s">
        <v>17</v>
      </c>
      <c r="E11">
        <f>COUNTIF(Reconcile!C$2:C$6479,$A11)</f>
        <v>0</v>
      </c>
      <c r="F11">
        <f>COUNTIF(Reconcile!D$2:D$6479,$A11)</f>
        <v>0</v>
      </c>
      <c r="G11">
        <f>COUNTIF(Reconcile!E$2:E$6479,$A11)</f>
        <v>0</v>
      </c>
      <c r="H11">
        <f>COUNTIF(Reconcile!F$2:F$6479,$A11)</f>
        <v>0</v>
      </c>
    </row>
    <row r="12" spans="1:8" x14ac:dyDescent="0.25">
      <c r="A12" s="6" t="s">
        <v>18</v>
      </c>
      <c r="E12">
        <f>COUNTIF(Reconcile!C$2:C$6479,$A12)</f>
        <v>0</v>
      </c>
      <c r="F12">
        <f>COUNTIF(Reconcile!D$2:D$6479,$A12)</f>
        <v>0</v>
      </c>
      <c r="G12">
        <f>COUNTIF(Reconcile!E$2:E$6479,$A12)</f>
        <v>0</v>
      </c>
      <c r="H12">
        <f>COUNTIF(Reconcile!F$2:F$6479,$A12)</f>
        <v>0</v>
      </c>
    </row>
    <row r="13" spans="1:8" x14ac:dyDescent="0.25">
      <c r="A13" s="6" t="s">
        <v>20</v>
      </c>
      <c r="E13">
        <f>SUM(E9:E12)</f>
        <v>2</v>
      </c>
      <c r="F13">
        <f t="shared" ref="F13:H13" si="0">SUM(F9:F12)</f>
        <v>2</v>
      </c>
      <c r="G13">
        <f t="shared" si="0"/>
        <v>2</v>
      </c>
      <c r="H13">
        <f t="shared" si="0"/>
        <v>2</v>
      </c>
    </row>
    <row r="15" spans="1:8" x14ac:dyDescent="0.25">
      <c r="A15" s="6"/>
    </row>
    <row r="16" spans="1:8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8"/>
    </row>
    <row r="30" spans="1:1" x14ac:dyDescent="0.25">
      <c r="A30" s="8"/>
    </row>
    <row r="34" spans="1:1" x14ac:dyDescent="0.25">
      <c r="A34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1"/>
  <sheetViews>
    <sheetView zoomScaleNormal="100" workbookViewId="0">
      <pane ySplit="1" topLeftCell="A2" activePane="bottomLeft" state="frozen"/>
      <selection pane="bottomLeft" activeCell="A5" sqref="A5:XFD43321"/>
    </sheetView>
  </sheetViews>
  <sheetFormatPr defaultRowHeight="15" x14ac:dyDescent="0.25"/>
  <cols>
    <col min="1" max="1" width="35.28515625" style="9" bestFit="1" customWidth="1"/>
    <col min="2" max="2" width="21.85546875" bestFit="1" customWidth="1"/>
    <col min="3" max="3" width="18" bestFit="1" customWidth="1"/>
    <col min="4" max="4" width="22.42578125" bestFit="1" customWidth="1"/>
    <col min="5" max="5" width="20.5703125" bestFit="1" customWidth="1"/>
    <col min="6" max="6" width="24" bestFit="1" customWidth="1"/>
    <col min="7" max="7" width="17.85546875" bestFit="1" customWidth="1"/>
    <col min="8" max="12" width="11.42578125" bestFit="1" customWidth="1"/>
    <col min="13" max="13" width="20.42578125" bestFit="1" customWidth="1"/>
    <col min="14" max="14" width="19" bestFit="1" customWidth="1"/>
    <col min="15" max="15" width="18.28515625" bestFit="1" customWidth="1"/>
    <col min="16" max="17" width="19" bestFit="1" customWidth="1"/>
    <col min="18" max="18" width="18.28515625" bestFit="1" customWidth="1"/>
    <col min="19" max="19" width="19" bestFit="1" customWidth="1"/>
    <col min="20" max="20" width="15.7109375" bestFit="1" customWidth="1"/>
    <col min="21" max="21" width="12" bestFit="1" customWidth="1"/>
    <col min="22" max="22" width="19" bestFit="1" customWidth="1"/>
    <col min="23" max="23" width="17.85546875" bestFit="1" customWidth="1"/>
  </cols>
  <sheetData>
    <row r="1" spans="1:23" x14ac:dyDescent="0.25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25">
      <c r="A2" s="9" t="s">
        <v>25</v>
      </c>
      <c r="B2" t="s">
        <v>23</v>
      </c>
      <c r="C2" t="s">
        <v>27</v>
      </c>
      <c r="D2" t="s">
        <v>28</v>
      </c>
      <c r="E2" t="s">
        <v>29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s="9" t="str">
        <f t="shared" ref="A3:A4" si="0">B3&amp;"_"&amp;C3&amp;"_"&amp;D3</f>
        <v>E1000175_Main Payroll_43003</v>
      </c>
      <c r="B3" t="s">
        <v>59</v>
      </c>
      <c r="C3" t="s">
        <v>58</v>
      </c>
      <c r="D3" s="14">
        <v>43003</v>
      </c>
      <c r="E3" s="14">
        <v>1027428</v>
      </c>
      <c r="F3" t="s">
        <v>52</v>
      </c>
      <c r="G3" t="s">
        <v>53</v>
      </c>
      <c r="M3" t="s">
        <v>54</v>
      </c>
      <c r="N3" t="s">
        <v>55</v>
      </c>
      <c r="O3" t="s">
        <v>56</v>
      </c>
      <c r="T3" t="s">
        <v>56</v>
      </c>
      <c r="U3" t="s">
        <v>57</v>
      </c>
      <c r="V3" t="s">
        <v>56</v>
      </c>
      <c r="W3" t="s">
        <v>57</v>
      </c>
    </row>
    <row r="4" spans="1:23" x14ac:dyDescent="0.25">
      <c r="A4" s="9" t="str">
        <f t="shared" si="0"/>
        <v>E1000179_Main Payroll_43016</v>
      </c>
      <c r="B4" t="s">
        <v>60</v>
      </c>
      <c r="C4" t="s">
        <v>58</v>
      </c>
      <c r="D4" s="14">
        <v>43016</v>
      </c>
      <c r="E4" s="14">
        <v>1027428</v>
      </c>
      <c r="F4" t="s">
        <v>52</v>
      </c>
      <c r="G4" t="s">
        <v>53</v>
      </c>
      <c r="M4" t="s">
        <v>54</v>
      </c>
      <c r="N4" t="s">
        <v>55</v>
      </c>
      <c r="O4" t="s">
        <v>56</v>
      </c>
      <c r="T4" t="s">
        <v>56</v>
      </c>
      <c r="U4" t="s">
        <v>57</v>
      </c>
      <c r="V4" t="s">
        <v>56</v>
      </c>
      <c r="W4" t="s">
        <v>57</v>
      </c>
    </row>
    <row r="5" spans="1:23" x14ac:dyDescent="0.25">
      <c r="A5"/>
    </row>
    <row r="6" spans="1:23" x14ac:dyDescent="0.25">
      <c r="A6"/>
    </row>
    <row r="7" spans="1:23" x14ac:dyDescent="0.25">
      <c r="A7"/>
    </row>
    <row r="8" spans="1:23" x14ac:dyDescent="0.25">
      <c r="A8"/>
    </row>
    <row r="9" spans="1:23" x14ac:dyDescent="0.25">
      <c r="A9"/>
    </row>
    <row r="10" spans="1:23" x14ac:dyDescent="0.25">
      <c r="A10"/>
    </row>
    <row r="11" spans="1:23" x14ac:dyDescent="0.25">
      <c r="A11"/>
    </row>
  </sheetData>
  <sortState xmlns:xlrd2="http://schemas.microsoft.com/office/spreadsheetml/2017/richdata2" ref="A3:W12">
    <sortCondition ref="B3:B12"/>
    <sortCondition ref="C3:C12"/>
    <sortCondition ref="D3:D12"/>
    <sortCondition ref="E3:E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6"/>
  <sheetViews>
    <sheetView workbookViewId="0">
      <pane ySplit="2" topLeftCell="A3" activePane="bottomLeft" state="frozen"/>
      <selection pane="bottomLeft" activeCell="A5" sqref="A5:XFD43316"/>
    </sheetView>
  </sheetViews>
  <sheetFormatPr defaultRowHeight="15" x14ac:dyDescent="0.25"/>
  <cols>
    <col min="1" max="1" width="35.28515625" style="9" bestFit="1" customWidth="1"/>
    <col min="2" max="2" width="10.85546875" bestFit="1" customWidth="1"/>
    <col min="3" max="3" width="15.28515625" bestFit="1" customWidth="1"/>
    <col min="4" max="4" width="20.7109375" bestFit="1" customWidth="1"/>
    <col min="5" max="5" width="21" bestFit="1" customWidth="1"/>
    <col min="6" max="6" width="20.28515625" bestFit="1" customWidth="1"/>
    <col min="7" max="7" width="18.5703125" bestFit="1" customWidth="1"/>
    <col min="8" max="8" width="25.7109375" bestFit="1" customWidth="1"/>
    <col min="9" max="9" width="22" bestFit="1" customWidth="1"/>
    <col min="10" max="10" width="38.5703125" bestFit="1" customWidth="1"/>
    <col min="11" max="11" width="21.140625" bestFit="1" customWidth="1"/>
    <col min="12" max="12" width="15.7109375" bestFit="1" customWidth="1"/>
    <col min="13" max="13" width="12" bestFit="1" customWidth="1"/>
    <col min="14" max="14" width="19" bestFit="1" customWidth="1"/>
    <col min="15" max="15" width="17.85546875" bestFit="1" customWidth="1"/>
  </cols>
  <sheetData>
    <row r="1" spans="1:10" x14ac:dyDescent="0.25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 s="10" t="s">
        <v>25</v>
      </c>
      <c r="B2" t="s">
        <v>14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</row>
    <row r="3" spans="1:10" x14ac:dyDescent="0.25">
      <c r="A3" s="11" t="str">
        <f t="shared" ref="A3:A4" si="0">D3&amp;"_"&amp;E3&amp;"_"&amp;F3</f>
        <v>E1000175_Main Payroll_43003</v>
      </c>
      <c r="B3" t="s">
        <v>64</v>
      </c>
      <c r="C3" t="s">
        <v>38</v>
      </c>
      <c r="D3" t="s">
        <v>59</v>
      </c>
      <c r="E3" t="s">
        <v>58</v>
      </c>
      <c r="F3" s="4">
        <v>43003</v>
      </c>
      <c r="G3" s="4">
        <v>1027428</v>
      </c>
      <c r="H3" t="s">
        <v>52</v>
      </c>
      <c r="I3" t="s">
        <v>61</v>
      </c>
      <c r="J3" t="s">
        <v>62</v>
      </c>
    </row>
    <row r="4" spans="1:10" x14ac:dyDescent="0.25">
      <c r="A4" s="11" t="str">
        <f t="shared" si="0"/>
        <v>E1000179_Main Payroll_43016</v>
      </c>
      <c r="B4" t="s">
        <v>64</v>
      </c>
      <c r="C4" t="s">
        <v>38</v>
      </c>
      <c r="D4" t="s">
        <v>60</v>
      </c>
      <c r="E4" t="s">
        <v>58</v>
      </c>
      <c r="F4" s="4">
        <v>43016</v>
      </c>
      <c r="G4" s="4">
        <v>1027428</v>
      </c>
      <c r="H4" t="s">
        <v>52</v>
      </c>
      <c r="I4" t="s">
        <v>61</v>
      </c>
      <c r="J4" t="s">
        <v>63</v>
      </c>
    </row>
    <row r="5" spans="1:10" x14ac:dyDescent="0.25">
      <c r="A5"/>
    </row>
    <row r="6" spans="1:10" x14ac:dyDescent="0.25">
      <c r="A6"/>
    </row>
    <row r="7" spans="1:10" x14ac:dyDescent="0.25">
      <c r="A7"/>
    </row>
    <row r="8" spans="1:10" x14ac:dyDescent="0.25">
      <c r="A8"/>
    </row>
    <row r="9" spans="1:10" x14ac:dyDescent="0.25">
      <c r="A9"/>
    </row>
    <row r="10" spans="1:10" x14ac:dyDescent="0.25">
      <c r="A10"/>
    </row>
    <row r="11" spans="1:10" x14ac:dyDescent="0.25">
      <c r="A11"/>
    </row>
    <row r="12" spans="1:10" x14ac:dyDescent="0.25">
      <c r="A12"/>
    </row>
    <row r="13" spans="1:10" x14ac:dyDescent="0.25">
      <c r="A13"/>
    </row>
    <row r="14" spans="1:10" x14ac:dyDescent="0.25">
      <c r="A14"/>
    </row>
    <row r="15" spans="1:10" x14ac:dyDescent="0.25">
      <c r="A15"/>
    </row>
    <row r="16" spans="1:10" x14ac:dyDescent="0.25">
      <c r="A16"/>
    </row>
  </sheetData>
  <sortState xmlns:xlrd2="http://schemas.microsoft.com/office/spreadsheetml/2017/richdata2" ref="A3:O17">
    <sortCondition ref="E3:E17"/>
    <sortCondition ref="D3:D17"/>
    <sortCondition ref="G3:G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4"/>
  <sheetViews>
    <sheetView workbookViewId="0">
      <pane ySplit="1" topLeftCell="A2" activePane="bottomLeft" state="frozen"/>
      <selection pane="bottomLeft" activeCell="A5" sqref="A5:XFD34877"/>
    </sheetView>
  </sheetViews>
  <sheetFormatPr defaultRowHeight="15" x14ac:dyDescent="0.25"/>
  <cols>
    <col min="1" max="1" width="35.28515625" bestFit="1" customWidth="1"/>
    <col min="2" max="3" width="9" bestFit="1" customWidth="1"/>
    <col min="4" max="4" width="14" bestFit="1" customWidth="1"/>
    <col min="5" max="5" width="8.85546875" bestFit="1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ht="21" x14ac:dyDescent="0.25">
      <c r="A2" s="10" t="s">
        <v>25</v>
      </c>
      <c r="B2" s="13" t="s">
        <v>46</v>
      </c>
      <c r="C2" s="13" t="s">
        <v>47</v>
      </c>
      <c r="D2" s="13" t="s">
        <v>48</v>
      </c>
      <c r="E2" s="13" t="s">
        <v>24</v>
      </c>
    </row>
    <row r="3" spans="1:5" x14ac:dyDescent="0.25">
      <c r="A3" t="str">
        <f t="shared" ref="A3:A4" si="0">E3&amp;"_"&amp;D3&amp;"_"&amp;B3</f>
        <v>E1000175_Main Payroll_43003</v>
      </c>
      <c r="B3" s="16">
        <v>43003</v>
      </c>
      <c r="C3" s="16">
        <v>1027428</v>
      </c>
      <c r="D3" s="15" t="s">
        <v>58</v>
      </c>
      <c r="E3" s="15" t="s">
        <v>59</v>
      </c>
    </row>
    <row r="4" spans="1:5" x14ac:dyDescent="0.25">
      <c r="A4" t="str">
        <f t="shared" si="0"/>
        <v>E1000179_Main Payroll_43016</v>
      </c>
      <c r="B4" s="16">
        <v>43016</v>
      </c>
      <c r="C4" s="16">
        <v>1027428</v>
      </c>
      <c r="D4" s="15" t="s">
        <v>58</v>
      </c>
      <c r="E4" s="15" t="s">
        <v>60</v>
      </c>
    </row>
  </sheetData>
  <sortState xmlns:xlrd2="http://schemas.microsoft.com/office/spreadsheetml/2017/richdata2" ref="A3:E6709">
    <sortCondition ref="E3:E6709"/>
    <sortCondition ref="D3:D6709"/>
    <sortCondition ref="B3:B670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5" x14ac:dyDescent="0.25"/>
  <cols>
    <col min="1" max="1" width="35.28515625" bestFit="1" customWidth="1"/>
    <col min="2" max="2" width="29" bestFit="1" customWidth="1"/>
    <col min="3" max="4" width="11.140625" bestFit="1" customWidth="1"/>
    <col min="5" max="5" width="17" bestFit="1" customWidth="1"/>
    <col min="6" max="6" width="11.140625" bestFit="1" customWidth="1"/>
  </cols>
  <sheetData>
    <row r="1" spans="1:6" ht="21.75" thickBot="1" x14ac:dyDescent="0.3">
      <c r="A1" s="5" t="s">
        <v>25</v>
      </c>
      <c r="B1" s="5" t="s">
        <v>26</v>
      </c>
      <c r="C1" s="12" t="s">
        <v>24</v>
      </c>
      <c r="D1" s="12" t="s">
        <v>28</v>
      </c>
      <c r="E1" s="12" t="s">
        <v>29</v>
      </c>
      <c r="F1" s="12" t="s">
        <v>27</v>
      </c>
    </row>
    <row r="2" spans="1:6" x14ac:dyDescent="0.25">
      <c r="A2" t="s">
        <v>65</v>
      </c>
      <c r="B2" t="str">
        <f>_xlfn.IFNA(VLOOKUP($A2,HCM!$A$3:$E$10120,1,FALSE),"Not Loaded")</f>
        <v>E1000175_Main Payroll_43003</v>
      </c>
      <c r="C2" t="str">
        <f>IF($B2="Not Loaded","Not Loaded",IF(VLOOKUP($A2,STG!$A$3:$W$11,2,FALSE)=VLOOKUP($A2,HDL!$A$3:$L$3438,4,FALSE),IF(VLOOKUP($A2,HDL!$A$3:$L$3438,4,FALSE)=VLOOKUP($A2,HCM!$A$3:$E$12120,5,FALSE),"OK","HCM&lt;&gt;HDL"),"STG&lt;&gt;HDL"))</f>
        <v>OK</v>
      </c>
      <c r="D2" t="str">
        <f>IF($B2="Not Loaded","Not Loaded",IF(VLOOKUP($A2,STG!$A$3:$W$11,4,FALSE)=VLOOKUP($A2,HDL!$A$3:$L$3438,6,FALSE),IF(VLOOKUP($A2,HDL!$A$3:$L$3438,6,FALSE)=VLOOKUP($A2,HCM!$A$3:$E$12120,2,FALSE),"OK","HCM&lt;&gt;HDL"),"STG&lt;&gt;HDL"))</f>
        <v>OK</v>
      </c>
      <c r="E2" t="str">
        <f>IF($B2="Not Loaded","Not Loaded",IF(VLOOKUP($A2,STG!$A$3:$W$11,5,FALSE)=VLOOKUP($A2,HDL!$A$3:$L$3438,7,FALSE),IF(VLOOKUP($A2,HDL!$A$3:$L$3438,7,FALSE)=VLOOKUP($A2,HCM!$A$3:$E$12120,3,FALSE),"OK","HCM&lt;&gt;HDL"),"STG&lt;&gt;HDL"))</f>
        <v>OK</v>
      </c>
      <c r="F2" t="str">
        <f>IF($B2="Not Loaded","Not Loaded",IF(VLOOKUP($A2,STG!$A$3:$W$11,3,FALSE)=VLOOKUP($A2,HDL!$A$3:$L$3438,5,FALSE),IF(VLOOKUP($A2,HDL!$A$3:$L$3438,5,FALSE)=VLOOKUP($A2,HCM!$A$3:$E$12120,4,FALSE),"OK","HCM&lt;&gt;HDL"),"STG&lt;&gt;HDL"))</f>
        <v>OK</v>
      </c>
    </row>
    <row r="3" spans="1:6" x14ac:dyDescent="0.25">
      <c r="A3" t="s">
        <v>66</v>
      </c>
      <c r="B3" t="str">
        <f>_xlfn.IFNA(VLOOKUP($A3,HCM!$A$3:$E$10120,1,FALSE),"Not Loaded")</f>
        <v>E1000179_Main Payroll_43016</v>
      </c>
      <c r="C3" t="str">
        <f>IF($B3="Not Loaded","Not Loaded",IF(VLOOKUP($A3,STG!$A$3:$W$11,2,FALSE)=VLOOKUP($A3,HDL!$A$3:$L$3438,4,FALSE),IF(VLOOKUP($A3,HDL!$A$3:$L$3438,4,FALSE)=VLOOKUP($A3,HCM!$A$3:$E$12120,5,FALSE),"OK","HCM&lt;&gt;HDL"),"STG&lt;&gt;HDL"))</f>
        <v>OK</v>
      </c>
      <c r="D3" t="str">
        <f>IF($B3="Not Loaded","Not Loaded",IF(VLOOKUP($A3,STG!$A$3:$W$11,4,FALSE)=VLOOKUP($A3,HDL!$A$3:$L$3438,6,FALSE),IF(VLOOKUP($A3,HDL!$A$3:$L$3438,6,FALSE)=VLOOKUP($A3,HCM!$A$3:$E$12120,2,FALSE),"OK","HCM&lt;&gt;HDL"),"STG&lt;&gt;HDL"))</f>
        <v>OK</v>
      </c>
      <c r="E3" t="str">
        <f>IF($B3="Not Loaded","Not Loaded",IF(VLOOKUP($A3,STG!$A$3:$W$11,5,FALSE)=VLOOKUP($A3,HDL!$A$3:$L$3438,7,FALSE),IF(VLOOKUP($A3,HDL!$A$3:$L$3438,7,FALSE)=VLOOKUP($A3,HCM!$A$3:$E$12120,3,FALSE),"OK","HCM&lt;&gt;HDL"),"STG&lt;&gt;HDL"))</f>
        <v>OK</v>
      </c>
      <c r="F3" t="str">
        <f>IF($B3="Not Loaded","Not Loaded",IF(VLOOKUP($A3,STG!$A$3:$W$11,3,FALSE)=VLOOKUP($A3,HDL!$A$3:$L$3438,5,FALSE),IF(VLOOKUP($A3,HDL!$A$3:$L$3438,5,FALSE)=VLOOKUP($A3,HCM!$A$3:$E$12120,4,FALSE),"OK","HCM&lt;&gt;HDL"),"STG&lt;&gt;HDL"))</f>
        <v>OK</v>
      </c>
    </row>
  </sheetData>
  <conditionalFormatting sqref="C2:C3">
    <cfRule type="cellIs" dxfId="22" priority="62" operator="notEqual">
      <formula>"OK"</formula>
    </cfRule>
    <cfRule type="cellIs" dxfId="21" priority="63" operator="equal">
      <formula>"OK"</formula>
    </cfRule>
  </conditionalFormatting>
  <conditionalFormatting sqref="C2:C3">
    <cfRule type="cellIs" dxfId="20" priority="52" stopIfTrue="1" operator="equal">
      <formula>"Not Loaded"</formula>
    </cfRule>
  </conditionalFormatting>
  <conditionalFormatting sqref="E2 D3:F3">
    <cfRule type="cellIs" dxfId="19" priority="50" operator="notEqual">
      <formula>"OK"</formula>
    </cfRule>
    <cfRule type="cellIs" dxfId="18" priority="51" operator="equal">
      <formula>"OK"</formula>
    </cfRule>
  </conditionalFormatting>
  <conditionalFormatting sqref="E2 D3:F3">
    <cfRule type="cellIs" dxfId="17" priority="49" stopIfTrue="1" operator="equal">
      <formula>"Not Loaded"</formula>
    </cfRule>
  </conditionalFormatting>
  <conditionalFormatting sqref="C2:C3">
    <cfRule type="cellIs" dxfId="16" priority="47" operator="notEqual">
      <formula>"OK"</formula>
    </cfRule>
    <cfRule type="cellIs" dxfId="15" priority="48" operator="equal">
      <formula>"OK"</formula>
    </cfRule>
  </conditionalFormatting>
  <conditionalFormatting sqref="C2:C3">
    <cfRule type="cellIs" dxfId="14" priority="46" stopIfTrue="1" operator="equal">
      <formula>"Not Loaded"</formula>
    </cfRule>
  </conditionalFormatting>
  <conditionalFormatting sqref="E2 D3:F3">
    <cfRule type="cellIs" dxfId="13" priority="44" operator="notEqual">
      <formula>"OK"</formula>
    </cfRule>
    <cfRule type="cellIs" dxfId="12" priority="45" operator="equal">
      <formula>"OK"</formula>
    </cfRule>
  </conditionalFormatting>
  <conditionalFormatting sqref="E2 D3:F3">
    <cfRule type="cellIs" dxfId="11" priority="43" stopIfTrue="1" operator="equal">
      <formula>"Not Loaded"</formula>
    </cfRule>
  </conditionalFormatting>
  <conditionalFormatting sqref="E2 C3:F3">
    <cfRule type="cellIs" dxfId="10" priority="17" stopIfTrue="1" operator="equal">
      <formula>"Not Loaded"</formula>
    </cfRule>
  </conditionalFormatting>
  <conditionalFormatting sqref="C2:C3">
    <cfRule type="cellIs" dxfId="9" priority="16" stopIfTrue="1" operator="equal">
      <formula>"Not Loaded"</formula>
    </cfRule>
  </conditionalFormatting>
  <conditionalFormatting sqref="D2:F3">
    <cfRule type="cellIs" dxfId="8" priority="14" operator="notEqual">
      <formula>"OK"</formula>
    </cfRule>
    <cfRule type="cellIs" dxfId="7" priority="15" operator="equal">
      <formula>"OK"</formula>
    </cfRule>
  </conditionalFormatting>
  <conditionalFormatting sqref="D2:F3">
    <cfRule type="cellIs" dxfId="6" priority="13" stopIfTrue="1" operator="equal">
      <formula>"Not Loaded"</formula>
    </cfRule>
  </conditionalFormatting>
  <conditionalFormatting sqref="D2:F3">
    <cfRule type="cellIs" dxfId="5" priority="11" operator="notEqual">
      <formula>"OK"</formula>
    </cfRule>
    <cfRule type="cellIs" dxfId="4" priority="12" operator="equal">
      <formula>"OK"</formula>
    </cfRule>
  </conditionalFormatting>
  <conditionalFormatting sqref="D2:F3">
    <cfRule type="cellIs" dxfId="3" priority="10" stopIfTrue="1" operator="equal">
      <formula>"Not Loaded"</formula>
    </cfRule>
  </conditionalFormatting>
  <conditionalFormatting sqref="D2:F3">
    <cfRule type="cellIs" dxfId="2" priority="9" stopIfTrue="1" operator="equal">
      <formula>"Not Loaded"</formula>
    </cfRule>
  </conditionalFormatting>
  <conditionalFormatting sqref="B2:F3">
    <cfRule type="containsBlanks" dxfId="1" priority="1">
      <formula>LEN(TRIM(B2))=0</formula>
    </cfRule>
  </conditionalFormatting>
  <conditionalFormatting sqref="A2:A3">
    <cfRule type="duplicateValues" dxfId="0" priority="6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618BE-7026-4399-B893-E52F19B6B9E4}"/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schemas.microsoft.com/office/2006/metadata/properties"/>
    <ds:schemaRef ds:uri="9e5ebb6e-1584-4dc0-b988-3e8cf38876a9"/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