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354FF1D4-E408-405D-A748-4A69E03F0B93}" xr6:coauthVersionLast="47" xr6:coauthVersionMax="47" xr10:uidLastSave="{00000000-0000-0000-0000-000000000000}"/>
  <bookViews>
    <workbookView xWindow="-120" yWindow="-120" windowWidth="29040" windowHeight="15840" tabRatio="514" activeTab="4" xr2:uid="{00000000-000D-0000-FFFF-FFFF00000000}"/>
  </bookViews>
  <sheets>
    <sheet name="Summary" sheetId="4" r:id="rId1"/>
    <sheet name="STG" sheetId="2" r:id="rId2"/>
    <sheet name="HDL" sheetId="27" r:id="rId3"/>
    <sheet name="HCM" sheetId="1" r:id="rId4"/>
    <sheet name="Reconcile" sheetId="3" r:id="rId5"/>
  </sheets>
  <definedNames>
    <definedName name="_xlnm._FilterDatabase" localSheetId="3" hidden="1">HCM!$A$2:$Q$2</definedName>
    <definedName name="_xlnm._FilterDatabase" localSheetId="2" hidden="1">HDL!$A$2:$T$4</definedName>
    <definedName name="_xlnm._FilterDatabase" localSheetId="4" hidden="1">Reconcile!$A$1:$J$1</definedName>
    <definedName name="_xlnm._FilterDatabase" localSheetId="1" hidden="1">STG!$A$2:$AA$4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4" i="1" l="1"/>
  <c r="A3" i="1"/>
  <c r="B2" i="3" s="1"/>
  <c r="B3" i="3" l="1"/>
  <c r="A3" i="27"/>
  <c r="C2" i="3" s="1"/>
  <c r="A4" i="27"/>
  <c r="D7" i="4" l="1"/>
  <c r="F2" i="3" l="1"/>
  <c r="H2" i="3"/>
  <c r="J2" i="3"/>
  <c r="J3" i="3"/>
  <c r="E3" i="3"/>
  <c r="I3" i="3"/>
  <c r="H3" i="3"/>
  <c r="G2" i="3"/>
  <c r="D2" i="3"/>
  <c r="I2" i="3"/>
  <c r="C3" i="3"/>
  <c r="G3" i="3"/>
  <c r="D3" i="3"/>
  <c r="F3" i="3"/>
  <c r="E2" i="3"/>
  <c r="C7" i="4"/>
  <c r="L9" i="4" l="1"/>
  <c r="L11" i="4"/>
  <c r="L8" i="4"/>
  <c r="L10" i="4"/>
  <c r="K8" i="4"/>
  <c r="K10" i="4"/>
  <c r="K9" i="4"/>
  <c r="K11" i="4"/>
  <c r="J9" i="4"/>
  <c r="J11" i="4"/>
  <c r="J8" i="4"/>
  <c r="J10" i="4"/>
  <c r="F9" i="4"/>
  <c r="F11" i="4"/>
  <c r="F8" i="4"/>
  <c r="F10" i="4"/>
  <c r="I8" i="4"/>
  <c r="I10" i="4"/>
  <c r="I9" i="4"/>
  <c r="I11" i="4"/>
  <c r="G8" i="4"/>
  <c r="G10" i="4"/>
  <c r="G9" i="4"/>
  <c r="G11" i="4"/>
  <c r="H9" i="4"/>
  <c r="H11" i="4"/>
  <c r="H8" i="4"/>
  <c r="H10" i="4"/>
  <c r="E9" i="4"/>
  <c r="E10" i="4"/>
  <c r="E8" i="4"/>
  <c r="E11" i="4"/>
  <c r="B7" i="4"/>
  <c r="E12" i="4" l="1"/>
  <c r="L12" i="4"/>
  <c r="J12" i="4"/>
  <c r="F12" i="4"/>
  <c r="H12" i="4"/>
  <c r="K12" i="4"/>
  <c r="G12" i="4"/>
  <c r="I12" i="4"/>
</calcChain>
</file>

<file path=xl/sharedStrings.xml><?xml version="1.0" encoding="utf-8"?>
<sst xmlns="http://schemas.openxmlformats.org/spreadsheetml/2006/main" count="142" uniqueCount="83">
  <si>
    <t>BATCH_NAME</t>
  </si>
  <si>
    <t>STAGE1_PROCESSED</t>
  </si>
  <si>
    <t>STAGE1_RUN_DATE</t>
  </si>
  <si>
    <t>STAGE1_ERROR_DET</t>
  </si>
  <si>
    <t>STAGE2_PROCESSED</t>
  </si>
  <si>
    <t>STAGE2_RUN_DATE</t>
  </si>
  <si>
    <t>STAGE2_ERROR_DET</t>
  </si>
  <si>
    <t>CREATION_DATE</t>
  </si>
  <si>
    <t>CREATED_BY</t>
  </si>
  <si>
    <t>LAST_UPDATE_DATE</t>
  </si>
  <si>
    <t>LAST_UPDATED_BY</t>
  </si>
  <si>
    <t>Staging</t>
  </si>
  <si>
    <t>HCM</t>
  </si>
  <si>
    <t>Data Migration Reconciliation</t>
  </si>
  <si>
    <t>METADATA</t>
  </si>
  <si>
    <t>Not Loaded</t>
  </si>
  <si>
    <t>HDL</t>
  </si>
  <si>
    <t>STG&lt;&gt;HDL</t>
  </si>
  <si>
    <t>HCM&lt;&gt;HDL</t>
  </si>
  <si>
    <t>OK</t>
  </si>
  <si>
    <t>Total Records</t>
  </si>
  <si>
    <t>Object</t>
  </si>
  <si>
    <t>Date</t>
  </si>
  <si>
    <t>ATTRIBUTE1</t>
  </si>
  <si>
    <t>ATTRIBUTE2</t>
  </si>
  <si>
    <t>ATTRIBUTE3</t>
  </si>
  <si>
    <t>ATTRIBUTE4</t>
  </si>
  <si>
    <t>ATTRIBUTE5</t>
  </si>
  <si>
    <t>SOURCESYSTEMOWNER</t>
  </si>
  <si>
    <t>SOURCESYSTEMID</t>
  </si>
  <si>
    <t>Salary</t>
  </si>
  <si>
    <t>ASSIGNMENT_NUMBER</t>
  </si>
  <si>
    <t>DATE_FROM</t>
  </si>
  <si>
    <t>DATE_TO</t>
  </si>
  <si>
    <t>SALARY_BASIS_NAME</t>
  </si>
  <si>
    <t>ACTION_CODE</t>
  </si>
  <si>
    <t>ACTION_REASON_CODE</t>
  </si>
  <si>
    <t>MULTIPLE_COMPONENTS</t>
  </si>
  <si>
    <t>SALARY_AMOUNT</t>
  </si>
  <si>
    <t>NEXT_SAL_REVIEW_DATE</t>
  </si>
  <si>
    <t>SALARY_APPROVED</t>
  </si>
  <si>
    <t>ASSIGNMENTNUMBER</t>
  </si>
  <si>
    <t>DATEFROM</t>
  </si>
  <si>
    <t>DATETO</t>
  </si>
  <si>
    <t>SALARYBASISNAME</t>
  </si>
  <si>
    <t>ACTIONCODE</t>
  </si>
  <si>
    <t>ACTIONREASONCODE</t>
  </si>
  <si>
    <t>MULTIPLECOMPONENTS</t>
  </si>
  <si>
    <t>SALARYAMOUNT</t>
  </si>
  <si>
    <t>NEXTSALREVIEWDATE</t>
  </si>
  <si>
    <t>SALARYAPPROVED</t>
  </si>
  <si>
    <t>SALARY_ID</t>
  </si>
  <si>
    <t>SALARY_REASON_CODE</t>
  </si>
  <si>
    <t>FORCED_RANKING</t>
  </si>
  <si>
    <t>PERFORMANCE_RATING</t>
  </si>
  <si>
    <t>PERFORMANCE_REVIEW_ID</t>
  </si>
  <si>
    <t>REVIEW_DATE</t>
  </si>
  <si>
    <t>NEXT_PERF_REVIEW_DATE</t>
  </si>
  <si>
    <t>ASSIGNMENT_ID</t>
  </si>
  <si>
    <t>ELEMENT_ENTRY_ID</t>
  </si>
  <si>
    <t>Assignment Number</t>
  </si>
  <si>
    <t>Unique Identifier</t>
  </si>
  <si>
    <t>Loaded</t>
  </si>
  <si>
    <t>Counts</t>
  </si>
  <si>
    <t>Environment</t>
  </si>
  <si>
    <t>DATE FROM</t>
  </si>
  <si>
    <t>PROD</t>
  </si>
  <si>
    <t>Annual Salary</t>
  </si>
  <si>
    <t>TRANSFER</t>
  </si>
  <si>
    <t>N</t>
  </si>
  <si>
    <t>Y</t>
  </si>
  <si>
    <t>PER_INFO_14MAY2019</t>
  </si>
  <si>
    <t>17-MAY-2019</t>
  </si>
  <si>
    <t>SUBBA</t>
  </si>
  <si>
    <t>Academic and Admin Casual Rate</t>
  </si>
  <si>
    <t>E1000175</t>
  </si>
  <si>
    <t>E1000179</t>
  </si>
  <si>
    <t>MERGE</t>
  </si>
  <si>
    <t>DATA_MIGRATION</t>
  </si>
  <si>
    <t>SAL_E1000175_Annual_Salary_2509201730032018</t>
  </si>
  <si>
    <t>SAL_E1000179_Academic_and_Admin_Casual_Rate_0810201730042019</t>
  </si>
  <si>
    <t>E1000175_43003</t>
  </si>
  <si>
    <t>E1000179_43016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</si>
</sst>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ahoma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Tahoma"/>
      <family val="2"/>
    </font>
    <font>
      <sz val="11"/>
      <name val="Dialog"/>
    </font>
    <font>
      <sz val="8"/>
      <color theme="1"/>
      <name val="Tahoma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FE0F1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9" fillId="0" borderId="0"/>
    <xf numFmtId="0" fontId="10" fillId="0" borderId="0"/>
    <xf numFmtId="0" fontId="14" fillId="0" borderId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/>
    <xf numFmtId="0" fontId="4" fillId="2" borderId="1" xfId="0" applyFont="1" applyFill="1" applyBorder="1" applyAlignment="1">
      <alignment horizontal="left" vertical="top" wrapText="1"/>
    </xf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0" fillId="3" borderId="0" xfId="0" applyFill="1"/>
    <xf numFmtId="49" fontId="0" fillId="3" borderId="0" xfId="0" applyNumberFormat="1" applyFill="1"/>
    <xf numFmtId="0" fontId="0" fillId="3" borderId="0" xfId="0" applyNumberFormat="1" applyFill="1"/>
    <xf numFmtId="0" fontId="11" fillId="4" borderId="2" xfId="0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top" wrapText="1"/>
    </xf>
    <xf numFmtId="1" fontId="0" fillId="0" borderId="0" xfId="0" applyNumberFormat="1"/>
    <xf numFmtId="14" fontId="4" fillId="2" borderId="1" xfId="0" applyNumberFormat="1" applyFont="1" applyFill="1" applyBorder="1" applyAlignment="1">
      <alignment horizontal="left" vertical="top" wrapText="1"/>
    </xf>
    <xf numFmtId="0" fontId="12" fillId="0" borderId="0" xfId="0" applyFont="1" applyAlignment="1">
      <alignment horizontal="right"/>
    </xf>
    <xf numFmtId="1" fontId="11" fillId="4" borderId="2" xfId="0" applyNumberFormat="1" applyFont="1" applyFill="1" applyBorder="1" applyAlignment="1">
      <alignment horizontal="left" vertical="center" wrapText="1"/>
    </xf>
    <xf numFmtId="15" fontId="0" fillId="0" borderId="0" xfId="0" applyNumberFormat="1"/>
    <xf numFmtId="1" fontId="4" fillId="2" borderId="1" xfId="0" applyNumberFormat="1" applyFont="1" applyFill="1" applyBorder="1" applyAlignment="1">
      <alignment horizontal="left" vertical="top" wrapText="1"/>
    </xf>
    <xf numFmtId="1" fontId="13" fillId="2" borderId="1" xfId="0" applyNumberFormat="1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14" fontId="13" fillId="0" borderId="1" xfId="0" applyNumberFormat="1" applyFont="1" applyBorder="1" applyAlignment="1">
      <alignment horizontal="left" vertical="top" wrapText="1"/>
    </xf>
    <xf numFmtId="1" fontId="13" fillId="0" borderId="1" xfId="0" applyNumberFormat="1" applyFont="1" applyBorder="1" applyAlignment="1">
      <alignment horizontal="righ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30"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581025</xdr:colOff>
      <xdr:row>3</xdr:row>
      <xdr:rowOff>85827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86175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4"/>
  <sheetViews>
    <sheetView workbookViewId="0">
      <selection activeCell="N14" sqref="N14"/>
    </sheetView>
  </sheetViews>
  <sheetFormatPr defaultRowHeight="15"/>
  <cols>
    <col min="1" max="1" width="21.7109375" bestFit="1" customWidth="1"/>
    <col min="2" max="2" width="15.7109375" customWidth="1"/>
    <col min="6" max="6" width="10.7109375" bestFit="1" customWidth="1"/>
    <col min="7" max="7" width="10.5703125" customWidth="1"/>
  </cols>
  <sheetData>
    <row r="1" spans="1:12" ht="21">
      <c r="E1" s="3" t="s">
        <v>13</v>
      </c>
    </row>
    <row r="2" spans="1:12">
      <c r="E2" t="s">
        <v>21</v>
      </c>
      <c r="G2" t="s">
        <v>30</v>
      </c>
    </row>
    <row r="3" spans="1:12">
      <c r="E3" t="s">
        <v>22</v>
      </c>
      <c r="G3" s="19">
        <v>43602</v>
      </c>
    </row>
    <row r="4" spans="1:12">
      <c r="E4" t="s">
        <v>64</v>
      </c>
      <c r="G4" s="4" t="s">
        <v>66</v>
      </c>
    </row>
    <row r="5" spans="1:12" ht="24" thickBot="1">
      <c r="A5" s="8"/>
    </row>
    <row r="6" spans="1:12" ht="32.25" thickBot="1">
      <c r="A6" s="1"/>
      <c r="B6" s="2" t="s">
        <v>11</v>
      </c>
      <c r="C6" s="2" t="s">
        <v>16</v>
      </c>
      <c r="D6" t="s">
        <v>12</v>
      </c>
      <c r="E6" s="13" t="s">
        <v>60</v>
      </c>
      <c r="F6" s="13" t="s">
        <v>32</v>
      </c>
      <c r="G6" s="13" t="s">
        <v>33</v>
      </c>
      <c r="H6" s="13" t="s">
        <v>38</v>
      </c>
      <c r="I6" s="13" t="s">
        <v>40</v>
      </c>
      <c r="J6" s="13" t="s">
        <v>52</v>
      </c>
      <c r="K6" s="13" t="s">
        <v>37</v>
      </c>
      <c r="L6" s="5" t="s">
        <v>39</v>
      </c>
    </row>
    <row r="7" spans="1:12">
      <c r="A7" t="s">
        <v>63</v>
      </c>
      <c r="B7">
        <f>COUNTA(STG!A3:A2372)</f>
        <v>2</v>
      </c>
      <c r="C7">
        <f>COUNTA(HDL!A3:A2373)</f>
        <v>2</v>
      </c>
      <c r="D7">
        <f>COUNTA(HCM!A3:A4)</f>
        <v>2</v>
      </c>
    </row>
    <row r="8" spans="1:12">
      <c r="A8" s="6" t="s">
        <v>15</v>
      </c>
      <c r="E8">
        <f>COUNTIF(Reconcile!C$2:C$671,$A8)</f>
        <v>0</v>
      </c>
      <c r="F8">
        <f>COUNTIF(Reconcile!D$2:D$671,$A8)</f>
        <v>0</v>
      </c>
      <c r="G8">
        <f>COUNTIF(Reconcile!E$2:E$671,$A8)</f>
        <v>0</v>
      </c>
      <c r="H8">
        <f>COUNTIF(Reconcile!F$2:F$671,$A8)</f>
        <v>0</v>
      </c>
      <c r="I8">
        <f>COUNTIF(Reconcile!G$2:G$671,$A8)</f>
        <v>0</v>
      </c>
      <c r="J8">
        <f>COUNTIF(Reconcile!H$2:H$671,$A8)</f>
        <v>0</v>
      </c>
      <c r="K8">
        <f>COUNTIF(Reconcile!I$2:I$671,$A8)</f>
        <v>0</v>
      </c>
      <c r="L8">
        <f>COUNTIF(Reconcile!J$2:J$671,$A8)</f>
        <v>0</v>
      </c>
    </row>
    <row r="9" spans="1:12">
      <c r="A9" s="6" t="s">
        <v>19</v>
      </c>
      <c r="E9">
        <f>COUNTIF(Reconcile!C$2:C$671,$A9)</f>
        <v>2</v>
      </c>
      <c r="F9">
        <f>COUNTIF(Reconcile!D$2:D$671,$A9)</f>
        <v>2</v>
      </c>
      <c r="G9">
        <f>COUNTIF(Reconcile!E$2:E$671,$A9)</f>
        <v>2</v>
      </c>
      <c r="H9">
        <f>COUNTIF(Reconcile!F$2:F$671,$A9)</f>
        <v>2</v>
      </c>
      <c r="I9">
        <f>COUNTIF(Reconcile!G$2:G$671,$A9)</f>
        <v>2</v>
      </c>
      <c r="J9">
        <f>COUNTIF(Reconcile!H$2:H$671,$A9)</f>
        <v>2</v>
      </c>
      <c r="K9">
        <f>COUNTIF(Reconcile!I$2:I$671,$A9)</f>
        <v>2</v>
      </c>
      <c r="L9">
        <f>COUNTIF(Reconcile!J$2:J$671,$A9)</f>
        <v>2</v>
      </c>
    </row>
    <row r="10" spans="1:12">
      <c r="A10" s="6" t="s">
        <v>17</v>
      </c>
      <c r="E10">
        <f>COUNTIF(Reconcile!C$2:C$671,$A10)</f>
        <v>0</v>
      </c>
      <c r="F10">
        <f>COUNTIF(Reconcile!D$2:D$671,$A10)</f>
        <v>0</v>
      </c>
      <c r="G10">
        <f>COUNTIF(Reconcile!E$2:E$671,$A10)</f>
        <v>0</v>
      </c>
      <c r="H10">
        <f>COUNTIF(Reconcile!F$2:F$671,$A10)</f>
        <v>0</v>
      </c>
      <c r="I10">
        <f>COUNTIF(Reconcile!G$2:G$671,$A10)</f>
        <v>0</v>
      </c>
      <c r="J10">
        <f>COUNTIF(Reconcile!H$2:H$671,$A10)</f>
        <v>0</v>
      </c>
      <c r="K10">
        <f>COUNTIF(Reconcile!I$2:I$671,$A10)</f>
        <v>0</v>
      </c>
      <c r="L10">
        <f>COUNTIF(Reconcile!J$2:J$671,$A10)</f>
        <v>0</v>
      </c>
    </row>
    <row r="11" spans="1:12">
      <c r="A11" s="6" t="s">
        <v>18</v>
      </c>
      <c r="E11">
        <f>COUNTIF(Reconcile!C$2:C$671,$A11)</f>
        <v>0</v>
      </c>
      <c r="F11">
        <f>COUNTIF(Reconcile!D$2:D$671,$A11)</f>
        <v>0</v>
      </c>
      <c r="G11">
        <f>COUNTIF(Reconcile!E$2:E$671,$A11)</f>
        <v>0</v>
      </c>
      <c r="H11">
        <f>COUNTIF(Reconcile!F$2:F$671,$A11)</f>
        <v>0</v>
      </c>
      <c r="I11">
        <f>COUNTIF(Reconcile!G$2:G$671,$A11)</f>
        <v>0</v>
      </c>
      <c r="J11">
        <f>COUNTIF(Reconcile!H$2:H$671,$A11)</f>
        <v>0</v>
      </c>
      <c r="K11">
        <f>COUNTIF(Reconcile!I$2:I$671,$A11)</f>
        <v>0</v>
      </c>
      <c r="L11">
        <f>COUNTIF(Reconcile!J$2:J$671,$A11)</f>
        <v>0</v>
      </c>
    </row>
    <row r="12" spans="1:12">
      <c r="A12" s="6" t="s">
        <v>20</v>
      </c>
      <c r="C12" s="7"/>
      <c r="D12" s="7"/>
      <c r="E12">
        <f>SUM(E8:E11)</f>
        <v>2</v>
      </c>
      <c r="F12">
        <f t="shared" ref="F12:L12" si="0">SUM(F8:F11)</f>
        <v>2</v>
      </c>
      <c r="G12">
        <f t="shared" si="0"/>
        <v>2</v>
      </c>
      <c r="H12">
        <f t="shared" si="0"/>
        <v>2</v>
      </c>
      <c r="I12">
        <f t="shared" si="0"/>
        <v>2</v>
      </c>
      <c r="J12">
        <f t="shared" si="0"/>
        <v>2</v>
      </c>
      <c r="K12">
        <f t="shared" si="0"/>
        <v>2</v>
      </c>
      <c r="L12">
        <f t="shared" si="0"/>
        <v>2</v>
      </c>
    </row>
    <row r="15" spans="1:12">
      <c r="A15" s="6"/>
    </row>
    <row r="16" spans="1:12" ht="23.25">
      <c r="A16" s="8"/>
    </row>
    <row r="17" spans="1:1">
      <c r="A17" s="6"/>
    </row>
    <row r="18" spans="1:1">
      <c r="A18" s="6"/>
    </row>
    <row r="19" spans="1:1">
      <c r="A19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9"/>
    </row>
    <row r="30" spans="1:1">
      <c r="A30" s="9"/>
    </row>
    <row r="34" spans="1:1">
      <c r="A34" s="9"/>
    </row>
  </sheetData>
  <sortState xmlns:xlrd2="http://schemas.microsoft.com/office/spreadsheetml/2017/richdata2" ref="D29:F36">
    <sortCondition ref="D2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4"/>
  <sheetViews>
    <sheetView zoomScaleNormal="100" workbookViewId="0">
      <pane ySplit="2" topLeftCell="A3" activePane="bottomLeft" state="frozen"/>
      <selection pane="bottomLeft" activeCell="A5" sqref="A5:XFD57399"/>
    </sheetView>
  </sheetViews>
  <sheetFormatPr defaultRowHeight="15"/>
  <cols>
    <col min="1" max="1" width="16.42578125" bestFit="1" customWidth="1"/>
    <col min="2" max="2" width="21.85546875" bestFit="1" customWidth="1"/>
    <col min="3" max="4" width="12.5703125" bestFit="1" customWidth="1"/>
    <col min="5" max="5" width="30.85546875" bestFit="1" customWidth="1"/>
    <col min="6" max="6" width="13.85546875" bestFit="1" customWidth="1"/>
    <col min="7" max="7" width="22.42578125" bestFit="1" customWidth="1"/>
    <col min="8" max="8" width="23.5703125" bestFit="1" customWidth="1"/>
    <col min="9" max="9" width="16.85546875" bestFit="1" customWidth="1"/>
    <col min="10" max="10" width="23.5703125" bestFit="1" customWidth="1"/>
    <col min="11" max="11" width="18.5703125" bestFit="1" customWidth="1"/>
    <col min="12" max="16" width="11.42578125" bestFit="1" customWidth="1"/>
    <col min="17" max="17" width="20.5703125" bestFit="1" customWidth="1"/>
    <col min="18" max="18" width="19" bestFit="1" customWidth="1"/>
    <col min="19" max="19" width="18.28515625" bestFit="1" customWidth="1"/>
    <col min="20" max="21" width="19" bestFit="1" customWidth="1"/>
    <col min="22" max="22" width="18.28515625" bestFit="1" customWidth="1"/>
    <col min="23" max="23" width="19" bestFit="1" customWidth="1"/>
    <col min="24" max="24" width="15.7109375" bestFit="1" customWidth="1"/>
    <col min="25" max="25" width="12" bestFit="1" customWidth="1"/>
    <col min="26" max="26" width="19" bestFit="1" customWidth="1"/>
    <col min="27" max="27" width="17.85546875" bestFit="1" customWidth="1"/>
    <col min="28" max="43" width="3" bestFit="1" customWidth="1"/>
  </cols>
  <sheetData>
    <row r="1" spans="1:27">
      <c r="A1" s="10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2" spans="1:27">
      <c r="A2" s="10" t="s">
        <v>61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</row>
    <row r="3" spans="1:27">
      <c r="A3" s="10" t="str">
        <f t="shared" ref="A3:A4" si="0">B3&amp;"_"&amp;C3</f>
        <v>E1000175_43003</v>
      </c>
      <c r="B3" t="s">
        <v>75</v>
      </c>
      <c r="C3" s="19">
        <v>43003</v>
      </c>
      <c r="D3" s="19">
        <v>43189</v>
      </c>
      <c r="E3" t="s">
        <v>67</v>
      </c>
      <c r="F3" t="s">
        <v>68</v>
      </c>
      <c r="H3" t="s">
        <v>69</v>
      </c>
      <c r="I3" s="17">
        <v>2731.56</v>
      </c>
      <c r="J3" s="19">
        <v>44044</v>
      </c>
      <c r="K3" t="s">
        <v>70</v>
      </c>
      <c r="Q3" t="s">
        <v>71</v>
      </c>
      <c r="R3" t="s">
        <v>70</v>
      </c>
      <c r="S3" t="s">
        <v>72</v>
      </c>
      <c r="X3" t="s">
        <v>72</v>
      </c>
      <c r="Y3" t="s">
        <v>73</v>
      </c>
      <c r="Z3" t="s">
        <v>72</v>
      </c>
      <c r="AA3" t="s">
        <v>73</v>
      </c>
    </row>
    <row r="4" spans="1:27">
      <c r="A4" s="10" t="str">
        <f t="shared" si="0"/>
        <v>E1000179_43016</v>
      </c>
      <c r="B4" t="s">
        <v>76</v>
      </c>
      <c r="C4" s="19">
        <v>43016</v>
      </c>
      <c r="D4" s="19">
        <v>43585</v>
      </c>
      <c r="E4" t="s">
        <v>74</v>
      </c>
      <c r="F4" t="s">
        <v>68</v>
      </c>
      <c r="H4" t="s">
        <v>69</v>
      </c>
      <c r="I4" s="17">
        <v>20.3123</v>
      </c>
      <c r="K4" t="s">
        <v>70</v>
      </c>
      <c r="Q4" t="s">
        <v>71</v>
      </c>
      <c r="R4" t="s">
        <v>70</v>
      </c>
      <c r="S4" t="s">
        <v>72</v>
      </c>
      <c r="X4" t="s">
        <v>72</v>
      </c>
      <c r="Y4" t="s">
        <v>73</v>
      </c>
      <c r="Z4" t="s">
        <v>72</v>
      </c>
      <c r="AA4" t="s">
        <v>73</v>
      </c>
    </row>
  </sheetData>
  <sortState xmlns:xlrd2="http://schemas.microsoft.com/office/spreadsheetml/2017/richdata2" ref="A3:AA4">
    <sortCondition ref="A3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4"/>
  <sheetViews>
    <sheetView workbookViewId="0">
      <selection activeCell="A5" sqref="A5:XFD57398"/>
    </sheetView>
  </sheetViews>
  <sheetFormatPr defaultRowHeight="15"/>
  <cols>
    <col min="1" max="1" width="18" bestFit="1" customWidth="1"/>
    <col min="2" max="2" width="10.85546875" bestFit="1" customWidth="1"/>
    <col min="3" max="3" width="6.28515625" bestFit="1" customWidth="1"/>
    <col min="4" max="4" width="20.7109375" bestFit="1" customWidth="1"/>
    <col min="5" max="6" width="12.5703125" bestFit="1" customWidth="1"/>
    <col min="7" max="7" width="30.85546875" bestFit="1" customWidth="1"/>
    <col min="8" max="8" width="12.7109375" bestFit="1" customWidth="1"/>
    <col min="9" max="9" width="20.28515625" bestFit="1" customWidth="1"/>
    <col min="10" max="10" width="22.5703125" bestFit="1" customWidth="1"/>
    <col min="11" max="11" width="15.85546875" bestFit="1" customWidth="1"/>
    <col min="12" max="12" width="20.42578125" bestFit="1" customWidth="1"/>
    <col min="13" max="13" width="17.5703125" bestFit="1" customWidth="1"/>
    <col min="14" max="14" width="22" bestFit="1" customWidth="1"/>
    <col min="15" max="15" width="68.28515625" bestFit="1" customWidth="1"/>
    <col min="16" max="16" width="21.140625" bestFit="1" customWidth="1"/>
    <col min="17" max="17" width="14.7109375" bestFit="1" customWidth="1"/>
    <col min="18" max="18" width="11" bestFit="1" customWidth="1"/>
    <col min="19" max="19" width="16.85546875" bestFit="1" customWidth="1"/>
    <col min="20" max="20" width="15.7109375" bestFit="1" customWidth="1"/>
  </cols>
  <sheetData>
    <row r="1" spans="1:15">
      <c r="A1" s="10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s="11" t="s">
        <v>61</v>
      </c>
      <c r="B2" t="s">
        <v>14</v>
      </c>
      <c r="C2" t="s">
        <v>30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28</v>
      </c>
      <c r="O2" t="s">
        <v>29</v>
      </c>
    </row>
    <row r="3" spans="1:15">
      <c r="A3" s="12" t="str">
        <f t="shared" ref="A3:A4" si="0">D3&amp;"_"&amp;E3</f>
        <v>E1000175_43003</v>
      </c>
      <c r="B3" t="s">
        <v>77</v>
      </c>
      <c r="C3" t="s">
        <v>30</v>
      </c>
      <c r="D3" t="s">
        <v>75</v>
      </c>
      <c r="E3" s="4">
        <v>43003</v>
      </c>
      <c r="F3" s="4">
        <v>43189</v>
      </c>
      <c r="G3" t="s">
        <v>67</v>
      </c>
      <c r="H3" t="s">
        <v>68</v>
      </c>
      <c r="J3" t="s">
        <v>69</v>
      </c>
      <c r="K3">
        <v>2731.56</v>
      </c>
      <c r="L3" s="4">
        <v>44044</v>
      </c>
      <c r="M3" t="s">
        <v>70</v>
      </c>
      <c r="N3" t="s">
        <v>78</v>
      </c>
      <c r="O3" t="s">
        <v>79</v>
      </c>
    </row>
    <row r="4" spans="1:15">
      <c r="A4" s="12" t="str">
        <f t="shared" si="0"/>
        <v>E1000179_43016</v>
      </c>
      <c r="B4" t="s">
        <v>77</v>
      </c>
      <c r="C4" t="s">
        <v>30</v>
      </c>
      <c r="D4" t="s">
        <v>76</v>
      </c>
      <c r="E4" s="4">
        <v>43016</v>
      </c>
      <c r="F4" s="4">
        <v>43585</v>
      </c>
      <c r="G4" t="s">
        <v>74</v>
      </c>
      <c r="H4" t="s">
        <v>68</v>
      </c>
      <c r="J4" t="s">
        <v>69</v>
      </c>
      <c r="K4">
        <v>20.3123</v>
      </c>
      <c r="M4" t="s">
        <v>70</v>
      </c>
      <c r="N4" t="s">
        <v>78</v>
      </c>
      <c r="O4" t="s">
        <v>80</v>
      </c>
    </row>
  </sheetData>
  <sortState xmlns:xlrd2="http://schemas.microsoft.com/office/spreadsheetml/2017/richdata2" ref="A3:T4">
    <sortCondition ref="A3:A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4"/>
  <sheetViews>
    <sheetView workbookViewId="0">
      <pane ySplit="2" topLeftCell="A3" activePane="bottomLeft" state="frozen"/>
      <selection activeCell="A2" sqref="A2"/>
      <selection pane="bottomLeft" activeCell="A5" sqref="A5:XFD1048370"/>
    </sheetView>
  </sheetViews>
  <sheetFormatPr defaultRowHeight="15"/>
  <cols>
    <col min="1" max="1" width="17.28515625" customWidth="1"/>
    <col min="2" max="2" width="11.7109375" bestFit="1" customWidth="1"/>
    <col min="3" max="3" width="15.85546875" style="15" bestFit="1" customWidth="1"/>
    <col min="4" max="4" width="15.85546875" style="15" customWidth="1"/>
    <col min="5" max="5" width="15.85546875" bestFit="1" customWidth="1"/>
    <col min="6" max="6" width="15.85546875" customWidth="1"/>
    <col min="7" max="7" width="9" bestFit="1" customWidth="1"/>
    <col min="11" max="11" width="8.7109375" bestFit="1" customWidth="1"/>
    <col min="13" max="13" width="8.85546875" bestFit="1" customWidth="1"/>
    <col min="14" max="14" width="8.42578125" bestFit="1" customWidth="1"/>
    <col min="15" max="15" width="10.7109375" bestFit="1" customWidth="1"/>
    <col min="16" max="16" width="15.85546875" style="15" bestFit="1" customWidth="1"/>
    <col min="17" max="17" width="15.85546875" style="15" customWidth="1"/>
  </cols>
  <sheetData>
    <row r="1" spans="1:17" ht="15.75" thickBot="1">
      <c r="A1">
        <v>1</v>
      </c>
      <c r="B1">
        <v>2</v>
      </c>
      <c r="C1" s="15">
        <v>3</v>
      </c>
      <c r="D1">
        <v>4</v>
      </c>
      <c r="E1">
        <v>5</v>
      </c>
      <c r="F1" s="15">
        <v>6</v>
      </c>
      <c r="G1">
        <v>7</v>
      </c>
      <c r="H1">
        <v>8</v>
      </c>
      <c r="I1" s="15">
        <v>9</v>
      </c>
      <c r="J1">
        <v>10</v>
      </c>
      <c r="K1">
        <v>11</v>
      </c>
      <c r="L1" s="15">
        <v>12</v>
      </c>
      <c r="M1">
        <v>13</v>
      </c>
      <c r="N1">
        <v>14</v>
      </c>
      <c r="O1" s="15">
        <v>15</v>
      </c>
      <c r="P1" s="15">
        <v>16</v>
      </c>
      <c r="Q1" s="15">
        <v>17</v>
      </c>
    </row>
    <row r="2" spans="1:17" ht="32.25" thickBot="1">
      <c r="A2" s="5" t="s">
        <v>61</v>
      </c>
      <c r="B2" s="13" t="s">
        <v>60</v>
      </c>
      <c r="C2" s="21" t="s">
        <v>51</v>
      </c>
      <c r="D2" s="18" t="s">
        <v>65</v>
      </c>
      <c r="E2" s="13" t="s">
        <v>33</v>
      </c>
      <c r="F2" s="13" t="s">
        <v>38</v>
      </c>
      <c r="G2" s="13" t="s">
        <v>40</v>
      </c>
      <c r="H2" s="13" t="s">
        <v>52</v>
      </c>
      <c r="I2" s="13" t="s">
        <v>37</v>
      </c>
      <c r="J2" s="13" t="s">
        <v>53</v>
      </c>
      <c r="K2" s="13" t="s">
        <v>54</v>
      </c>
      <c r="L2" s="13" t="s">
        <v>55</v>
      </c>
      <c r="M2" s="13" t="s">
        <v>56</v>
      </c>
      <c r="N2" s="5" t="s">
        <v>57</v>
      </c>
      <c r="O2" s="16" t="s">
        <v>39</v>
      </c>
      <c r="P2" s="20" t="s">
        <v>58</v>
      </c>
      <c r="Q2" s="20" t="s">
        <v>59</v>
      </c>
    </row>
    <row r="3" spans="1:17">
      <c r="A3" s="14" t="str">
        <f t="shared" ref="A3:A4" si="0">B3&amp;"_"&amp;D3</f>
        <v>E1000175_43003</v>
      </c>
      <c r="B3" s="22" t="s">
        <v>75</v>
      </c>
      <c r="C3" s="27">
        <v>300000123176670</v>
      </c>
      <c r="D3" s="26">
        <v>43003</v>
      </c>
      <c r="E3" s="26">
        <v>43189</v>
      </c>
      <c r="F3" s="23">
        <v>2731.56</v>
      </c>
      <c r="G3" s="22" t="s">
        <v>70</v>
      </c>
      <c r="H3" s="24"/>
      <c r="I3" s="22" t="s">
        <v>69</v>
      </c>
      <c r="J3" s="25"/>
      <c r="K3" s="24"/>
      <c r="L3" s="25"/>
      <c r="M3" s="24"/>
      <c r="N3" s="24"/>
      <c r="O3" s="26">
        <v>44044</v>
      </c>
      <c r="P3" s="27">
        <v>300000120954044</v>
      </c>
      <c r="Q3" s="27">
        <v>100000016458339</v>
      </c>
    </row>
    <row r="4" spans="1:17">
      <c r="A4" s="14" t="str">
        <f t="shared" si="0"/>
        <v>E1000179_43016</v>
      </c>
      <c r="B4" s="22" t="s">
        <v>76</v>
      </c>
      <c r="C4" s="27">
        <v>300000123176711</v>
      </c>
      <c r="D4" s="26">
        <v>43016</v>
      </c>
      <c r="E4" s="26">
        <v>43585</v>
      </c>
      <c r="F4" s="23">
        <v>20.3123</v>
      </c>
      <c r="G4" s="22" t="s">
        <v>70</v>
      </c>
      <c r="H4" s="24"/>
      <c r="I4" s="22" t="s">
        <v>69</v>
      </c>
      <c r="J4" s="25"/>
      <c r="K4" s="24"/>
      <c r="L4" s="25"/>
      <c r="M4" s="24"/>
      <c r="N4" s="24"/>
      <c r="O4" s="24"/>
      <c r="P4" s="27">
        <v>300000121389356</v>
      </c>
      <c r="Q4" s="27">
        <v>100000016458412</v>
      </c>
    </row>
  </sheetData>
  <sortState xmlns:xlrd2="http://schemas.microsoft.com/office/spreadsheetml/2017/richdata2" ref="A3:Q4">
    <sortCondition ref="A3:A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/>
  <cols>
    <col min="1" max="1" width="25.140625" bestFit="1" customWidth="1"/>
    <col min="2" max="2" width="18" bestFit="1" customWidth="1"/>
    <col min="3" max="6" width="11.140625" bestFit="1" customWidth="1"/>
    <col min="7" max="9" width="11.42578125" bestFit="1" customWidth="1"/>
    <col min="10" max="10" width="13" bestFit="1" customWidth="1"/>
  </cols>
  <sheetData>
    <row r="1" spans="1:10" ht="21.75" thickBot="1">
      <c r="A1" s="5" t="s">
        <v>61</v>
      </c>
      <c r="B1" s="5" t="s">
        <v>62</v>
      </c>
      <c r="C1" s="13" t="s">
        <v>60</v>
      </c>
      <c r="D1" s="13" t="s">
        <v>32</v>
      </c>
      <c r="E1" s="13" t="s">
        <v>33</v>
      </c>
      <c r="F1" s="13" t="s">
        <v>38</v>
      </c>
      <c r="G1" s="13" t="s">
        <v>40</v>
      </c>
      <c r="H1" s="13" t="s">
        <v>52</v>
      </c>
      <c r="I1" s="13" t="s">
        <v>37</v>
      </c>
      <c r="J1" s="5" t="s">
        <v>39</v>
      </c>
    </row>
    <row r="2" spans="1:10">
      <c r="A2" t="s">
        <v>81</v>
      </c>
      <c r="B2" t="str">
        <f>_xlfn.IFNA(TEXT(VLOOKUP($A2,HCM!$A$3:$Q$4,1,FALSE),"0"),"Not Loaded")</f>
        <v>E1000175_43003</v>
      </c>
      <c r="C2" t="str">
        <f>IF($B2="Not Loaded","Not Loaded",IF(VLOOKUP($A2,STG!$A$3:$AQ$12371,2,FALSE)=VLOOKUP($A2,HDL!$A$3:$T$12372,4,FALSE),IF(VLOOKUP($A2,HDL!$A$3:$T$12372,4,FALSE)=VLOOKUP($A2,HCM!$A$3:$Q$4,2,FALSE),"OK","HCM&lt;&gt;HDL"),"STG&lt;&gt;HDL"))</f>
        <v>OK</v>
      </c>
      <c r="D2" t="str">
        <f>IF($B2="Not Loaded","Not Loaded",IF(VLOOKUP($A2,STG!$A$3:$AQ$12371,3,FALSE)=VLOOKUP($A2,HDL!$A$3:$T$12372,5,FALSE),IF(VLOOKUP($A2,HDL!$A$3:$T$12372,5,FALSE)=VLOOKUP($A2,HCM!$A$3:$Q$4,4,FALSE),"OK","HCM&lt;&gt;HDL"),"STG&lt;&gt;HDL"))</f>
        <v>OK</v>
      </c>
      <c r="E2" t="str">
        <f>IF($B2="Not Loaded","Not Loaded",IF(VLOOKUP($A2,STG!$A$2:$AQ$12371,4,FALSE)=VLOOKUP($A2,HDL!$A$3:$T$12372,6,FALSE),IF(VLOOKUP($A2,HDL!$A$3:$T$12372,6,FALSE)=VLOOKUP($A2,HCM!$A$3:$Q$4,5,FALSE),"OK","HCM&lt;&gt;HDL"),"STG&lt;&gt;HDL"))</f>
        <v>OK</v>
      </c>
      <c r="F2" t="str">
        <f>IF($B2="Not Loaded","Not Loaded",IF(VLOOKUP($A2,STG!$A$2:$AQ$12371,9,FALSE)=VLOOKUP($A2,HDL!$A$3:$T$12372,11,FALSE),IF(VLOOKUP($A2,HDL!$A$3:$T$12372,11,FALSE)=VLOOKUP($A2,HCM!$A$3:$Q$4,6,FALSE),"OK","HCM&lt;&gt;HDL"),"STG&lt;&gt;HDL"))</f>
        <v>OK</v>
      </c>
      <c r="G2" t="str">
        <f>IF($B2="Not Loaded","Not Loaded",IF(VLOOKUP($A2,STG!$A$2:$AQ$12371,11,FALSE)=VLOOKUP($A2,HDL!$A$3:$T$12372,13,FALSE),IF(VLOOKUP($A2,HDL!$A$3:$T$12372,13,FALSE)=VLOOKUP($A2,HCM!$A$3:$Q$4,7,FALSE),"OK","HCM&lt;&gt;HDL"),"STG&lt;&gt;HDL"))</f>
        <v>OK</v>
      </c>
      <c r="H2" t="str">
        <f>IF($B2="Not Loaded","Not Loaded",IF(VLOOKUP($A2,STG!$A$2:$AQ$12371,7,FALSE)=VLOOKUP($A2,HDL!$A$3:$T$12372,9,FALSE),IF(VLOOKUP($A2,HDL!$A$3:$T$12372,9,FALSE)=VLOOKUP($A2,HCM!$A$3:$Q$4,8,FALSE),"OK","HCM&lt;&gt;HDL"),"STG&lt;&gt;HDL"))</f>
        <v>OK</v>
      </c>
      <c r="I2" t="str">
        <f>IF($B2="Not Loaded","Not Loaded",IF(VLOOKUP($A2,STG!$A$2:$AQ$12371,8,FALSE)=VLOOKUP($A2,HDL!$A$3:$T$12372,10,FALSE),IF(VLOOKUP($A2,HDL!$A$3:$T$12372,10,FALSE)=VLOOKUP($A2,HCM!$A$3:$Q$4,9,FALSE),"OK","HCM&lt;&gt;HDL"),"STG&lt;&gt;HDL"))</f>
        <v>OK</v>
      </c>
      <c r="J2" t="str">
        <f>IF($B2="Not Loaded","Not Loaded",IF(VLOOKUP($A2,STG!$A$2:$AQ$12371,10,FALSE)=VLOOKUP($A2,HDL!$A$3:$T$12372,12,FALSE),IF(VLOOKUP($A2,HDL!$A$3:$T$12372,12,FALSE)=VLOOKUP($A2,HCM!$A$3:$Q$4,15,FALSE),"OK","HCM&lt;&gt;HDL"),"STG&lt;&gt;HDL"))</f>
        <v>OK</v>
      </c>
    </row>
    <row r="3" spans="1:10">
      <c r="A3" t="s">
        <v>82</v>
      </c>
      <c r="B3" t="str">
        <f>_xlfn.IFNA(TEXT(VLOOKUP($A3,HCM!$A$3:$Q$4,1,FALSE),"0"),"Not Loaded")</f>
        <v>E1000179_43016</v>
      </c>
      <c r="C3" t="str">
        <f>IF($B3="Not Loaded","Not Loaded",IF(VLOOKUP($A3,STG!$A$3:$AQ$12371,2,FALSE)=VLOOKUP($A3,HDL!$A$3:$T$12372,4,FALSE),IF(VLOOKUP($A3,HDL!$A$3:$T$12372,4,FALSE)=VLOOKUP($A3,HCM!$A$3:$Q$4,2,FALSE),"OK","HCM&lt;&gt;HDL"),"STG&lt;&gt;HDL"))</f>
        <v>OK</v>
      </c>
      <c r="D3" t="str">
        <f>IF($B3="Not Loaded","Not Loaded",IF(VLOOKUP($A3,STG!$A$3:$AQ$12371,3,FALSE)=VLOOKUP($A3,HDL!$A$3:$T$12372,5,FALSE),IF(VLOOKUP($A3,HDL!$A$3:$T$12372,5,FALSE)=VLOOKUP($A3,HCM!$A$3:$Q$4,4,FALSE),"OK","HCM&lt;&gt;HDL"),"STG&lt;&gt;HDL"))</f>
        <v>OK</v>
      </c>
      <c r="E3" t="str">
        <f>IF($B3="Not Loaded","Not Loaded",IF(VLOOKUP($A3,STG!$A$2:$AQ$12371,4,FALSE)=VLOOKUP($A3,HDL!$A$3:$T$12372,6,FALSE),IF(VLOOKUP($A3,HDL!$A$3:$T$12372,6,FALSE)=VLOOKUP($A3,HCM!$A$3:$Q$4,5,FALSE),"OK","HCM&lt;&gt;HDL"),"STG&lt;&gt;HDL"))</f>
        <v>OK</v>
      </c>
      <c r="F3" t="str">
        <f>IF($B3="Not Loaded","Not Loaded",IF(VLOOKUP($A3,STG!$A$2:$AQ$12371,9,FALSE)=VLOOKUP($A3,HDL!$A$3:$T$12372,11,FALSE),IF(VLOOKUP($A3,HDL!$A$3:$T$12372,11,FALSE)=VLOOKUP($A3,HCM!$A$3:$Q$4,6,FALSE),"OK","HCM&lt;&gt;HDL"),"STG&lt;&gt;HDL"))</f>
        <v>OK</v>
      </c>
      <c r="G3" t="str">
        <f>IF($B3="Not Loaded","Not Loaded",IF(VLOOKUP($A3,STG!$A$2:$AQ$12371,11,FALSE)=VLOOKUP($A3,HDL!$A$3:$T$12372,13,FALSE),IF(VLOOKUP($A3,HDL!$A$3:$T$12372,13,FALSE)=VLOOKUP($A3,HCM!$A$3:$Q$4,7,FALSE),"OK","HCM&lt;&gt;HDL"),"STG&lt;&gt;HDL"))</f>
        <v>OK</v>
      </c>
      <c r="H3" t="str">
        <f>IF($B3="Not Loaded","Not Loaded",IF(VLOOKUP($A3,STG!$A$2:$AQ$12371,7,FALSE)=VLOOKUP($A3,HDL!$A$3:$T$12372,9,FALSE),IF(VLOOKUP($A3,HDL!$A$3:$T$12372,9,FALSE)=VLOOKUP($A3,HCM!$A$3:$Q$4,8,FALSE),"OK","HCM&lt;&gt;HDL"),"STG&lt;&gt;HDL"))</f>
        <v>OK</v>
      </c>
      <c r="I3" t="str">
        <f>IF($B3="Not Loaded","Not Loaded",IF(VLOOKUP($A3,STG!$A$2:$AQ$12371,8,FALSE)=VLOOKUP($A3,HDL!$A$3:$T$12372,10,FALSE),IF(VLOOKUP($A3,HDL!$A$3:$T$12372,10,FALSE)=VLOOKUP($A3,HCM!$A$3:$Q$4,9,FALSE),"OK","HCM&lt;&gt;HDL"),"STG&lt;&gt;HDL"))</f>
        <v>OK</v>
      </c>
      <c r="J3" t="str">
        <f>IF($B3="Not Loaded","Not Loaded",IF(VLOOKUP($A3,STG!$A$2:$AQ$12371,10,FALSE)=VLOOKUP($A3,HDL!$A$3:$T$12372,12,FALSE),IF(VLOOKUP($A3,HDL!$A$3:$T$12372,12,FALSE)=VLOOKUP($A3,HCM!$A$3:$Q$4,15,FALSE),"OK","HCM&lt;&gt;HDL"),"STG&lt;&gt;HDL"))</f>
        <v>OK</v>
      </c>
    </row>
  </sheetData>
  <autoFilter ref="A1:J1" xr:uid="{00000000-0009-0000-0000-000004000000}"/>
  <conditionalFormatting sqref="C2:C3">
    <cfRule type="cellIs" dxfId="29" priority="62" operator="notEqual">
      <formula>"OK"</formula>
    </cfRule>
    <cfRule type="cellIs" dxfId="28" priority="63" operator="equal">
      <formula>"OK"</formula>
    </cfRule>
  </conditionalFormatting>
  <conditionalFormatting sqref="C2:C3">
    <cfRule type="cellIs" dxfId="27" priority="52" stopIfTrue="1" operator="equal">
      <formula>"Not Loaded"</formula>
    </cfRule>
  </conditionalFormatting>
  <conditionalFormatting sqref="D3:I3">
    <cfRule type="cellIs" dxfId="26" priority="50" operator="notEqual">
      <formula>"OK"</formula>
    </cfRule>
    <cfRule type="cellIs" dxfId="25" priority="51" operator="equal">
      <formula>"OK"</formula>
    </cfRule>
  </conditionalFormatting>
  <conditionalFormatting sqref="D3:I3">
    <cfRule type="cellIs" dxfId="24" priority="49" stopIfTrue="1" operator="equal">
      <formula>"Not Loaded"</formula>
    </cfRule>
  </conditionalFormatting>
  <conditionalFormatting sqref="C2:C3">
    <cfRule type="cellIs" dxfId="23" priority="47" operator="notEqual">
      <formula>"OK"</formula>
    </cfRule>
    <cfRule type="cellIs" dxfId="22" priority="48" operator="equal">
      <formula>"OK"</formula>
    </cfRule>
  </conditionalFormatting>
  <conditionalFormatting sqref="C2:C3">
    <cfRule type="cellIs" dxfId="21" priority="46" stopIfTrue="1" operator="equal">
      <formula>"Not Loaded"</formula>
    </cfRule>
  </conditionalFormatting>
  <conditionalFormatting sqref="D3:I3">
    <cfRule type="cellIs" dxfId="20" priority="44" operator="notEqual">
      <formula>"OK"</formula>
    </cfRule>
    <cfRule type="cellIs" dxfId="19" priority="45" operator="equal">
      <formula>"OK"</formula>
    </cfRule>
  </conditionalFormatting>
  <conditionalFormatting sqref="D3:I3">
    <cfRule type="cellIs" dxfId="18" priority="43" stopIfTrue="1" operator="equal">
      <formula>"Not Loaded"</formula>
    </cfRule>
  </conditionalFormatting>
  <conditionalFormatting sqref="C3:I3">
    <cfRule type="cellIs" dxfId="17" priority="17" stopIfTrue="1" operator="equal">
      <formula>"Not Loaded"</formula>
    </cfRule>
  </conditionalFormatting>
  <conditionalFormatting sqref="C2:C3">
    <cfRule type="cellIs" dxfId="16" priority="16" stopIfTrue="1" operator="equal">
      <formula>"Not Loaded"</formula>
    </cfRule>
  </conditionalFormatting>
  <conditionalFormatting sqref="D2:I3">
    <cfRule type="cellIs" dxfId="15" priority="14" operator="notEqual">
      <formula>"OK"</formula>
    </cfRule>
    <cfRule type="cellIs" dxfId="14" priority="15" operator="equal">
      <formula>"OK"</formula>
    </cfRule>
  </conditionalFormatting>
  <conditionalFormatting sqref="D2:I3">
    <cfRule type="cellIs" dxfId="13" priority="13" stopIfTrue="1" operator="equal">
      <formula>"Not Loaded"</formula>
    </cfRule>
  </conditionalFormatting>
  <conditionalFormatting sqref="D2:I3">
    <cfRule type="cellIs" dxfId="12" priority="11" operator="notEqual">
      <formula>"OK"</formula>
    </cfRule>
    <cfRule type="cellIs" dxfId="11" priority="12" operator="equal">
      <formula>"OK"</formula>
    </cfRule>
  </conditionalFormatting>
  <conditionalFormatting sqref="D2:I3">
    <cfRule type="cellIs" dxfId="10" priority="10" stopIfTrue="1" operator="equal">
      <formula>"Not Loaded"</formula>
    </cfRule>
  </conditionalFormatting>
  <conditionalFormatting sqref="D2:I3">
    <cfRule type="cellIs" dxfId="9" priority="9" stopIfTrue="1" operator="equal">
      <formula>"Not Loaded"</formula>
    </cfRule>
  </conditionalFormatting>
  <conditionalFormatting sqref="J2:J3">
    <cfRule type="cellIs" dxfId="8" priority="7" operator="notEqual">
      <formula>"OK"</formula>
    </cfRule>
    <cfRule type="cellIs" dxfId="7" priority="8" operator="equal">
      <formula>"OK"</formula>
    </cfRule>
  </conditionalFormatting>
  <conditionalFormatting sqref="J2:J3">
    <cfRule type="cellIs" dxfId="6" priority="6" stopIfTrue="1" operator="equal">
      <formula>"Not Loaded"</formula>
    </cfRule>
  </conditionalFormatting>
  <conditionalFormatting sqref="J2:J3">
    <cfRule type="cellIs" dxfId="5" priority="4" operator="notEqual">
      <formula>"OK"</formula>
    </cfRule>
    <cfRule type="cellIs" dxfId="4" priority="5" operator="equal">
      <formula>"OK"</formula>
    </cfRule>
  </conditionalFormatting>
  <conditionalFormatting sqref="J2:J3">
    <cfRule type="cellIs" dxfId="3" priority="3" stopIfTrue="1" operator="equal">
      <formula>"Not Loaded"</formula>
    </cfRule>
  </conditionalFormatting>
  <conditionalFormatting sqref="J2:J3">
    <cfRule type="cellIs" dxfId="2" priority="2" stopIfTrue="1" operator="equal">
      <formula>"Not Loaded"</formula>
    </cfRule>
  </conditionalFormatting>
  <conditionalFormatting sqref="B2:J3">
    <cfRule type="containsBlanks" dxfId="1" priority="1">
      <formula>LEN(TRIM(B2))=0</formula>
    </cfRule>
  </conditionalFormatting>
  <conditionalFormatting sqref="A2:A3">
    <cfRule type="duplicateValues" dxfId="0" priority="64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2084E6-8A98-46A8-9094-E3A6C0349A7E}"/>
</file>

<file path=customXml/itemProps2.xml><?xml version="1.0" encoding="utf-8"?>
<ds:datastoreItem xmlns:ds="http://schemas.openxmlformats.org/officeDocument/2006/customXml" ds:itemID="{3BDD7CC1-3E1A-485D-A1B8-A2532CE384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961DC-28D0-44C2-A7E5-2C50B18F87AD}">
  <ds:schemaRefs>
    <ds:schemaRef ds:uri="http://schemas.microsoft.com/office/2006/documentManagement/types"/>
    <ds:schemaRef ds:uri="9e5ebb6e-1584-4dc0-b988-3e8cf38876a9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purl.org/dc/terms/"/>
    <ds:schemaRef ds:uri="ac6a0247-43fa-4535-a5fb-6906f8e53d5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</vt:lpstr>
      <vt:lpstr>HDL</vt:lpstr>
      <vt:lpstr>HCM</vt:lpstr>
      <vt:lpstr>Reconcile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Niall McColl</dc:creator>
  <cp:lastModifiedBy>Lokesh Shanbhag</cp:lastModifiedBy>
  <dcterms:created xsi:type="dcterms:W3CDTF">2017-12-20T15:36:11Z</dcterms:created>
  <dcterms:modified xsi:type="dcterms:W3CDTF">2021-07-05T14:39:57Z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">
    <vt:lpwstr/>
  </property>
  <property fmtid="{D5CDD505-2E9C-101B-9397-08002B2CF9AE}" pid="3" name="Document Security Type">
    <vt:lpwstr>1;#Restricted|a3967369-70e6-4d62-983e-0cb1053b6319</vt:lpwstr>
  </property>
  <property fmtid="{D5CDD505-2E9C-101B-9397-08002B2CF9AE}" pid="4" name="ContentTypeId">
    <vt:lpwstr>0x0101004516C95CC20AB845B736F04A9BD24BFB</vt:lpwstr>
  </property>
  <property fmtid="{D5CDD505-2E9C-101B-9397-08002B2CF9AE}" pid="5" name="p50bba6284424fd8aeaf865684155bcf">
    <vt:lpwstr/>
  </property>
</Properties>
</file>