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BC30DE57-6BE6-469E-B9A5-F526A3F50DF7}" xr6:coauthVersionLast="47" xr6:coauthVersionMax="47" xr10:uidLastSave="{00000000-0000-0000-0000-000000000000}"/>
  <bookViews>
    <workbookView xWindow="-120" yWindow="-120" windowWidth="29040" windowHeight="15840" tabRatio="410" activeTab="4" xr2:uid="{00000000-000D-0000-FFFF-FFFF00000000}"/>
  </bookViews>
  <sheets>
    <sheet name="Summary" sheetId="1" r:id="rId1"/>
    <sheet name="STG" sheetId="2" r:id="rId2"/>
    <sheet name="HDL" sheetId="5" r:id="rId3"/>
    <sheet name="HCM" sheetId="3" r:id="rId4"/>
    <sheet name="Rec" sheetId="4" r:id="rId5"/>
  </sheets>
  <definedNames>
    <definedName name="_xlnm._FilterDatabase" localSheetId="3" hidden="1">HCM!$A$2:$G$5</definedName>
    <definedName name="_xlnm._FilterDatabase" localSheetId="2" hidden="1">HDL!$A$2:$S$17</definedName>
    <definedName name="_xlnm._FilterDatabase" localSheetId="4" hidden="1">Rec!$A$2:$H$4</definedName>
    <definedName name="_xlnm._FilterDatabase" localSheetId="1" hidden="1">STG!$A$1:$AD$5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B4" i="4" l="1"/>
  <c r="B3" i="4"/>
  <c r="A4" i="2"/>
  <c r="A5" i="2"/>
  <c r="A3" i="2"/>
  <c r="A4" i="5"/>
  <c r="A3" i="5"/>
  <c r="A4" i="3"/>
  <c r="A5" i="3"/>
  <c r="A3" i="3"/>
  <c r="E4" i="4" l="1"/>
  <c r="H3" i="4"/>
  <c r="D8" i="1"/>
  <c r="E8" i="1"/>
  <c r="D4" i="4" l="1"/>
  <c r="F4" i="4"/>
  <c r="G4" i="4"/>
  <c r="C4" i="4"/>
  <c r="F3" i="4"/>
  <c r="H4" i="4"/>
  <c r="E3" i="4"/>
  <c r="D3" i="4"/>
  <c r="G3" i="4"/>
  <c r="C8" i="1"/>
  <c r="G10" i="1" l="1"/>
  <c r="G12" i="1"/>
  <c r="G11" i="1"/>
  <c r="G9" i="1"/>
  <c r="H9" i="1"/>
  <c r="H10" i="1"/>
  <c r="H11" i="1"/>
  <c r="H12" i="1"/>
  <c r="K9" i="1"/>
  <c r="K10" i="1"/>
  <c r="K11" i="1"/>
  <c r="K12" i="1"/>
  <c r="J9" i="1"/>
  <c r="J10" i="1"/>
  <c r="J11" i="1"/>
  <c r="J12" i="1"/>
  <c r="I9" i="1"/>
  <c r="I10" i="1"/>
  <c r="I11" i="1"/>
  <c r="I12" i="1"/>
  <c r="L9" i="1"/>
  <c r="L10" i="1"/>
  <c r="L11" i="1"/>
  <c r="L12" i="1"/>
  <c r="G13" i="1" l="1"/>
  <c r="L13" i="1"/>
  <c r="I13" i="1"/>
  <c r="J13" i="1"/>
  <c r="K13" i="1"/>
  <c r="H13" i="1"/>
</calcChain>
</file>

<file path=xl/sharedStrings.xml><?xml version="1.0" encoding="utf-8"?>
<sst xmlns="http://schemas.openxmlformats.org/spreadsheetml/2006/main" count="160" uniqueCount="71">
  <si>
    <t>Data Migration Phase 1a Reconciliations</t>
  </si>
  <si>
    <t>Date</t>
  </si>
  <si>
    <t>Staging</t>
  </si>
  <si>
    <t>HDL</t>
  </si>
  <si>
    <t>HCM</t>
  </si>
  <si>
    <t>PERSON_NUMBER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</si>
  <si>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</si>
  <si>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</si>
  <si>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</si>
  <si>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</si>
  <si>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</si>
  <si>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</si>
  <si>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</si>
  <si>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</si>
  <si>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</si>
  <si>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</si>
  <si>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</si>
  <si>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Loaded</t>
  </si>
  <si>
    <t>OK</t>
  </si>
  <si>
    <t>Not Loaded</t>
  </si>
  <si>
    <t>STG&lt;&gt;HDL</t>
  </si>
  <si>
    <t>HCM&lt;&gt;HDL</t>
  </si>
  <si>
    <t>Unique Identifier</t>
  </si>
  <si>
    <t>Object</t>
  </si>
  <si>
    <t>Environment</t>
  </si>
  <si>
    <t>Count</t>
  </si>
  <si>
    <t>Total Count</t>
  </si>
  <si>
    <t>BANK_ACCOUNT_NUM</t>
  </si>
  <si>
    <t xml:space="preserve">External Bank </t>
  </si>
  <si>
    <t>BANKNAME</t>
  </si>
  <si>
    <t>BANKBRANCHNAME</t>
  </si>
  <si>
    <t>ACCOUNTNUMBER</t>
  </si>
  <si>
    <t>ACCOUNTTYPE</t>
  </si>
  <si>
    <t>SECONDARYACCOUNTREFERENCE</t>
  </si>
  <si>
    <t>ACCOUNTNAME</t>
  </si>
  <si>
    <t>COUNTRYCODE</t>
  </si>
  <si>
    <t>CURRENCYCODE</t>
  </si>
  <si>
    <t>ACC_FLAG_NUM</t>
  </si>
  <si>
    <t>PRIMARY_IND</t>
  </si>
  <si>
    <t>BANK_NAME</t>
  </si>
  <si>
    <t>BANK_BRANCH_NAME</t>
  </si>
  <si>
    <t>BANK_HOME_COUNTRY</t>
  </si>
  <si>
    <t>BANK_ACCOUNT_NAME</t>
  </si>
  <si>
    <t>BANK_ACCOUNT_TYPE</t>
  </si>
  <si>
    <t>ACCOUNT_NUMBER</t>
  </si>
  <si>
    <t>ACCOUNT_TYPE</t>
  </si>
  <si>
    <t>SECONDARY_ACCOUNT_REFERENCE</t>
  </si>
  <si>
    <t>ACCOUNT_NAME</t>
  </si>
  <si>
    <t>COUNTRY_CODE</t>
  </si>
  <si>
    <t>CURRENCY_CODE</t>
  </si>
  <si>
    <t>PROD</t>
  </si>
  <si>
    <t>CHECKING</t>
  </si>
  <si>
    <t>GB</t>
  </si>
  <si>
    <t>GBP</t>
  </si>
  <si>
    <t>PER_INFO_14MAY2019</t>
  </si>
  <si>
    <t>Y</t>
  </si>
  <si>
    <t>17-MAY-2019</t>
  </si>
  <si>
    <t>MADHU</t>
  </si>
  <si>
    <t/>
  </si>
  <si>
    <t>NATIONAL WESTMINSTER BANK PLC</t>
  </si>
  <si>
    <t>HALIFAX (A TRADING NAME OF BANK OFSCOTLAND PLC)</t>
  </si>
  <si>
    <t>110069 - Birmingham, Bearwood Road</t>
  </si>
  <si>
    <t>110567 - NORTHFIELD</t>
  </si>
  <si>
    <t>A     SCOTT</t>
  </si>
  <si>
    <t>M     FINCH</t>
  </si>
  <si>
    <t>2/13929871-10</t>
  </si>
  <si>
    <t>E      HOWLE</t>
  </si>
  <si>
    <t>570055 - Derbyshire Building Society</t>
  </si>
  <si>
    <t>877180102</t>
  </si>
  <si>
    <t>0_E      HOWLE</t>
  </si>
  <si>
    <t>0_M     FINCH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</si>
</sst>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Tahoma"/>
    </font>
    <font>
      <sz val="11"/>
      <name val="Dialog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6" fillId="0" borderId="0"/>
    <xf numFmtId="0" fontId="2" fillId="0" borderId="0"/>
  </cellStyleXfs>
  <cellXfs count="20">
    <xf numFmtId="0" fontId="0" fillId="0" borderId="0" xfId="0"/>
    <xf numFmtId="0" fontId="3" fillId="3" borderId="1" xfId="2" applyFont="1" applyFill="1" applyBorder="1" applyAlignment="1">
      <alignment horizontal="left" vertical="top" wrapText="1"/>
    </xf>
    <xf numFmtId="15" fontId="0" fillId="0" borderId="0" xfId="0" applyNumberFormat="1"/>
    <xf numFmtId="0" fontId="1" fillId="2" borderId="0" xfId="1"/>
    <xf numFmtId="0" fontId="0" fillId="4" borderId="0" xfId="0" applyFill="1"/>
    <xf numFmtId="0" fontId="0" fillId="0" borderId="1" xfId="0" applyBorder="1"/>
    <xf numFmtId="0" fontId="4" fillId="0" borderId="0" xfId="0" applyFont="1"/>
    <xf numFmtId="164" fontId="0" fillId="0" borderId="0" xfId="0" applyNumberFormat="1"/>
    <xf numFmtId="0" fontId="2" fillId="0" borderId="0" xfId="2"/>
    <xf numFmtId="0" fontId="5" fillId="0" borderId="0" xfId="2" applyFont="1" applyAlignment="1">
      <alignment horizontal="right"/>
    </xf>
    <xf numFmtId="0" fontId="6" fillId="0" borderId="0" xfId="3"/>
    <xf numFmtId="0" fontId="5" fillId="0" borderId="0" xfId="3" applyFont="1" applyAlignment="1">
      <alignment horizontal="right"/>
    </xf>
    <xf numFmtId="15" fontId="6" fillId="0" borderId="0" xfId="3" applyNumberFormat="1"/>
    <xf numFmtId="15" fontId="2" fillId="0" borderId="0" xfId="2" applyNumberFormat="1"/>
    <xf numFmtId="0" fontId="7" fillId="4" borderId="0" xfId="0" applyFont="1" applyFill="1" applyAlignment="1">
      <alignment wrapText="1"/>
    </xf>
    <xf numFmtId="0" fontId="8" fillId="0" borderId="0" xfId="2" applyFont="1" applyAlignment="1">
      <alignment wrapText="1"/>
    </xf>
    <xf numFmtId="0" fontId="7" fillId="0" borderId="0" xfId="0" applyFont="1" applyAlignment="1">
      <alignment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0" xfId="0" applyFont="1" applyAlignment="1">
      <alignment horizontal="right"/>
    </xf>
  </cellXfs>
  <cellStyles count="5">
    <cellStyle name="Accent1" xfId="1" builtinId="29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4"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552450</xdr:colOff>
      <xdr:row>3</xdr:row>
      <xdr:rowOff>114402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33800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3"/>
  <sheetViews>
    <sheetView workbookViewId="0">
      <selection activeCell="P7" sqref="P7"/>
    </sheetView>
  </sheetViews>
  <sheetFormatPr defaultRowHeight="15"/>
  <cols>
    <col min="1" max="1" width="11.140625" bestFit="1" customWidth="1"/>
    <col min="9" max="9" width="10.42578125" customWidth="1"/>
    <col min="10" max="10" width="9.7109375" bestFit="1" customWidth="1"/>
  </cols>
  <sheetData>
    <row r="1" spans="1:12" ht="18.75">
      <c r="G1" s="6" t="s">
        <v>0</v>
      </c>
    </row>
    <row r="2" spans="1:12">
      <c r="G2" t="s">
        <v>23</v>
      </c>
      <c r="I2" t="s">
        <v>28</v>
      </c>
    </row>
    <row r="3" spans="1:12">
      <c r="G3" t="s">
        <v>1</v>
      </c>
      <c r="I3" s="2">
        <v>43602</v>
      </c>
    </row>
    <row r="4" spans="1:12">
      <c r="G4" t="s">
        <v>24</v>
      </c>
      <c r="I4" t="s">
        <v>50</v>
      </c>
    </row>
    <row r="7" spans="1:12" ht="31.5">
      <c r="C7" s="1" t="s">
        <v>2</v>
      </c>
      <c r="D7" s="1" t="s">
        <v>3</v>
      </c>
      <c r="E7" s="1" t="s">
        <v>4</v>
      </c>
      <c r="G7" s="17" t="s">
        <v>39</v>
      </c>
      <c r="H7" s="17" t="s">
        <v>40</v>
      </c>
      <c r="I7" s="17" t="s">
        <v>27</v>
      </c>
      <c r="J7" s="17" t="s">
        <v>41</v>
      </c>
      <c r="K7" s="17" t="s">
        <v>42</v>
      </c>
      <c r="L7" s="17" t="s">
        <v>43</v>
      </c>
    </row>
    <row r="8" spans="1:12">
      <c r="A8" t="s">
        <v>25</v>
      </c>
      <c r="C8">
        <f>COUNTA(STG!A3:A8643)</f>
        <v>3</v>
      </c>
      <c r="D8">
        <f>COUNTA(STG!B3:B8643)</f>
        <v>3</v>
      </c>
      <c r="E8">
        <f>COUNTA(STG!C3:C8643)</f>
        <v>3</v>
      </c>
    </row>
    <row r="9" spans="1:12">
      <c r="A9" t="s">
        <v>18</v>
      </c>
      <c r="G9">
        <f>COUNTIF(Rec!C$3:C$17527,$A9)</f>
        <v>2</v>
      </c>
      <c r="H9">
        <f>COUNTIF(Rec!D$3:D$17527,$A9)</f>
        <v>2</v>
      </c>
      <c r="I9">
        <f>COUNTIF(Rec!E$3:E$17527,$A9)</f>
        <v>2</v>
      </c>
      <c r="J9">
        <f>COUNTIF(Rec!F$3:F$17527,$A9)</f>
        <v>2</v>
      </c>
      <c r="K9">
        <f>COUNTIF(Rec!G$3:G$17527,$A9)</f>
        <v>2</v>
      </c>
      <c r="L9">
        <f>COUNTIF(Rec!H$3:H$17527,$A9)</f>
        <v>2</v>
      </c>
    </row>
    <row r="10" spans="1:12">
      <c r="A10" t="s">
        <v>19</v>
      </c>
      <c r="G10">
        <f>COUNTIF(Rec!C$3:C$17527,$A10)</f>
        <v>0</v>
      </c>
      <c r="H10">
        <f>COUNTIF(Rec!D$3:D$17527,$A10)</f>
        <v>0</v>
      </c>
      <c r="I10">
        <f>COUNTIF(Rec!E$3:E$17527,$A10)</f>
        <v>0</v>
      </c>
      <c r="J10">
        <f>COUNTIF(Rec!F$3:F$17527,$A10)</f>
        <v>0</v>
      </c>
      <c r="K10">
        <f>COUNTIF(Rec!G$3:G$17527,$A10)</f>
        <v>0</v>
      </c>
      <c r="L10">
        <f>COUNTIF(Rec!H$3:H$17527,$A10)</f>
        <v>0</v>
      </c>
    </row>
    <row r="11" spans="1:12">
      <c r="A11" t="s">
        <v>20</v>
      </c>
      <c r="G11">
        <f>COUNTIF(Rec!C$3:C$17527,$A11)</f>
        <v>0</v>
      </c>
      <c r="H11">
        <f>COUNTIF(Rec!D$3:D$17527,$A11)</f>
        <v>0</v>
      </c>
      <c r="I11">
        <f>COUNTIF(Rec!E$3:E$17527,$A11)</f>
        <v>0</v>
      </c>
      <c r="J11">
        <f>COUNTIF(Rec!F$3:F$17527,$A11)</f>
        <v>0</v>
      </c>
      <c r="K11">
        <f>COUNTIF(Rec!G$3:G$17527,$A11)</f>
        <v>0</v>
      </c>
      <c r="L11">
        <f>COUNTIF(Rec!H$3:H$17527,$A11)</f>
        <v>0</v>
      </c>
    </row>
    <row r="12" spans="1:12">
      <c r="A12" t="s">
        <v>21</v>
      </c>
      <c r="G12">
        <f>COUNTIF(Rec!C$3:C$17527,$A12)</f>
        <v>0</v>
      </c>
      <c r="H12">
        <f>COUNTIF(Rec!D$3:D$17527,$A12)</f>
        <v>0</v>
      </c>
      <c r="I12">
        <f>COUNTIF(Rec!E$3:E$17527,$A12)</f>
        <v>0</v>
      </c>
      <c r="J12">
        <f>COUNTIF(Rec!F$3:F$17527,$A12)</f>
        <v>0</v>
      </c>
      <c r="K12">
        <f>COUNTIF(Rec!G$3:G$17527,$A12)</f>
        <v>0</v>
      </c>
      <c r="L12">
        <f>COUNTIF(Rec!H$3:H$17527,$A12)</f>
        <v>0</v>
      </c>
    </row>
    <row r="13" spans="1:12">
      <c r="A13" t="s">
        <v>26</v>
      </c>
      <c r="G13" s="3">
        <f t="shared" ref="G13:L13" si="0">SUM(G9:G12)</f>
        <v>2</v>
      </c>
      <c r="H13" s="3">
        <f t="shared" si="0"/>
        <v>2</v>
      </c>
      <c r="I13" s="3">
        <f t="shared" si="0"/>
        <v>2</v>
      </c>
      <c r="J13" s="3">
        <f t="shared" si="0"/>
        <v>2</v>
      </c>
      <c r="K13" s="3">
        <f t="shared" si="0"/>
        <v>2</v>
      </c>
      <c r="L13" s="3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4"/>
  <dimension ref="A1:AD12"/>
  <sheetViews>
    <sheetView workbookViewId="0">
      <selection activeCell="A6" sqref="A6:XFD31358"/>
    </sheetView>
  </sheetViews>
  <sheetFormatPr defaultColWidth="13.140625" defaultRowHeight="15"/>
  <cols>
    <col min="1" max="1" width="43.140625" bestFit="1" customWidth="1"/>
    <col min="2" max="2" width="58.140625" bestFit="1" customWidth="1"/>
    <col min="3" max="3" width="55.85546875" bestFit="1" customWidth="1"/>
    <col min="4" max="4" width="18.7109375" bestFit="1" customWidth="1"/>
    <col min="5" max="5" width="15" bestFit="1" customWidth="1"/>
    <col min="6" max="6" width="33" bestFit="1" customWidth="1"/>
    <col min="7" max="7" width="33.85546875" bestFit="1" customWidth="1"/>
    <col min="8" max="8" width="15.42578125" bestFit="1" customWidth="1"/>
    <col min="9" max="9" width="16.28515625" bestFit="1" customWidth="1"/>
    <col min="10" max="10" width="17" bestFit="1" customWidth="1"/>
    <col min="11" max="11" width="21" bestFit="1" customWidth="1"/>
    <col min="12" max="12" width="19" bestFit="1" customWidth="1"/>
    <col min="13" max="13" width="18.28515625" bestFit="1" customWidth="1"/>
    <col min="14" max="15" width="19" bestFit="1" customWidth="1"/>
    <col min="16" max="16" width="18.28515625" bestFit="1" customWidth="1"/>
    <col min="17" max="17" width="19" bestFit="1" customWidth="1"/>
    <col min="18" max="18" width="15.7109375" bestFit="1" customWidth="1"/>
    <col min="19" max="19" width="12" bestFit="1" customWidth="1"/>
    <col min="20" max="20" width="19" bestFit="1" customWidth="1"/>
    <col min="21" max="21" width="17.85546875" bestFit="1" customWidth="1"/>
    <col min="22" max="22" width="15.5703125" bestFit="1" customWidth="1"/>
    <col min="23" max="23" width="13.42578125" bestFit="1" customWidth="1"/>
    <col min="24" max="30" width="3" bestFit="1" customWidth="1"/>
  </cols>
  <sheetData>
    <row r="1" spans="1:30">
      <c r="A1" s="4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 s="16" customFormat="1">
      <c r="A2" s="14" t="s">
        <v>22</v>
      </c>
      <c r="B2" t="s">
        <v>39</v>
      </c>
      <c r="C2" t="s">
        <v>40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37</v>
      </c>
      <c r="W2" t="s">
        <v>38</v>
      </c>
      <c r="X2" s="15"/>
      <c r="Y2" s="15"/>
      <c r="Z2" s="15"/>
      <c r="AA2" s="15"/>
      <c r="AB2" s="15"/>
    </row>
    <row r="3" spans="1:30">
      <c r="A3" t="str">
        <f t="shared" ref="A3:A5" si="0">D3&amp;"_"&amp;G3</f>
        <v>0_E      HOWLE</v>
      </c>
      <c r="B3" t="s">
        <v>60</v>
      </c>
      <c r="C3" t="s">
        <v>62</v>
      </c>
      <c r="D3">
        <v>0</v>
      </c>
      <c r="E3" t="s">
        <v>51</v>
      </c>
      <c r="F3" t="s">
        <v>65</v>
      </c>
      <c r="G3" t="s">
        <v>66</v>
      </c>
      <c r="H3" t="s">
        <v>52</v>
      </c>
      <c r="I3" t="s">
        <v>53</v>
      </c>
      <c r="J3" s="19">
        <v>66866</v>
      </c>
      <c r="K3" t="s">
        <v>54</v>
      </c>
      <c r="L3" t="s">
        <v>55</v>
      </c>
      <c r="M3" s="2">
        <v>43602</v>
      </c>
      <c r="N3" s="2">
        <v>43602</v>
      </c>
      <c r="Q3" s="2">
        <v>43602</v>
      </c>
      <c r="R3" t="s">
        <v>56</v>
      </c>
      <c r="S3" t="s">
        <v>57</v>
      </c>
      <c r="T3" t="s">
        <v>56</v>
      </c>
      <c r="U3" t="s">
        <v>57</v>
      </c>
      <c r="V3" t="s">
        <v>58</v>
      </c>
      <c r="W3" t="s">
        <v>55</v>
      </c>
      <c r="X3" s="8"/>
      <c r="Y3" s="8"/>
      <c r="Z3" s="8"/>
      <c r="AA3" s="8"/>
      <c r="AB3" s="8"/>
    </row>
    <row r="4" spans="1:30">
      <c r="A4" t="str">
        <f t="shared" si="0"/>
        <v>0_M     FINCH</v>
      </c>
      <c r="B4" t="s">
        <v>59</v>
      </c>
      <c r="C4" t="s">
        <v>67</v>
      </c>
      <c r="D4">
        <v>0</v>
      </c>
      <c r="E4" t="s">
        <v>51</v>
      </c>
      <c r="F4" t="s">
        <v>68</v>
      </c>
      <c r="G4" t="s">
        <v>64</v>
      </c>
      <c r="H4" t="s">
        <v>52</v>
      </c>
      <c r="I4" t="s">
        <v>53</v>
      </c>
      <c r="J4" s="19">
        <v>374359</v>
      </c>
      <c r="K4" t="s">
        <v>54</v>
      </c>
      <c r="L4" t="s">
        <v>55</v>
      </c>
      <c r="M4" s="2">
        <v>43602</v>
      </c>
      <c r="N4" s="2">
        <v>43602</v>
      </c>
      <c r="Q4" s="2">
        <v>43602</v>
      </c>
      <c r="R4" t="s">
        <v>56</v>
      </c>
      <c r="S4" t="s">
        <v>57</v>
      </c>
      <c r="T4" t="s">
        <v>56</v>
      </c>
      <c r="U4" t="s">
        <v>57</v>
      </c>
      <c r="V4" t="s">
        <v>58</v>
      </c>
      <c r="W4" t="s">
        <v>55</v>
      </c>
      <c r="X4" s="8"/>
      <c r="Y4" s="8"/>
      <c r="Z4" s="8"/>
      <c r="AA4" s="8"/>
      <c r="AB4" s="8"/>
    </row>
    <row r="5" spans="1:30">
      <c r="A5" t="str">
        <f t="shared" si="0"/>
        <v>10001361_A     SCOTT</v>
      </c>
      <c r="B5" t="s">
        <v>60</v>
      </c>
      <c r="C5" t="s">
        <v>61</v>
      </c>
      <c r="D5">
        <v>10001361</v>
      </c>
      <c r="E5" t="s">
        <v>51</v>
      </c>
      <c r="G5" t="s">
        <v>63</v>
      </c>
      <c r="H5" t="s">
        <v>52</v>
      </c>
      <c r="I5" t="s">
        <v>53</v>
      </c>
      <c r="J5" s="19">
        <v>1216869</v>
      </c>
      <c r="K5" t="s">
        <v>54</v>
      </c>
      <c r="L5" t="s">
        <v>55</v>
      </c>
      <c r="M5" s="2">
        <v>43602</v>
      </c>
      <c r="N5" s="2">
        <v>43602</v>
      </c>
      <c r="Q5" s="2">
        <v>43602</v>
      </c>
      <c r="R5" t="s">
        <v>56</v>
      </c>
      <c r="S5" t="s">
        <v>57</v>
      </c>
      <c r="T5" t="s">
        <v>56</v>
      </c>
      <c r="U5" t="s">
        <v>57</v>
      </c>
      <c r="V5" t="s">
        <v>58</v>
      </c>
      <c r="W5" t="s">
        <v>55</v>
      </c>
      <c r="X5" s="8"/>
      <c r="Y5" s="8"/>
      <c r="Z5" s="8"/>
      <c r="AA5" s="8"/>
      <c r="AB5" s="8"/>
    </row>
    <row r="6" spans="1:30">
      <c r="B6" s="13"/>
      <c r="C6" s="8"/>
      <c r="D6" s="8"/>
      <c r="E6" s="9"/>
      <c r="F6" s="8"/>
      <c r="G6" s="9"/>
      <c r="H6" s="8"/>
      <c r="I6" s="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30">
      <c r="B7" s="13"/>
      <c r="C7" s="8"/>
      <c r="D7" s="8"/>
      <c r="E7" s="9"/>
      <c r="F7" s="8"/>
      <c r="G7" s="9"/>
      <c r="H7" s="8"/>
      <c r="I7" s="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>
      <c r="B8" s="13"/>
      <c r="C8" s="8"/>
      <c r="D8" s="8"/>
      <c r="E8" s="9"/>
      <c r="F8" s="8"/>
      <c r="G8" s="9"/>
      <c r="H8" s="8"/>
      <c r="I8" s="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>
      <c r="B9" s="13"/>
      <c r="C9" s="8"/>
      <c r="D9" s="8"/>
      <c r="E9" s="9"/>
      <c r="F9" s="8"/>
      <c r="G9" s="9"/>
      <c r="H9" s="8"/>
      <c r="I9" s="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>
      <c r="B10" s="13"/>
      <c r="C10" s="8"/>
      <c r="D10" s="8"/>
      <c r="E10" s="9"/>
      <c r="F10" s="8"/>
      <c r="G10" s="9"/>
      <c r="H10" s="8"/>
      <c r="I10" s="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>
      <c r="B11" s="13"/>
      <c r="C11" s="8"/>
      <c r="D11" s="8"/>
      <c r="E11" s="9"/>
      <c r="F11" s="8"/>
      <c r="G11" s="9"/>
      <c r="H11" s="8"/>
      <c r="I11" s="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>
      <c r="B12" s="13"/>
      <c r="C12" s="8"/>
      <c r="D12" s="8"/>
      <c r="E12" s="9"/>
      <c r="F12" s="8"/>
      <c r="G12" s="9"/>
      <c r="H12" s="8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</sheetData>
  <sortState xmlns:xlrd2="http://schemas.microsoft.com/office/spreadsheetml/2017/richdata2" ref="A3:AD12">
    <sortCondition ref="A3:A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A5" sqref="A5:XFD31351"/>
    </sheetView>
  </sheetViews>
  <sheetFormatPr defaultRowHeight="15"/>
  <cols>
    <col min="1" max="1" width="16.42578125" bestFit="1" customWidth="1"/>
    <col min="2" max="2" width="58.140625" bestFit="1" customWidth="1"/>
    <col min="3" max="3" width="55.85546875" bestFit="1" customWidth="1"/>
    <col min="4" max="4" width="17.7109375" bestFit="1" customWidth="1"/>
    <col min="5" max="5" width="14" bestFit="1" customWidth="1"/>
    <col min="6" max="6" width="31" bestFit="1" customWidth="1"/>
    <col min="7" max="7" width="33.85546875" bestFit="1" customWidth="1"/>
    <col min="8" max="8" width="14.42578125" bestFit="1" customWidth="1"/>
    <col min="9" max="9" width="15.28515625" bestFit="1" customWidth="1"/>
    <col min="10" max="10" width="21" bestFit="1" customWidth="1"/>
    <col min="11" max="11" width="15.7109375" bestFit="1" customWidth="1"/>
    <col min="12" max="12" width="12" bestFit="1" customWidth="1"/>
    <col min="13" max="13" width="19" bestFit="1" customWidth="1"/>
    <col min="14" max="14" width="17.85546875" bestFit="1" customWidth="1"/>
    <col min="15" max="15" width="15.5703125" bestFit="1" customWidth="1"/>
    <col min="16" max="16" width="13.42578125" bestFit="1" customWidth="1"/>
    <col min="17" max="19" width="3" bestFit="1" customWidth="1"/>
  </cols>
  <sheetData>
    <row r="1" spans="1:1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2" spans="1:19">
      <c r="A2" t="s">
        <v>22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6</v>
      </c>
      <c r="K2" t="s">
        <v>13</v>
      </c>
      <c r="L2" t="s">
        <v>14</v>
      </c>
      <c r="M2" t="s">
        <v>15</v>
      </c>
      <c r="N2" t="s">
        <v>16</v>
      </c>
      <c r="O2" t="s">
        <v>37</v>
      </c>
      <c r="P2" t="s">
        <v>38</v>
      </c>
    </row>
    <row r="3" spans="1:19">
      <c r="A3" t="str">
        <f t="shared" ref="A3:A4" si="0">D3&amp;"_"&amp;G3</f>
        <v>0_E      HOWLE</v>
      </c>
      <c r="B3" t="s">
        <v>60</v>
      </c>
      <c r="C3" t="s">
        <v>62</v>
      </c>
      <c r="D3">
        <v>0</v>
      </c>
      <c r="E3" t="s">
        <v>51</v>
      </c>
      <c r="F3" t="s">
        <v>65</v>
      </c>
      <c r="G3" t="s">
        <v>66</v>
      </c>
      <c r="H3" t="s">
        <v>52</v>
      </c>
      <c r="I3" t="s">
        <v>53</v>
      </c>
      <c r="J3" t="s">
        <v>54</v>
      </c>
      <c r="K3" t="s">
        <v>56</v>
      </c>
      <c r="L3" t="s">
        <v>57</v>
      </c>
      <c r="M3" t="s">
        <v>56</v>
      </c>
      <c r="N3" t="s">
        <v>57</v>
      </c>
    </row>
    <row r="4" spans="1:19">
      <c r="A4" t="str">
        <f t="shared" si="0"/>
        <v>0_M     FINCH</v>
      </c>
      <c r="B4" t="s">
        <v>59</v>
      </c>
      <c r="C4" t="s">
        <v>67</v>
      </c>
      <c r="D4">
        <v>0</v>
      </c>
      <c r="E4" t="s">
        <v>51</v>
      </c>
      <c r="F4" t="s">
        <v>68</v>
      </c>
      <c r="G4" t="s">
        <v>64</v>
      </c>
      <c r="H4" t="s">
        <v>52</v>
      </c>
      <c r="I4" t="s">
        <v>53</v>
      </c>
      <c r="J4" t="s">
        <v>54</v>
      </c>
      <c r="K4" t="s">
        <v>56</v>
      </c>
      <c r="L4" t="s">
        <v>57</v>
      </c>
      <c r="M4" t="s">
        <v>56</v>
      </c>
      <c r="N4" t="s">
        <v>57</v>
      </c>
    </row>
    <row r="5" spans="1:19">
      <c r="B5" s="12"/>
      <c r="C5" s="10"/>
      <c r="D5" s="10"/>
      <c r="E5" s="11"/>
      <c r="F5" s="10"/>
      <c r="G5" s="11"/>
      <c r="H5" s="10"/>
      <c r="I5" s="11"/>
      <c r="J5" s="10"/>
      <c r="K5" s="10"/>
      <c r="L5" s="10"/>
      <c r="M5" s="10"/>
      <c r="N5" s="10"/>
      <c r="O5" s="10"/>
      <c r="P5" s="10"/>
    </row>
    <row r="6" spans="1:19">
      <c r="B6" s="12"/>
      <c r="C6" s="10"/>
      <c r="D6" s="10"/>
      <c r="E6" s="11"/>
      <c r="F6" s="10"/>
      <c r="G6" s="11"/>
      <c r="H6" s="10"/>
      <c r="I6" s="11"/>
      <c r="J6" s="10"/>
      <c r="K6" s="10"/>
      <c r="L6" s="10"/>
      <c r="M6" s="10"/>
      <c r="N6" s="10"/>
      <c r="O6" s="10"/>
      <c r="P6" s="10"/>
    </row>
    <row r="7" spans="1:19">
      <c r="B7" s="12"/>
      <c r="C7" s="10"/>
      <c r="D7" s="10"/>
      <c r="E7" s="11"/>
      <c r="F7" s="10"/>
      <c r="G7" s="11"/>
      <c r="H7" s="10"/>
      <c r="I7" s="11"/>
      <c r="J7" s="10"/>
      <c r="K7" s="10"/>
      <c r="L7" s="10"/>
      <c r="M7" s="10"/>
      <c r="N7" s="10"/>
      <c r="O7" s="10"/>
      <c r="P7" s="10"/>
    </row>
    <row r="8" spans="1:19">
      <c r="B8" s="12"/>
      <c r="C8" s="10"/>
      <c r="D8" s="10"/>
      <c r="E8" s="11"/>
      <c r="F8" s="10"/>
      <c r="G8" s="11"/>
      <c r="H8" s="10"/>
      <c r="I8" s="11"/>
      <c r="J8" s="10"/>
      <c r="K8" s="10"/>
      <c r="L8" s="10"/>
      <c r="M8" s="10"/>
      <c r="N8" s="10"/>
      <c r="O8" s="10"/>
      <c r="P8" s="10"/>
    </row>
    <row r="9" spans="1:19">
      <c r="B9" s="12"/>
      <c r="C9" s="10"/>
      <c r="D9" s="10"/>
      <c r="E9" s="11"/>
      <c r="F9" s="10"/>
      <c r="G9" s="11"/>
      <c r="H9" s="10"/>
      <c r="I9" s="11"/>
      <c r="J9" s="10"/>
      <c r="K9" s="10"/>
      <c r="L9" s="10"/>
      <c r="M9" s="10"/>
      <c r="N9" s="10"/>
      <c r="O9" s="10"/>
      <c r="P9" s="10"/>
    </row>
    <row r="10" spans="1:19">
      <c r="B10" s="12"/>
      <c r="C10" s="10"/>
      <c r="D10" s="10"/>
      <c r="E10" s="11"/>
      <c r="F10" s="10"/>
      <c r="G10" s="11"/>
      <c r="H10" s="10"/>
      <c r="I10" s="11"/>
      <c r="J10" s="10"/>
      <c r="K10" s="10"/>
      <c r="L10" s="10"/>
      <c r="M10" s="10"/>
      <c r="N10" s="10"/>
      <c r="O10" s="10"/>
      <c r="P10" s="10"/>
    </row>
    <row r="11" spans="1:19">
      <c r="B11" s="12"/>
      <c r="C11" s="10"/>
      <c r="D11" s="10"/>
      <c r="E11" s="11"/>
      <c r="F11" s="10"/>
      <c r="G11" s="11"/>
      <c r="H11" s="10"/>
      <c r="I11" s="11"/>
      <c r="J11" s="10"/>
      <c r="K11" s="10"/>
      <c r="L11" s="10"/>
      <c r="M11" s="10"/>
      <c r="N11" s="10"/>
      <c r="O11" s="10"/>
      <c r="P11" s="10"/>
    </row>
    <row r="12" spans="1:19">
      <c r="B12" s="12"/>
      <c r="C12" s="10"/>
      <c r="D12" s="10"/>
      <c r="E12" s="11"/>
      <c r="F12" s="10"/>
      <c r="G12" s="11"/>
      <c r="H12" s="10"/>
      <c r="I12" s="11"/>
      <c r="J12" s="10"/>
      <c r="K12" s="10"/>
      <c r="L12" s="10"/>
      <c r="M12" s="10"/>
      <c r="N12" s="10"/>
      <c r="O12" s="10"/>
      <c r="P12" s="10"/>
    </row>
    <row r="13" spans="1:19">
      <c r="B13" s="12"/>
      <c r="C13" s="10"/>
      <c r="D13" s="10"/>
      <c r="E13" s="11"/>
      <c r="F13" s="10"/>
      <c r="G13" s="11"/>
      <c r="H13" s="10"/>
      <c r="I13" s="11"/>
      <c r="J13" s="10"/>
      <c r="K13" s="10"/>
      <c r="L13" s="10"/>
      <c r="M13" s="10"/>
      <c r="N13" s="10"/>
      <c r="O13" s="10"/>
      <c r="P13" s="10"/>
    </row>
    <row r="14" spans="1:19">
      <c r="B14" s="12"/>
      <c r="C14" s="10"/>
      <c r="D14" s="10"/>
      <c r="E14" s="11"/>
      <c r="F14" s="10"/>
      <c r="G14" s="11"/>
      <c r="H14" s="10"/>
      <c r="I14" s="11"/>
      <c r="J14" s="10"/>
      <c r="K14" s="10"/>
      <c r="L14" s="10"/>
      <c r="M14" s="10"/>
      <c r="N14" s="10"/>
      <c r="O14" s="10"/>
      <c r="P14" s="10"/>
    </row>
    <row r="15" spans="1:19">
      <c r="B15" s="12"/>
      <c r="C15" s="10"/>
      <c r="D15" s="10"/>
      <c r="E15" s="11"/>
      <c r="F15" s="10"/>
      <c r="G15" s="11"/>
      <c r="H15" s="10"/>
      <c r="I15" s="11"/>
      <c r="J15" s="10"/>
      <c r="K15" s="10"/>
      <c r="L15" s="10"/>
      <c r="M15" s="10"/>
      <c r="N15" s="10"/>
      <c r="O15" s="10"/>
      <c r="P15" s="10"/>
    </row>
    <row r="16" spans="1:19">
      <c r="B16" s="12"/>
      <c r="C16" s="10"/>
      <c r="D16" s="10"/>
      <c r="E16" s="11"/>
      <c r="F16" s="10"/>
      <c r="G16" s="11"/>
      <c r="H16" s="10"/>
      <c r="I16" s="11"/>
      <c r="J16" s="10"/>
      <c r="K16" s="10"/>
      <c r="L16" s="10"/>
      <c r="M16" s="10"/>
      <c r="N16" s="10"/>
      <c r="O16" s="10"/>
      <c r="P16" s="10"/>
    </row>
    <row r="17" spans="2:16">
      <c r="B17" s="12"/>
      <c r="C17" s="10"/>
      <c r="D17" s="10"/>
      <c r="E17" s="11"/>
      <c r="F17" s="10"/>
      <c r="G17" s="11"/>
      <c r="H17" s="10"/>
      <c r="I17" s="11"/>
      <c r="J17" s="10"/>
      <c r="K17" s="10"/>
      <c r="L17" s="10"/>
      <c r="M17" s="10"/>
      <c r="N17" s="10"/>
      <c r="O17" s="10"/>
      <c r="P17" s="10"/>
    </row>
  </sheetData>
  <sortState xmlns:xlrd2="http://schemas.microsoft.com/office/spreadsheetml/2017/richdata2" ref="A3:S17">
    <sortCondition ref="A3:A1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5"/>
  <dimension ref="A1:G5"/>
  <sheetViews>
    <sheetView workbookViewId="0">
      <selection activeCell="A6" sqref="A6:XFD31376"/>
    </sheetView>
  </sheetViews>
  <sheetFormatPr defaultColWidth="25.42578125" defaultRowHeight="15"/>
  <cols>
    <col min="1" max="1" width="44.42578125" bestFit="1" customWidth="1"/>
    <col min="3" max="3" width="25.42578125" style="7"/>
    <col min="4" max="4" width="16.7109375" bestFit="1" customWidth="1"/>
    <col min="5" max="5" width="17.7109375" bestFit="1" customWidth="1"/>
    <col min="6" max="6" width="25.5703125" bestFit="1" customWidth="1"/>
    <col min="7" max="7" width="17" bestFit="1" customWidth="1"/>
  </cols>
  <sheetData>
    <row r="1" spans="1: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>
      <c r="A2" s="1" t="s">
        <v>22</v>
      </c>
      <c r="B2" s="17" t="s">
        <v>39</v>
      </c>
      <c r="C2" s="17" t="s">
        <v>40</v>
      </c>
      <c r="D2" s="17" t="s">
        <v>27</v>
      </c>
      <c r="E2" s="17" t="s">
        <v>41</v>
      </c>
      <c r="F2" s="17" t="s">
        <v>42</v>
      </c>
      <c r="G2" s="17" t="s">
        <v>43</v>
      </c>
    </row>
    <row r="3" spans="1:7" ht="21">
      <c r="A3" s="5" t="str">
        <f t="shared" ref="A3:A5" si="0">D3&amp;"_"&amp;F3</f>
        <v>0_E      HOWLE</v>
      </c>
      <c r="B3" s="18" t="s">
        <v>60</v>
      </c>
      <c r="C3" s="18" t="s">
        <v>62</v>
      </c>
      <c r="D3" s="18">
        <v>0</v>
      </c>
      <c r="E3" s="18" t="s">
        <v>52</v>
      </c>
      <c r="F3" s="18" t="s">
        <v>66</v>
      </c>
      <c r="G3" s="18" t="s">
        <v>51</v>
      </c>
    </row>
    <row r="4" spans="1:7" ht="21">
      <c r="A4" s="5" t="str">
        <f t="shared" si="0"/>
        <v>0_M     FINCH</v>
      </c>
      <c r="B4" s="18" t="s">
        <v>59</v>
      </c>
      <c r="C4" s="18" t="s">
        <v>67</v>
      </c>
      <c r="D4" s="18">
        <v>0</v>
      </c>
      <c r="E4" s="18" t="s">
        <v>52</v>
      </c>
      <c r="F4" s="18" t="s">
        <v>64</v>
      </c>
      <c r="G4" s="18" t="s">
        <v>51</v>
      </c>
    </row>
    <row r="5" spans="1:7" ht="21">
      <c r="A5" s="5" t="str">
        <f t="shared" si="0"/>
        <v>10001361_A     SCOTT</v>
      </c>
      <c r="B5" s="18" t="s">
        <v>60</v>
      </c>
      <c r="C5" s="18" t="s">
        <v>61</v>
      </c>
      <c r="D5" s="18">
        <v>10001361</v>
      </c>
      <c r="E5" s="18" t="s">
        <v>52</v>
      </c>
      <c r="F5" s="18" t="s">
        <v>63</v>
      </c>
      <c r="G5" s="18" t="s">
        <v>51</v>
      </c>
    </row>
  </sheetData>
  <sortState xmlns:xlrd2="http://schemas.microsoft.com/office/spreadsheetml/2017/richdata2" ref="A3:G5">
    <sortCondition ref="A3:A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6"/>
  <dimension ref="A2:H4"/>
  <sheetViews>
    <sheetView tabSelected="1" workbookViewId="0">
      <pane ySplit="2" topLeftCell="A3" activePane="bottomLeft" state="frozen"/>
      <selection pane="bottomLeft" activeCell="C4" sqref="C4"/>
    </sheetView>
  </sheetViews>
  <sheetFormatPr defaultRowHeight="15"/>
  <cols>
    <col min="1" max="1" width="43.140625" bestFit="1" customWidth="1"/>
    <col min="2" max="2" width="59.85546875" customWidth="1"/>
    <col min="3" max="3" width="11.140625" bestFit="1" customWidth="1"/>
  </cols>
  <sheetData>
    <row r="2" spans="1:8" ht="31.5">
      <c r="A2" s="1" t="s">
        <v>5</v>
      </c>
      <c r="B2" s="1" t="s">
        <v>17</v>
      </c>
      <c r="C2" s="17" t="s">
        <v>39</v>
      </c>
      <c r="D2" s="17" t="s">
        <v>40</v>
      </c>
      <c r="E2" s="17" t="s">
        <v>27</v>
      </c>
      <c r="F2" s="17" t="s">
        <v>41</v>
      </c>
      <c r="G2" s="17" t="s">
        <v>42</v>
      </c>
      <c r="H2" s="17" t="s">
        <v>43</v>
      </c>
    </row>
    <row r="3" spans="1:8">
      <c r="A3" t="s">
        <v>69</v>
      </c>
      <c r="B3" t="str">
        <f>_xlfn.IFNA(VLOOKUP($A3,HCM!$A$3:$L$3623,1,FALSE),"Not Loaded")</f>
        <v>0_E      HOWLE</v>
      </c>
      <c r="C3" t="str">
        <f>IF($B3="Not Loaded","Not Loaded",IF(VLOOKUP($A3,STG!$A$3:$AD$8643,2,FALSE)=VLOOKUP($A3,HDL!$A$3:$T$8648,2,FALSE), IF(VLOOKUP($A3,HDL!$A$3:$T$8648,2,FALSE)= VLOOKUP($A3,HCM!$A$3:$T$8624,2,FALSE),"OK","HCM&lt;&gt;HDL"),"STG&lt;&gt;HDL"))</f>
        <v>OK</v>
      </c>
      <c r="D3" t="str">
        <f>IF($B3="Not Loaded","Not Loaded",IF(VLOOKUP($A3,STG!$A$3:$AD$8643,3,FALSE)=VLOOKUP($A3,HDL!$A$3:$T$8648,3,FALSE), IF(VLOOKUP($A3,HDL!$A$3:$T$8648,3,FALSE)= VLOOKUP($A3,HCM!$A$3:$T$8624,3,FALSE),"OK","HCM&lt;&gt;HDL"),"STG&lt;&gt;HDL"))</f>
        <v>OK</v>
      </c>
      <c r="E3" t="str">
        <f>IF($B3="Not Loaded","Not Loaded",IF(VLOOKUP($A3,STG!$A$3:$AD$8643,4,FALSE)=VLOOKUP($A3,HDL!$A$3:$T$8648,4,FALSE), IF(VLOOKUP($A3,HDL!$A$3:$T$8648,4,FALSE)= VLOOKUP($A3,HCM!$A$3:$T$8624,4,FALSE),"OK","HCM&lt;&gt;HDL"),"STG&lt;&gt;HDL"))</f>
        <v>OK</v>
      </c>
      <c r="F3" t="str">
        <f>IF($B3="Not Loaded","Not Loaded",IF(VLOOKUP($A3,STG!$A$3:$AD$8643,8,FALSE)=VLOOKUP($A3,HDL!$A$3:$T$8648,8,FALSE), IF(VLOOKUP($A3,HDL!$A$3:$T$8648,8,FALSE)= VLOOKUP($A3,HCM!$A$3:$T$8624,5,FALSE),"OK","HCM&lt;&gt;HDL"),"STG&lt;&gt;HDL"))</f>
        <v>OK</v>
      </c>
      <c r="G3" t="str">
        <f>IF($B3="Not Loaded","Not Loaded",IF(VLOOKUP($A3,STG!$A$3:$AD$8643,7,FALSE)=VLOOKUP($A3,HDL!$A$3:$T$8648,7,FALSE), IF(VLOOKUP($A3,HDL!$A$3:$T$8648,7,FALSE)= VLOOKUP($A3,HCM!$A$3:$T$8624,6,FALSE),"OK","HCM&lt;&gt;HDL"),"STG&lt;&gt;HDL"))</f>
        <v>OK</v>
      </c>
      <c r="H3" t="str">
        <f>IF($B3="Not Loaded","Not Loaded",IF(VLOOKUP($A3,STG!$A$3:$AD$8643,5,FALSE)=VLOOKUP($A3,HDL!$A$3:$T$8648,5,FALSE), IF(VLOOKUP($A3,HDL!$A$3:$T$8648,5,FALSE)= VLOOKUP($A3,HCM!$A$3:$T$8624,7,FALSE),"OK","HCM&lt;&gt;HDL"),"STG&lt;&gt;HDL"))</f>
        <v>OK</v>
      </c>
    </row>
    <row r="4" spans="1:8">
      <c r="A4" t="s">
        <v>70</v>
      </c>
      <c r="B4" t="str">
        <f>_xlfn.IFNA(VLOOKUP($A4,HCM!$A$3:$L$3623,1,FALSE),"Not Loaded")</f>
        <v>0_M     FINCH</v>
      </c>
      <c r="C4" t="str">
        <f>IF($B4="Not Loaded","Not Loaded",IF(VLOOKUP($A4,STG!$A$3:$AD$8643,2,FALSE)=VLOOKUP($A4,HDL!$A$3:$T$8648,2,FALSE), IF(VLOOKUP($A4,HDL!$A$3:$T$8648,2,FALSE)= VLOOKUP($A4,HCM!$A$3:$T$8624,2,FALSE),"OK","HCM&lt;&gt;HDL"),"STG&lt;&gt;HDL"))</f>
        <v>OK</v>
      </c>
      <c r="D4" t="str">
        <f>IF($B4="Not Loaded","Not Loaded",IF(VLOOKUP($A4,STG!$A$3:$AD$8643,3,FALSE)=VLOOKUP($A4,HDL!$A$3:$T$8648,3,FALSE), IF(VLOOKUP($A4,HDL!$A$3:$T$8648,3,FALSE)= VLOOKUP($A4,HCM!$A$3:$T$8624,3,FALSE),"OK","HCM&lt;&gt;HDL"),"STG&lt;&gt;HDL"))</f>
        <v>OK</v>
      </c>
      <c r="E4" t="str">
        <f>IF($B4="Not Loaded","Not Loaded",IF(VLOOKUP($A4,STG!$A$3:$AD$8643,4,FALSE)=VLOOKUP($A4,HDL!$A$3:$T$8648,4,FALSE), IF(VLOOKUP($A4,HDL!$A$3:$T$8648,4,FALSE)= VLOOKUP($A4,HCM!$A$3:$T$8624,4,FALSE),"OK","HCM&lt;&gt;HDL"),"STG&lt;&gt;HDL"))</f>
        <v>OK</v>
      </c>
      <c r="F4" t="str">
        <f>IF($B4="Not Loaded","Not Loaded",IF(VLOOKUP($A4,STG!$A$3:$AD$8643,8,FALSE)=VLOOKUP($A4,HDL!$A$3:$T$8648,8,FALSE), IF(VLOOKUP($A4,HDL!$A$3:$T$8648,8,FALSE)= VLOOKUP($A4,HCM!$A$3:$T$8624,5,FALSE),"OK","HCM&lt;&gt;HDL"),"STG&lt;&gt;HDL"))</f>
        <v>OK</v>
      </c>
      <c r="G4" t="str">
        <f>IF($B4="Not Loaded","Not Loaded",IF(VLOOKUP($A4,STG!$A$3:$AD$8643,7,FALSE)=VLOOKUP($A4,HDL!$A$3:$T$8648,7,FALSE), IF(VLOOKUP($A4,HDL!$A$3:$T$8648,7,FALSE)= VLOOKUP($A4,HCM!$A$3:$T$8624,6,FALSE),"OK","HCM&lt;&gt;HDL"),"STG&lt;&gt;HDL"))</f>
        <v>OK</v>
      </c>
      <c r="H4" t="str">
        <f>IF($B4="Not Loaded","Not Loaded",IF(VLOOKUP($A4,STG!$A$3:$AD$8643,5,FALSE)=VLOOKUP($A4,HDL!$A$3:$T$8648,5,FALSE), IF(VLOOKUP($A4,HDL!$A$3:$T$8648,5,FALSE)= VLOOKUP($A4,HCM!$A$3:$T$8624,7,FALSE),"OK","HCM&lt;&gt;HDL"),"STG&lt;&gt;HDL"))</f>
        <v>OK</v>
      </c>
    </row>
  </sheetData>
  <conditionalFormatting sqref="C3:H8896">
    <cfRule type="cellIs" dxfId="3" priority="6" operator="equal">
      <formula>"Not Loaded"</formula>
    </cfRule>
    <cfRule type="containsText" dxfId="2" priority="7" operator="containsText" text="&lt;&gt;">
      <formula>NOT(ISERROR(SEARCH("&lt;&gt;",C3)))</formula>
    </cfRule>
    <cfRule type="cellIs" dxfId="1" priority="8" operator="equal">
      <formula>"OK"</formula>
    </cfRule>
  </conditionalFormatting>
  <conditionalFormatting sqref="B3:B8896">
    <cfRule type="cellIs" dxfId="0" priority="5" operator="equal">
      <formula>"Not Loaded"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1277AC-5F42-48E5-B3A1-28FDAD07BF6C}"/>
</file>

<file path=customXml/itemProps2.xml><?xml version="1.0" encoding="utf-8"?>
<ds:datastoreItem xmlns:ds="http://schemas.openxmlformats.org/officeDocument/2006/customXml" ds:itemID="{EDB999C3-C0A2-4B17-BD64-B3A938C8D0FF}">
  <ds:schemaRefs>
    <ds:schemaRef ds:uri="9e5ebb6e-1584-4dc0-b988-3e8cf38876a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ac6a0247-43fa-4535-a5fb-6906f8e53d5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6FB5AD8-C3C1-42B5-84D4-952327DC24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Lokesh Shanbhag</cp:lastModifiedBy>
  <dcterms:created xsi:type="dcterms:W3CDTF">2018-01-29T13:17:23Z</dcterms:created>
  <dcterms:modified xsi:type="dcterms:W3CDTF">2021-07-05T15:34:12Z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  <property fmtid="{D5CDD505-2E9C-101B-9397-08002B2CF9AE}" pid="3" name="Security">
    <vt:lpwstr/>
  </property>
  <property fmtid="{D5CDD505-2E9C-101B-9397-08002B2CF9AE}" pid="4" name="Document Security Type">
    <vt:lpwstr>1;#Restricted|a3967369-70e6-4d62-983e-0cb1053b6319</vt:lpwstr>
  </property>
  <property fmtid="{D5CDD505-2E9C-101B-9397-08002B2CF9AE}" pid="5" name="p50bba6284424fd8aeaf865684155bcf">
    <vt:lpwstr/>
  </property>
</Properties>
</file>