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4DB9DEA8-A451-4244-89A7-E8F3E42BF770}" xr6:coauthVersionLast="47" xr6:coauthVersionMax="47" xr10:uidLastSave="{00000000-0000-0000-0000-000000000000}"/>
  <bookViews>
    <workbookView xWindow="-120" yWindow="-120" windowWidth="29040" windowHeight="15840" tabRatio="410" activeTab="4" xr2:uid="{00000000-000D-0000-FFFF-FFFF00000000}"/>
  </bookViews>
  <sheets>
    <sheet name="Summary" sheetId="1" r:id="rId1"/>
    <sheet name="STG" sheetId="2" r:id="rId2"/>
    <sheet name="HDL" sheetId="5" r:id="rId3"/>
    <sheet name="HCM" sheetId="3" r:id="rId4"/>
    <sheet name="Rec" sheetId="4" r:id="rId5"/>
  </sheets>
  <definedNames>
    <definedName name="_xlnm._FilterDatabase" localSheetId="3" hidden="1">HCM!$A$2:$M$4</definedName>
    <definedName name="_xlnm._FilterDatabase" localSheetId="2" hidden="1">HDL!$A$2:$P$4</definedName>
    <definedName name="_xlnm._FilterDatabase" localSheetId="4" hidden="1">Rec!$A$2:$J$4</definedName>
    <definedName name="_xlnm._FilterDatabase" localSheetId="1" hidden="1">STG!$A$2:$AD$4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3" i="3"/>
  <c r="A4" i="5" l="1"/>
  <c r="A4" i="2" l="1"/>
  <c r="A3" i="2"/>
  <c r="A3" i="5"/>
  <c r="D8" i="1" l="1"/>
  <c r="E8" i="1"/>
  <c r="C8" i="1"/>
  <c r="B4" i="4"/>
  <c r="B3" i="4"/>
  <c r="I3" i="4" l="1"/>
  <c r="G3" i="4"/>
  <c r="J3" i="4"/>
  <c r="H3" i="4"/>
  <c r="C4" i="4"/>
  <c r="E4" i="4"/>
  <c r="G4" i="4"/>
  <c r="I4" i="4"/>
  <c r="F4" i="4"/>
  <c r="J4" i="4"/>
  <c r="D4" i="4"/>
  <c r="H4" i="4"/>
  <c r="F3" i="4"/>
  <c r="D3" i="4"/>
  <c r="C3" i="4"/>
  <c r="E3" i="4"/>
  <c r="G9" i="1" l="1"/>
  <c r="G10" i="1"/>
  <c r="G11" i="1"/>
  <c r="G12" i="1"/>
  <c r="J9" i="1"/>
  <c r="J10" i="1"/>
  <c r="J11" i="1"/>
  <c r="J12" i="1"/>
  <c r="N9" i="1"/>
  <c r="N10" i="1"/>
  <c r="N11" i="1"/>
  <c r="N12" i="1"/>
  <c r="M9" i="1"/>
  <c r="M10" i="1"/>
  <c r="M11" i="1"/>
  <c r="M12" i="1"/>
  <c r="I9" i="1"/>
  <c r="I10" i="1"/>
  <c r="I11" i="1"/>
  <c r="I12" i="1"/>
  <c r="H9" i="1"/>
  <c r="H10" i="1"/>
  <c r="H11" i="1"/>
  <c r="H12" i="1"/>
  <c r="L9" i="1"/>
  <c r="L10" i="1"/>
  <c r="L11" i="1"/>
  <c r="L12" i="1"/>
  <c r="K9" i="1"/>
  <c r="K10" i="1"/>
  <c r="K11" i="1"/>
  <c r="K12" i="1"/>
  <c r="M13" i="1" l="1"/>
  <c r="K13" i="1"/>
  <c r="L13" i="1"/>
  <c r="H13" i="1"/>
  <c r="I13" i="1"/>
  <c r="N13" i="1"/>
  <c r="J13" i="1"/>
  <c r="G13" i="1"/>
</calcChain>
</file>

<file path=xl/sharedStrings.xml><?xml version="1.0" encoding="utf-8"?>
<sst xmlns="http://schemas.openxmlformats.org/spreadsheetml/2006/main" count="152" uniqueCount="75">
  <si>
    <t>Data Migration Phase 1a Reconciliations</t>
  </si>
  <si>
    <t>Date</t>
  </si>
  <si>
    <t>Staging</t>
  </si>
  <si>
    <t>HDL</t>
  </si>
  <si>
    <t>HCM</t>
  </si>
  <si>
    <t>EFFECTIVE_START_DATE</t>
  </si>
  <si>
    <t>PERSON_NUMBER</t>
  </si>
  <si>
    <t>LOAD_REQUEST_ID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</si>
  <si>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</si>
  <si>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</si>
  <si>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</si>
  <si>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</si>
  <si>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</si>
  <si>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</si>
  <si>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</si>
  <si>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</si>
  <si>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</si>
  <si>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</si>
  <si>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</si>
  <si>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</si>
  <si>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</si>
  <si>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</si>
  <si>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</si>
  <si>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</si>
  <si>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Loaded</t>
  </si>
  <si>
    <t>OK</t>
  </si>
  <si>
    <t>Not Loaded</t>
  </si>
  <si>
    <t>STG&lt;&gt;HDL</t>
  </si>
  <si>
    <t>HCM&lt;&gt;HDL</t>
  </si>
  <si>
    <t>Unique Identifier</t>
  </si>
  <si>
    <t>EFFECTIVESTARTDATE</t>
  </si>
  <si>
    <t>Object</t>
  </si>
  <si>
    <t>Environment</t>
  </si>
  <si>
    <t>Count</t>
  </si>
  <si>
    <t>Total Count</t>
  </si>
  <si>
    <t xml:space="preserve">Personal Payment Method </t>
  </si>
  <si>
    <t>PERSONAL_PAYMENT_NAME</t>
  </si>
  <si>
    <t>ASSIGNMENT_NUMBER</t>
  </si>
  <si>
    <t>PAYROLL_RELATIONSHIP_NUMBER</t>
  </si>
  <si>
    <t>AMOUNT</t>
  </si>
  <si>
    <t>PRIORITY</t>
  </si>
  <si>
    <t>ORG_PAYMENT_METHOD</t>
  </si>
  <si>
    <t>PERCENTAGE</t>
  </si>
  <si>
    <t>PAYMENT_AMOUNT_TYPE</t>
  </si>
  <si>
    <t>BANK_ACCOUNT_NUMBER</t>
  </si>
  <si>
    <t>PERSONALPAYMENTNAME</t>
  </si>
  <si>
    <t>ASSIGNMENTNUMBER</t>
  </si>
  <si>
    <t>PAYROLLRELATIONSHIPNUMBER</t>
  </si>
  <si>
    <t>ORGPAYMENTMETHOD</t>
  </si>
  <si>
    <t>PAYMENTAMOUNTTYPE</t>
  </si>
  <si>
    <t>BANKACCOUNTNUMBER</t>
  </si>
  <si>
    <t>START_DATE</t>
  </si>
  <si>
    <t>BANK_ACCOUNT_NUM</t>
  </si>
  <si>
    <t>BRANCH_NUMBER</t>
  </si>
  <si>
    <t>SORT_BANK_ACCT</t>
  </si>
  <si>
    <t>ORG_PAYMENT_METHOD_NAME</t>
  </si>
  <si>
    <t>PROD</t>
  </si>
  <si>
    <t>Payroll Bank Account</t>
  </si>
  <si>
    <t/>
  </si>
  <si>
    <t>BACS</t>
  </si>
  <si>
    <t>P</t>
  </si>
  <si>
    <t>PER_INFO_14MAY2019</t>
  </si>
  <si>
    <t>Y</t>
  </si>
  <si>
    <t>17-MAY-2019</t>
  </si>
  <si>
    <t>MADHU</t>
  </si>
  <si>
    <t>00463918</t>
  </si>
  <si>
    <t>60729191</t>
  </si>
  <si>
    <t>200782</t>
  </si>
  <si>
    <t>301914</t>
  </si>
  <si>
    <t>E18</t>
  </si>
  <si>
    <t>20078260729191</t>
  </si>
  <si>
    <t>E7</t>
  </si>
  <si>
    <t>30191400463918</t>
  </si>
  <si>
    <t>7_00463918</t>
  </si>
  <si>
    <t>18_60729191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</si>
</sst>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Tahoma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6" fillId="0" borderId="0"/>
    <xf numFmtId="0" fontId="2" fillId="0" borderId="0"/>
  </cellStyleXfs>
  <cellXfs count="17">
    <xf numFmtId="0" fontId="0" fillId="0" borderId="0" xfId="0"/>
    <xf numFmtId="0" fontId="3" fillId="3" borderId="1" xfId="2" applyFont="1" applyFill="1" applyBorder="1" applyAlignment="1">
      <alignment horizontal="left" vertical="top" wrapText="1"/>
    </xf>
    <xf numFmtId="15" fontId="0" fillId="0" borderId="0" xfId="0" applyNumberFormat="1"/>
    <xf numFmtId="0" fontId="1" fillId="2" borderId="0" xfId="1"/>
    <xf numFmtId="0" fontId="0" fillId="4" borderId="0" xfId="0" applyFill="1"/>
    <xf numFmtId="0" fontId="0" fillId="0" borderId="1" xfId="0" applyBorder="1"/>
    <xf numFmtId="0" fontId="4" fillId="0" borderId="0" xfId="0" applyFont="1"/>
    <xf numFmtId="164" fontId="0" fillId="0" borderId="0" xfId="0" applyNumberFormat="1"/>
    <xf numFmtId="0" fontId="3" fillId="3" borderId="1" xfId="4" applyFont="1" applyFill="1" applyBorder="1" applyAlignment="1">
      <alignment horizontal="left" vertical="top" wrapText="1"/>
    </xf>
    <xf numFmtId="0" fontId="7" fillId="4" borderId="0" xfId="0" applyFont="1" applyFill="1" applyAlignment="1">
      <alignment wrapText="1"/>
    </xf>
    <xf numFmtId="0" fontId="8" fillId="0" borderId="0" xfId="2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right"/>
    </xf>
  </cellXfs>
  <cellStyles count="5">
    <cellStyle name="Accent1" xfId="1" builtinId="29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4"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552450</xdr:colOff>
      <xdr:row>3</xdr:row>
      <xdr:rowOff>114402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33800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3"/>
  <sheetViews>
    <sheetView workbookViewId="0">
      <selection activeCell="I4" sqref="I4"/>
    </sheetView>
  </sheetViews>
  <sheetFormatPr defaultRowHeight="15"/>
  <cols>
    <col min="1" max="1" width="11.140625" bestFit="1" customWidth="1"/>
    <col min="9" max="9" width="10.42578125" customWidth="1"/>
    <col min="10" max="10" width="9.7109375" bestFit="1" customWidth="1"/>
  </cols>
  <sheetData>
    <row r="1" spans="1:14" ht="18.75">
      <c r="G1" s="6" t="s">
        <v>0</v>
      </c>
    </row>
    <row r="2" spans="1:14">
      <c r="G2" t="s">
        <v>31</v>
      </c>
      <c r="I2" t="s">
        <v>35</v>
      </c>
    </row>
    <row r="3" spans="1:14">
      <c r="G3" t="s">
        <v>1</v>
      </c>
      <c r="I3" s="2">
        <v>43603</v>
      </c>
    </row>
    <row r="4" spans="1:14">
      <c r="G4" t="s">
        <v>32</v>
      </c>
      <c r="I4" t="s">
        <v>56</v>
      </c>
    </row>
    <row r="7" spans="1:14" ht="31.5">
      <c r="C7" s="1" t="s">
        <v>2</v>
      </c>
      <c r="D7" s="1" t="s">
        <v>3</v>
      </c>
      <c r="E7" s="1" t="s">
        <v>4</v>
      </c>
      <c r="F7" s="1"/>
      <c r="G7" s="8" t="s">
        <v>38</v>
      </c>
      <c r="H7" s="8" t="s">
        <v>40</v>
      </c>
      <c r="I7" s="8" t="s">
        <v>51</v>
      </c>
      <c r="J7" s="8" t="s">
        <v>52</v>
      </c>
      <c r="K7" s="8" t="s">
        <v>36</v>
      </c>
      <c r="L7" s="8" t="s">
        <v>43</v>
      </c>
      <c r="M7" s="8" t="s">
        <v>55</v>
      </c>
      <c r="N7" s="8" t="s">
        <v>42</v>
      </c>
    </row>
    <row r="8" spans="1:14">
      <c r="A8" t="s">
        <v>33</v>
      </c>
      <c r="C8">
        <f>COUNTA(STG!A3:A7275)</f>
        <v>2</v>
      </c>
      <c r="D8">
        <f>COUNTA(HDL!A3:A7312)</f>
        <v>2</v>
      </c>
      <c r="E8">
        <f>COUNTA(HCM!A3:A4)</f>
        <v>2</v>
      </c>
    </row>
    <row r="9" spans="1:14">
      <c r="A9" t="s">
        <v>25</v>
      </c>
      <c r="G9">
        <f>COUNTIF(Rec!C$3:C$18134,$A9)</f>
        <v>2</v>
      </c>
      <c r="H9">
        <f>COUNTIF(Rec!D$3:D$18134,$A9)</f>
        <v>2</v>
      </c>
      <c r="I9">
        <f>COUNTIF(Rec!E$3:E$18134,$A9)</f>
        <v>2</v>
      </c>
      <c r="J9">
        <f>COUNTIF(Rec!F$3:F$18134,$A9)</f>
        <v>2</v>
      </c>
      <c r="K9">
        <f>COUNTIF(Rec!G$3:G$18134,$A9)</f>
        <v>2</v>
      </c>
      <c r="L9">
        <f>COUNTIF(Rec!H$3:H$18134,$A9)</f>
        <v>2</v>
      </c>
      <c r="M9">
        <f>COUNTIF(Rec!I$3:I$18134,$A9)</f>
        <v>2</v>
      </c>
      <c r="N9">
        <f>COUNTIF(Rec!J$3:J$18134,$A9)</f>
        <v>2</v>
      </c>
    </row>
    <row r="10" spans="1:14">
      <c r="A10" t="s">
        <v>26</v>
      </c>
      <c r="G10">
        <f>COUNTIF(Rec!C$3:C$18134,$A10)</f>
        <v>0</v>
      </c>
      <c r="H10">
        <f>COUNTIF(Rec!D$3:D$18134,$A10)</f>
        <v>0</v>
      </c>
      <c r="I10">
        <f>COUNTIF(Rec!E$3:E$18134,$A10)</f>
        <v>0</v>
      </c>
      <c r="J10">
        <f>COUNTIF(Rec!F$3:F$18134,$A10)</f>
        <v>0</v>
      </c>
      <c r="K10">
        <f>COUNTIF(Rec!G$3:G$18134,$A10)</f>
        <v>0</v>
      </c>
      <c r="L10">
        <f>COUNTIF(Rec!H$3:H$18134,$A10)</f>
        <v>0</v>
      </c>
      <c r="M10">
        <f>COUNTIF(Rec!I$3:I$18134,$A10)</f>
        <v>0</v>
      </c>
      <c r="N10">
        <f>COUNTIF(Rec!J$3:J$18134,$A10)</f>
        <v>0</v>
      </c>
    </row>
    <row r="11" spans="1:14">
      <c r="A11" t="s">
        <v>27</v>
      </c>
      <c r="G11">
        <f>COUNTIF(Rec!C$3:C$18134,$A11)</f>
        <v>0</v>
      </c>
      <c r="H11">
        <f>COUNTIF(Rec!D$3:D$18134,$A11)</f>
        <v>0</v>
      </c>
      <c r="I11">
        <f>COUNTIF(Rec!E$3:E$18134,$A11)</f>
        <v>0</v>
      </c>
      <c r="J11">
        <f>COUNTIF(Rec!F$3:F$18134,$A11)</f>
        <v>0</v>
      </c>
      <c r="K11">
        <f>COUNTIF(Rec!G$3:G$18134,$A11)</f>
        <v>0</v>
      </c>
      <c r="L11">
        <f>COUNTIF(Rec!H$3:H$18134,$A11)</f>
        <v>0</v>
      </c>
      <c r="M11">
        <f>COUNTIF(Rec!I$3:I$18134,$A11)</f>
        <v>0</v>
      </c>
      <c r="N11">
        <f>COUNTIF(Rec!J$3:J$18134,$A11)</f>
        <v>0</v>
      </c>
    </row>
    <row r="12" spans="1:14">
      <c r="A12" t="s">
        <v>28</v>
      </c>
      <c r="G12">
        <f>COUNTIF(Rec!C$3:C$18134,$A12)</f>
        <v>0</v>
      </c>
      <c r="H12">
        <f>COUNTIF(Rec!D$3:D$18134,$A12)</f>
        <v>0</v>
      </c>
      <c r="I12">
        <f>COUNTIF(Rec!E$3:E$18134,$A12)</f>
        <v>0</v>
      </c>
      <c r="J12">
        <f>COUNTIF(Rec!F$3:F$18134,$A12)</f>
        <v>0</v>
      </c>
      <c r="K12">
        <f>COUNTIF(Rec!G$3:G$18134,$A12)</f>
        <v>0</v>
      </c>
      <c r="L12">
        <f>COUNTIF(Rec!H$3:H$18134,$A12)</f>
        <v>0</v>
      </c>
      <c r="M12">
        <f>COUNTIF(Rec!I$3:I$18134,$A12)</f>
        <v>0</v>
      </c>
      <c r="N12">
        <f>COUNTIF(Rec!J$3:J$18134,$A12)</f>
        <v>0</v>
      </c>
    </row>
    <row r="13" spans="1:14">
      <c r="A13" t="s">
        <v>34</v>
      </c>
      <c r="G13" s="3">
        <f t="shared" ref="G13:N13" si="0">SUM(G9:G12)</f>
        <v>2</v>
      </c>
      <c r="H13" s="3">
        <f t="shared" si="0"/>
        <v>2</v>
      </c>
      <c r="I13" s="3">
        <f t="shared" si="0"/>
        <v>2</v>
      </c>
      <c r="J13" s="3">
        <f t="shared" si="0"/>
        <v>2</v>
      </c>
      <c r="K13" s="3">
        <f t="shared" si="0"/>
        <v>2</v>
      </c>
      <c r="L13" s="3">
        <f t="shared" si="0"/>
        <v>2</v>
      </c>
      <c r="M13" s="3">
        <f t="shared" si="0"/>
        <v>2</v>
      </c>
      <c r="N13" s="3">
        <f t="shared" si="0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4"/>
  <dimension ref="A1:AB4"/>
  <sheetViews>
    <sheetView workbookViewId="0">
      <pane ySplit="2" topLeftCell="A3" activePane="bottomLeft" state="frozen"/>
      <selection pane="bottomLeft" activeCell="A5" sqref="A5:XFD32725"/>
    </sheetView>
  </sheetViews>
  <sheetFormatPr defaultColWidth="12.7109375" defaultRowHeight="15"/>
  <cols>
    <col min="1" max="1" width="17.28515625" bestFit="1" customWidth="1"/>
    <col min="3" max="3" width="19.7109375" bestFit="1" customWidth="1"/>
  </cols>
  <sheetData>
    <row r="1" spans="1:28">
      <c r="A1" s="4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</row>
    <row r="2" spans="1:28" s="11" customFormat="1" ht="38.25">
      <c r="A2" s="9" t="s">
        <v>29</v>
      </c>
      <c r="B2" s="10" t="s">
        <v>5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 t="s">
        <v>44</v>
      </c>
      <c r="L2" s="10" t="s">
        <v>7</v>
      </c>
      <c r="M2" s="10" t="s">
        <v>8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0" t="s">
        <v>17</v>
      </c>
      <c r="W2" s="10" t="s">
        <v>18</v>
      </c>
      <c r="X2" s="10" t="s">
        <v>19</v>
      </c>
      <c r="Y2" s="10" t="s">
        <v>20</v>
      </c>
      <c r="Z2" s="10" t="s">
        <v>21</v>
      </c>
      <c r="AA2" s="10" t="s">
        <v>22</v>
      </c>
      <c r="AB2" s="10" t="s">
        <v>23</v>
      </c>
    </row>
    <row r="3" spans="1:28">
      <c r="A3" t="str">
        <f t="shared" ref="A3:A4" si="0">E3&amp;"_"&amp;K3</f>
        <v>7_00463918</v>
      </c>
      <c r="B3" s="2">
        <v>39692</v>
      </c>
      <c r="C3" t="s">
        <v>57</v>
      </c>
      <c r="E3">
        <v>7</v>
      </c>
      <c r="F3" t="s">
        <v>58</v>
      </c>
      <c r="G3" s="16">
        <v>1</v>
      </c>
      <c r="H3" t="s">
        <v>59</v>
      </c>
      <c r="I3" s="16">
        <v>100</v>
      </c>
      <c r="J3" t="s">
        <v>60</v>
      </c>
      <c r="K3" t="s">
        <v>65</v>
      </c>
      <c r="L3" t="s">
        <v>58</v>
      </c>
      <c r="R3" t="s">
        <v>61</v>
      </c>
      <c r="S3" t="s">
        <v>62</v>
      </c>
      <c r="T3" t="s">
        <v>63</v>
      </c>
      <c r="Y3" t="s">
        <v>63</v>
      </c>
      <c r="Z3" t="s">
        <v>64</v>
      </c>
      <c r="AA3" t="s">
        <v>63</v>
      </c>
      <c r="AB3" t="s">
        <v>64</v>
      </c>
    </row>
    <row r="4" spans="1:28">
      <c r="A4" t="str">
        <f t="shared" si="0"/>
        <v>18_60729191</v>
      </c>
      <c r="B4" s="2">
        <v>31837</v>
      </c>
      <c r="C4" t="s">
        <v>57</v>
      </c>
      <c r="E4">
        <v>18</v>
      </c>
      <c r="F4" t="s">
        <v>58</v>
      </c>
      <c r="G4" s="16">
        <v>1</v>
      </c>
      <c r="H4" t="s">
        <v>59</v>
      </c>
      <c r="I4" s="16">
        <v>100</v>
      </c>
      <c r="J4" t="s">
        <v>60</v>
      </c>
      <c r="K4" t="s">
        <v>66</v>
      </c>
      <c r="L4" t="s">
        <v>58</v>
      </c>
      <c r="R4" t="s">
        <v>61</v>
      </c>
      <c r="S4" t="s">
        <v>62</v>
      </c>
      <c r="T4" t="s">
        <v>63</v>
      </c>
      <c r="Y4" t="s">
        <v>63</v>
      </c>
      <c r="Z4" t="s">
        <v>64</v>
      </c>
      <c r="AA4" t="s">
        <v>63</v>
      </c>
      <c r="AB4" t="s">
        <v>64</v>
      </c>
    </row>
  </sheetData>
  <sortState xmlns:xlrd2="http://schemas.microsoft.com/office/spreadsheetml/2017/richdata2" ref="A3:AB4">
    <sortCondition ref="E3:E4"/>
    <sortCondition ref="B3:B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workbookViewId="0">
      <selection activeCell="A5" sqref="A5:XFD32688"/>
    </sheetView>
  </sheetViews>
  <sheetFormatPr defaultRowHeight="15"/>
  <cols>
    <col min="1" max="1" width="19" bestFit="1" customWidth="1"/>
    <col min="2" max="2" width="20.28515625" bestFit="1" customWidth="1"/>
    <col min="3" max="3" width="24.7109375" bestFit="1" customWidth="1"/>
    <col min="4" max="4" width="20.7109375" bestFit="1" customWidth="1"/>
    <col min="5" max="5" width="29.85546875" bestFit="1" customWidth="1"/>
    <col min="7" max="7" width="9" bestFit="1" customWidth="1"/>
    <col min="8" max="8" width="21.5703125" bestFit="1" customWidth="1"/>
    <col min="9" max="9" width="12.42578125" bestFit="1" customWidth="1"/>
    <col min="10" max="10" width="22.28515625" bestFit="1" customWidth="1"/>
    <col min="11" max="11" width="22.85546875" bestFit="1" customWidth="1"/>
    <col min="12" max="12" width="21.140625" bestFit="1" customWidth="1"/>
    <col min="13" max="13" width="15.7109375" bestFit="1" customWidth="1"/>
    <col min="14" max="14" width="12" bestFit="1" customWidth="1"/>
    <col min="15" max="15" width="19" bestFit="1" customWidth="1"/>
    <col min="16" max="16" width="17.85546875" bestFit="1" customWidth="1"/>
    <col min="17" max="17" width="12" bestFit="1" customWidth="1"/>
    <col min="18" max="18" width="19" bestFit="1" customWidth="1"/>
    <col min="19" max="19" width="17.85546875" bestFit="1" customWidth="1"/>
  </cols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 t="s">
        <v>29</v>
      </c>
      <c r="B2" t="s">
        <v>30</v>
      </c>
      <c r="C2" t="s">
        <v>45</v>
      </c>
      <c r="D2" t="s">
        <v>46</v>
      </c>
      <c r="E2" t="s">
        <v>47</v>
      </c>
      <c r="F2" t="s">
        <v>39</v>
      </c>
      <c r="G2" t="s">
        <v>40</v>
      </c>
      <c r="H2" t="s">
        <v>48</v>
      </c>
      <c r="I2" t="s">
        <v>42</v>
      </c>
      <c r="J2" t="s">
        <v>49</v>
      </c>
      <c r="K2" t="s">
        <v>50</v>
      </c>
      <c r="L2" t="s">
        <v>13</v>
      </c>
      <c r="M2" t="s">
        <v>20</v>
      </c>
      <c r="N2" t="s">
        <v>21</v>
      </c>
      <c r="O2" t="s">
        <v>22</v>
      </c>
      <c r="P2" t="s">
        <v>23</v>
      </c>
    </row>
    <row r="3" spans="1:16">
      <c r="A3" t="str">
        <f t="shared" ref="A3:A4" si="0">E3&amp;"_"&amp;K3</f>
        <v>7_00463918</v>
      </c>
      <c r="B3" s="2">
        <v>39692</v>
      </c>
      <c r="C3" t="s">
        <v>57</v>
      </c>
      <c r="E3">
        <v>7</v>
      </c>
      <c r="F3" t="s">
        <v>58</v>
      </c>
      <c r="G3" s="16">
        <v>1</v>
      </c>
      <c r="H3" t="s">
        <v>59</v>
      </c>
      <c r="I3" s="16">
        <v>100</v>
      </c>
      <c r="J3" t="s">
        <v>60</v>
      </c>
      <c r="K3" t="s">
        <v>65</v>
      </c>
      <c r="L3" t="s">
        <v>61</v>
      </c>
      <c r="M3" t="s">
        <v>63</v>
      </c>
      <c r="N3" t="s">
        <v>64</v>
      </c>
      <c r="O3" t="s">
        <v>63</v>
      </c>
      <c r="P3" t="s">
        <v>64</v>
      </c>
    </row>
    <row r="4" spans="1:16">
      <c r="A4" t="str">
        <f t="shared" si="0"/>
        <v>18_60729191</v>
      </c>
      <c r="B4" s="2">
        <v>31837</v>
      </c>
      <c r="C4" t="s">
        <v>57</v>
      </c>
      <c r="E4">
        <v>18</v>
      </c>
      <c r="F4" t="s">
        <v>58</v>
      </c>
      <c r="G4" s="16">
        <v>1</v>
      </c>
      <c r="H4" t="s">
        <v>59</v>
      </c>
      <c r="I4" s="16">
        <v>100</v>
      </c>
      <c r="J4" t="s">
        <v>60</v>
      </c>
      <c r="K4" t="s">
        <v>66</v>
      </c>
      <c r="L4" t="s">
        <v>61</v>
      </c>
      <c r="M4" t="s">
        <v>63</v>
      </c>
      <c r="N4" t="s">
        <v>64</v>
      </c>
      <c r="O4" t="s">
        <v>63</v>
      </c>
      <c r="P4" t="s">
        <v>64</v>
      </c>
    </row>
    <row r="5" spans="1:16">
      <c r="B5" s="2"/>
      <c r="E5" s="12"/>
      <c r="G5" s="12"/>
      <c r="I5" s="12"/>
    </row>
    <row r="6" spans="1:16">
      <c r="B6" s="2"/>
      <c r="E6" s="12"/>
      <c r="G6" s="12"/>
      <c r="I6" s="12"/>
    </row>
    <row r="7" spans="1:16">
      <c r="B7" s="2"/>
      <c r="E7" s="12"/>
      <c r="G7" s="12"/>
      <c r="I7" s="12"/>
    </row>
    <row r="8" spans="1:16">
      <c r="B8" s="2"/>
      <c r="E8" s="12"/>
      <c r="G8" s="12"/>
      <c r="I8" s="12"/>
    </row>
    <row r="9" spans="1:16">
      <c r="B9" s="2"/>
      <c r="E9" s="12"/>
      <c r="G9" s="12"/>
      <c r="I9" s="12"/>
    </row>
    <row r="10" spans="1:16">
      <c r="B10" s="2"/>
      <c r="E10" s="12"/>
      <c r="G10" s="12"/>
      <c r="I10" s="12"/>
    </row>
    <row r="11" spans="1:16">
      <c r="B11" s="2"/>
      <c r="E11" s="12"/>
      <c r="G11" s="12"/>
      <c r="I11" s="12"/>
    </row>
    <row r="12" spans="1:16">
      <c r="B12" s="2"/>
      <c r="E12" s="12"/>
      <c r="G12" s="12"/>
      <c r="I12" s="12"/>
    </row>
    <row r="13" spans="1:16">
      <c r="B13" s="2"/>
      <c r="E13" s="12"/>
      <c r="G13" s="12"/>
      <c r="I13" s="12"/>
    </row>
    <row r="14" spans="1:16">
      <c r="B14" s="2"/>
      <c r="E14" s="12"/>
      <c r="G14" s="12"/>
      <c r="I14" s="12"/>
    </row>
    <row r="15" spans="1:16">
      <c r="B15" s="2"/>
      <c r="E15" s="12"/>
      <c r="G15" s="12"/>
      <c r="I15" s="12"/>
    </row>
    <row r="16" spans="1:16">
      <c r="B16" s="2"/>
      <c r="E16" s="12"/>
      <c r="G16" s="12"/>
      <c r="I16" s="12"/>
    </row>
    <row r="17" spans="2:9">
      <c r="B17" s="2"/>
      <c r="E17" s="12"/>
      <c r="G17" s="12"/>
      <c r="I17" s="12"/>
    </row>
    <row r="18" spans="2:9">
      <c r="B18" s="2"/>
      <c r="E18" s="12"/>
      <c r="G18" s="12"/>
      <c r="I18" s="12"/>
    </row>
    <row r="19" spans="2:9">
      <c r="B19" s="2"/>
      <c r="E19" s="12"/>
      <c r="G19" s="12"/>
      <c r="I19" s="12"/>
    </row>
    <row r="20" spans="2:9">
      <c r="B20" s="2"/>
      <c r="E20" s="12"/>
      <c r="G20" s="12"/>
      <c r="I20" s="12"/>
    </row>
    <row r="21" spans="2:9">
      <c r="B21" s="2"/>
      <c r="E21" s="12"/>
      <c r="G21" s="12"/>
      <c r="I21" s="12"/>
    </row>
    <row r="22" spans="2:9">
      <c r="B22" s="2"/>
      <c r="E22" s="12"/>
      <c r="G22" s="12"/>
      <c r="I22" s="12"/>
    </row>
    <row r="23" spans="2:9">
      <c r="B23" s="2"/>
      <c r="E23" s="12"/>
      <c r="G23" s="12"/>
      <c r="I23" s="12"/>
    </row>
    <row r="24" spans="2:9">
      <c r="B24" s="2"/>
      <c r="E24" s="12"/>
      <c r="G24" s="12"/>
      <c r="I24" s="12"/>
    </row>
    <row r="25" spans="2:9">
      <c r="B25" s="2"/>
      <c r="E25" s="12"/>
      <c r="G25" s="12"/>
      <c r="I25" s="12"/>
    </row>
    <row r="26" spans="2:9">
      <c r="B26" s="2"/>
      <c r="E26" s="12"/>
      <c r="G26" s="12"/>
      <c r="I26" s="12"/>
    </row>
  </sheetData>
  <sortState xmlns:xlrd2="http://schemas.microsoft.com/office/spreadsheetml/2017/richdata2" ref="A3:P27">
    <sortCondition ref="E3:E27"/>
    <sortCondition ref="B3:B2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5"/>
  <dimension ref="A1:M21"/>
  <sheetViews>
    <sheetView workbookViewId="0">
      <selection activeCell="A5" sqref="A5:XFD32643"/>
    </sheetView>
  </sheetViews>
  <sheetFormatPr defaultRowHeight="15"/>
  <cols>
    <col min="1" max="1" width="17.28515625" bestFit="1" customWidth="1"/>
    <col min="3" max="3" width="10.7109375" style="7" bestFit="1" customWidth="1"/>
    <col min="7" max="7" width="16.7109375" bestFit="1" customWidth="1"/>
    <col min="9" max="9" width="16" customWidth="1"/>
    <col min="10" max="10" width="15.28515625" customWidth="1"/>
  </cols>
  <sheetData>
    <row r="1" spans="1:1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ht="31.5">
      <c r="A2" s="1" t="s">
        <v>29</v>
      </c>
      <c r="B2" s="8" t="s">
        <v>6</v>
      </c>
      <c r="C2" s="8" t="s">
        <v>37</v>
      </c>
      <c r="D2" s="8" t="s">
        <v>38</v>
      </c>
      <c r="E2" s="8" t="s">
        <v>40</v>
      </c>
      <c r="F2" s="8" t="s">
        <v>51</v>
      </c>
      <c r="G2" s="8" t="s">
        <v>52</v>
      </c>
      <c r="H2" s="8" t="s">
        <v>53</v>
      </c>
      <c r="I2" s="8" t="s">
        <v>54</v>
      </c>
      <c r="J2" s="8" t="s">
        <v>36</v>
      </c>
      <c r="K2" s="8" t="s">
        <v>43</v>
      </c>
      <c r="L2" s="8" t="s">
        <v>55</v>
      </c>
      <c r="M2" s="8" t="s">
        <v>42</v>
      </c>
    </row>
    <row r="3" spans="1:13" ht="21">
      <c r="A3" s="5" t="str">
        <f t="shared" ref="A3:A4" si="0">D3&amp;"_"&amp;G3</f>
        <v>7_00463918</v>
      </c>
      <c r="B3" s="13">
        <v>7</v>
      </c>
      <c r="C3" s="13" t="s">
        <v>71</v>
      </c>
      <c r="D3" s="13">
        <v>7</v>
      </c>
      <c r="E3" s="14">
        <v>1</v>
      </c>
      <c r="F3" s="15">
        <v>39692</v>
      </c>
      <c r="G3" s="13" t="s">
        <v>65</v>
      </c>
      <c r="H3" s="13" t="s">
        <v>68</v>
      </c>
      <c r="I3" s="13" t="s">
        <v>72</v>
      </c>
      <c r="J3" s="13" t="s">
        <v>57</v>
      </c>
      <c r="K3" s="13" t="s">
        <v>60</v>
      </c>
      <c r="L3" s="13" t="s">
        <v>59</v>
      </c>
      <c r="M3" s="14">
        <v>100</v>
      </c>
    </row>
    <row r="4" spans="1:13" ht="21">
      <c r="A4" s="5" t="str">
        <f t="shared" si="0"/>
        <v>18_60729191</v>
      </c>
      <c r="B4" s="13">
        <v>18</v>
      </c>
      <c r="C4" s="13" t="s">
        <v>69</v>
      </c>
      <c r="D4" s="13">
        <v>18</v>
      </c>
      <c r="E4" s="14">
        <v>1</v>
      </c>
      <c r="F4" s="15">
        <v>31837</v>
      </c>
      <c r="G4" s="13" t="s">
        <v>66</v>
      </c>
      <c r="H4" s="13" t="s">
        <v>67</v>
      </c>
      <c r="I4" s="13" t="s">
        <v>70</v>
      </c>
      <c r="J4" s="13" t="s">
        <v>57</v>
      </c>
      <c r="K4" s="13" t="s">
        <v>60</v>
      </c>
      <c r="L4" s="13" t="s">
        <v>59</v>
      </c>
      <c r="M4" s="14">
        <v>100</v>
      </c>
    </row>
    <row r="5" spans="1:13">
      <c r="C5"/>
    </row>
    <row r="6" spans="1:13">
      <c r="C6"/>
    </row>
    <row r="7" spans="1:13">
      <c r="C7"/>
    </row>
    <row r="8" spans="1:13">
      <c r="C8"/>
    </row>
    <row r="9" spans="1:13">
      <c r="C9"/>
    </row>
    <row r="10" spans="1:13">
      <c r="C10"/>
    </row>
    <row r="11" spans="1:13">
      <c r="C11"/>
    </row>
    <row r="12" spans="1:13">
      <c r="C12"/>
    </row>
    <row r="13" spans="1:13">
      <c r="C13"/>
    </row>
    <row r="14" spans="1:13">
      <c r="C14"/>
    </row>
    <row r="15" spans="1:13">
      <c r="C15"/>
    </row>
    <row r="16" spans="1:13">
      <c r="C16"/>
    </row>
    <row r="17" spans="3:3">
      <c r="C17"/>
    </row>
    <row r="18" spans="3:3">
      <c r="C18"/>
    </row>
    <row r="19" spans="3:3">
      <c r="C19"/>
    </row>
    <row r="20" spans="3:3">
      <c r="C20"/>
    </row>
    <row r="21" spans="3:3">
      <c r="C21"/>
    </row>
  </sheetData>
  <sortState xmlns:xlrd2="http://schemas.microsoft.com/office/spreadsheetml/2017/richdata2" ref="A3:N22">
    <sortCondition ref="B3:B22"/>
    <sortCondition ref="E3:E22"/>
    <sortCondition ref="F3:F2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6"/>
  <dimension ref="A2:J4"/>
  <sheetViews>
    <sheetView tabSelected="1" workbookViewId="0">
      <pane ySplit="2" topLeftCell="A3" activePane="bottomLeft" state="frozen"/>
      <selection pane="bottomLeft" activeCell="H18" sqref="H18"/>
    </sheetView>
  </sheetViews>
  <sheetFormatPr defaultRowHeight="15"/>
  <cols>
    <col min="1" max="2" width="17.28515625" bestFit="1" customWidth="1"/>
    <col min="8" max="8" width="10.7109375" bestFit="1" customWidth="1"/>
  </cols>
  <sheetData>
    <row r="2" spans="1:10" ht="31.5">
      <c r="A2" s="1" t="s">
        <v>6</v>
      </c>
      <c r="B2" s="1" t="s">
        <v>24</v>
      </c>
      <c r="C2" s="8" t="s">
        <v>38</v>
      </c>
      <c r="D2" s="8" t="s">
        <v>40</v>
      </c>
      <c r="E2" s="8" t="s">
        <v>51</v>
      </c>
      <c r="F2" s="8" t="s">
        <v>52</v>
      </c>
      <c r="G2" s="8" t="s">
        <v>36</v>
      </c>
      <c r="H2" s="8" t="s">
        <v>43</v>
      </c>
      <c r="I2" s="8" t="s">
        <v>55</v>
      </c>
      <c r="J2" s="8" t="s">
        <v>42</v>
      </c>
    </row>
    <row r="3" spans="1:10">
      <c r="A3" t="s">
        <v>73</v>
      </c>
      <c r="B3" t="str">
        <f>_xlfn.IFNA(VLOOKUP($A3,HCM!$A$3:$F$4,1,FALSE),"Not Loaded")</f>
        <v>7_00463918</v>
      </c>
      <c r="C3" t="str">
        <f>IF($B3="Not Loaded","Not Loaded",IF(VLOOKUP($A3,STG!$A$3:$AD$7275,5,FALSE)=VLOOKUP($A3,HDL!$A$3:$T$7312,5,FALSE), IF(VLOOKUP($A3,HDL!$A$3:$T$7312,5,FALSE)= VLOOKUP($A3,HCM!$A$3:$T$4,4,FALSE),"OK","HCM&lt;&gt;HDL"),"STG&lt;&gt;HDL"))</f>
        <v>OK</v>
      </c>
      <c r="D3" t="str">
        <f>IF($B3="Not Loaded","Not Loaded",IF(VLOOKUP($A3,STG!$A$3:$AD$7275,7,FALSE)=VLOOKUP($A3,HDL!$A$3:$T$7312,7,FALSE), IF(VLOOKUP($A3,HDL!$A$3:$T$7312,7,FALSE)= VLOOKUP($A3,HCM!$A$3:$T$4,5,FALSE),"OK","HCM&lt;&gt;HDL"),"STG&lt;&gt;HDL"))</f>
        <v>OK</v>
      </c>
      <c r="E3" t="str">
        <f>IF($B3="Not Loaded","Not Loaded",IF(VLOOKUP($A3,STG!$A$3:$AD$7275,2,FALSE)=VLOOKUP($A3,HDL!$A$3:$T$7312,2,FALSE), IF(VLOOKUP($A3,HDL!$A$3:$T$7312,2,FALSE)= VLOOKUP($A3,HCM!$A$3:$T$4,6,FALSE),"OK","HCM&lt;&gt;HDL"),"STG&lt;&gt;HDL"))</f>
        <v>OK</v>
      </c>
      <c r="F3" t="str">
        <f>IF($B3="Not Loaded","Not Loaded",IF(VLOOKUP($A3,STG!$A$3:$AD$7275,11,FALSE)=VLOOKUP($A3,HDL!$A$3:$T$7312,11,FALSE), IF(VLOOKUP($A3,HDL!$A$3:$T$7312,11,FALSE)= VLOOKUP($A3,HCM!$A$3:$T$4,7,FALSE),"OK","HCM&lt;&gt;HDL"),"STG&lt;&gt;HDL"))</f>
        <v>OK</v>
      </c>
      <c r="G3" t="str">
        <f>IF($B3="Not Loaded","Not Loaded",IF(VLOOKUP($A3,STG!$A$3:$AD$7275,3,FALSE)=VLOOKUP($A3,HDL!$A$3:$T$7312,3,FALSE), IF(VLOOKUP($A3,HDL!$A$3:$T$7312,3,FALSE)= VLOOKUP($A3,HCM!$A$3:$T$4,10,FALSE),"OK","HCM&lt;&gt;HDL"),"STG&lt;&gt;HDL"))</f>
        <v>OK</v>
      </c>
      <c r="H3" t="str">
        <f>IF($B3="Not Loaded","Not Loaded",IF(VLOOKUP($A3,STG!$A$3:$AD$7275,10,FALSE)=VLOOKUP($A3,HDL!$A$3:$T$7312,10,FALSE), IF(VLOOKUP($A3,HDL!$A$3:$T$7312,10,FALSE)= VLOOKUP($A3,HCM!$A$3:$T$4,11,FALSE),"OK","HCM&lt;&gt;HDL"),"STG&lt;&gt;HDL"))</f>
        <v>OK</v>
      </c>
      <c r="I3" t="str">
        <f>IF($B3="Not Loaded","Not Loaded",IF(VLOOKUP($A3,STG!$A$3:$AD$7275,8,FALSE)=VLOOKUP($A3,HDL!$A$3:$T$7312,8,FALSE), IF(VLOOKUP($A3,HDL!$A$3:$T$7312,8,FALSE)= VLOOKUP($A3,HCM!$A$3:$T$4,12,FALSE),"OK","HCM&lt;&gt;HDL"),"STG&lt;&gt;HDL"))</f>
        <v>OK</v>
      </c>
      <c r="J3" t="str">
        <f>IF($B3="Not Loaded","Not Loaded",IF(VLOOKUP($A3,STG!$A$3:$AD$7275,9,FALSE)=VLOOKUP($A3,HDL!$A$3:$T$7312,9,FALSE), IF(VLOOKUP($A3,HDL!$A$3:$T$7312,9,FALSE)= VLOOKUP($A3,HCM!$A$3:$T$4,13,FALSE),"OK","HCM&lt;&gt;HDL"),"STG&lt;&gt;HDL"))</f>
        <v>OK</v>
      </c>
    </row>
    <row r="4" spans="1:10">
      <c r="A4" t="s">
        <v>74</v>
      </c>
      <c r="B4" t="str">
        <f>_xlfn.IFNA(VLOOKUP($A4,HCM!$A$3:$F$4,1,FALSE),"Not Loaded")</f>
        <v>18_60729191</v>
      </c>
      <c r="C4" t="str">
        <f>IF($B4="Not Loaded","Not Loaded",IF(VLOOKUP($A4,STG!$A$3:$AD$7275,5,FALSE)=VLOOKUP($A4,HDL!$A$3:$T$7312,5,FALSE), IF(VLOOKUP($A4,HDL!$A$3:$T$7312,5,FALSE)= VLOOKUP($A4,HCM!$A$3:$T$4,4,FALSE),"OK","HCM&lt;&gt;HDL"),"STG&lt;&gt;HDL"))</f>
        <v>OK</v>
      </c>
      <c r="D4" t="str">
        <f>IF($B4="Not Loaded","Not Loaded",IF(VLOOKUP($A4,STG!$A$3:$AD$7275,7,FALSE)=VLOOKUP($A4,HDL!$A$3:$T$7312,7,FALSE), IF(VLOOKUP($A4,HDL!$A$3:$T$7312,7,FALSE)= VLOOKUP($A4,HCM!$A$3:$T$4,5,FALSE),"OK","HCM&lt;&gt;HDL"),"STG&lt;&gt;HDL"))</f>
        <v>OK</v>
      </c>
      <c r="E4" t="str">
        <f>IF($B4="Not Loaded","Not Loaded",IF(VLOOKUP($A4,STG!$A$3:$AD$7275,2,FALSE)=VLOOKUP($A4,HDL!$A$3:$T$7312,2,FALSE), IF(VLOOKUP($A4,HDL!$A$3:$T$7312,2,FALSE)= VLOOKUP($A4,HCM!$A$3:$T$4,6,FALSE),"OK","HCM&lt;&gt;HDL"),"STG&lt;&gt;HDL"))</f>
        <v>OK</v>
      </c>
      <c r="F4" t="str">
        <f>IF($B4="Not Loaded","Not Loaded",IF(VLOOKUP($A4,STG!$A$3:$AD$7275,11,FALSE)=VLOOKUP($A4,HDL!$A$3:$T$7312,11,FALSE), IF(VLOOKUP($A4,HDL!$A$3:$T$7312,11,FALSE)= VLOOKUP($A4,HCM!$A$3:$T$4,7,FALSE),"OK","HCM&lt;&gt;HDL"),"STG&lt;&gt;HDL"))</f>
        <v>OK</v>
      </c>
      <c r="G4" t="str">
        <f>IF($B4="Not Loaded","Not Loaded",IF(VLOOKUP($A4,STG!$A$3:$AD$7275,3,FALSE)=VLOOKUP($A4,HDL!$A$3:$T$7312,3,FALSE), IF(VLOOKUP($A4,HDL!$A$3:$T$7312,3,FALSE)= VLOOKUP($A4,HCM!$A$3:$T$4,10,FALSE),"OK","HCM&lt;&gt;HDL"),"STG&lt;&gt;HDL"))</f>
        <v>OK</v>
      </c>
      <c r="H4" t="str">
        <f>IF($B4="Not Loaded","Not Loaded",IF(VLOOKUP($A4,STG!$A$3:$AD$7275,10,FALSE)=VLOOKUP($A4,HDL!$A$3:$T$7312,10,FALSE), IF(VLOOKUP($A4,HDL!$A$3:$T$7312,10,FALSE)= VLOOKUP($A4,HCM!$A$3:$T$4,11,FALSE),"OK","HCM&lt;&gt;HDL"),"STG&lt;&gt;HDL"))</f>
        <v>OK</v>
      </c>
      <c r="I4" t="str">
        <f>IF($B4="Not Loaded","Not Loaded",IF(VLOOKUP($A4,STG!$A$3:$AD$7275,8,FALSE)=VLOOKUP($A4,HDL!$A$3:$T$7312,8,FALSE), IF(VLOOKUP($A4,HDL!$A$3:$T$7312,8,FALSE)= VLOOKUP($A4,HCM!$A$3:$T$4,12,FALSE),"OK","HCM&lt;&gt;HDL"),"STG&lt;&gt;HDL"))</f>
        <v>OK</v>
      </c>
      <c r="J4" t="str">
        <f>IF($B4="Not Loaded","Not Loaded",IF(VLOOKUP($A4,STG!$A$3:$AD$7275,9,FALSE)=VLOOKUP($A4,HDL!$A$3:$T$7312,9,FALSE), IF(VLOOKUP($A4,HDL!$A$3:$T$7312,9,FALSE)= VLOOKUP($A4,HCM!$A$3:$T$4,13,FALSE),"OK","HCM&lt;&gt;HDL"),"STG&lt;&gt;HDL"))</f>
        <v>OK</v>
      </c>
    </row>
  </sheetData>
  <conditionalFormatting sqref="C3:J10847">
    <cfRule type="cellIs" dxfId="3" priority="6" operator="equal">
      <formula>"Not Loaded"</formula>
    </cfRule>
    <cfRule type="containsText" dxfId="2" priority="7" operator="containsText" text="&lt;&gt;">
      <formula>NOT(ISERROR(SEARCH("&lt;&gt;",C3)))</formula>
    </cfRule>
    <cfRule type="cellIs" dxfId="1" priority="8" operator="equal">
      <formula>"OK"</formula>
    </cfRule>
  </conditionalFormatting>
  <conditionalFormatting sqref="B3:B10847">
    <cfRule type="cellIs" dxfId="0" priority="5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CAC633-85FC-4566-989B-B43F7DEB77B0}"/>
</file>

<file path=customXml/itemProps2.xml><?xml version="1.0" encoding="utf-8"?>
<ds:datastoreItem xmlns:ds="http://schemas.openxmlformats.org/officeDocument/2006/customXml" ds:itemID="{EDB999C3-C0A2-4B17-BD64-B3A938C8D0FF}">
  <ds:schemaRefs>
    <ds:schemaRef ds:uri="9e5ebb6e-1584-4dc0-b988-3e8cf38876a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ac6a0247-43fa-4535-a5fb-6906f8e53d5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6FB5AD8-C3C1-42B5-84D4-952327DC24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 (Personal Administration Account)</dc:creator>
  <cp:lastModifiedBy>Lokesh Shanbhag</cp:lastModifiedBy>
  <dcterms:created xsi:type="dcterms:W3CDTF">2018-01-29T13:17:23Z</dcterms:created>
  <dcterms:modified xsi:type="dcterms:W3CDTF">2021-07-05T15:03:45Z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  <property fmtid="{D5CDD505-2E9C-101B-9397-08002B2CF9AE}" pid="3" name="Security">
    <vt:lpwstr/>
  </property>
  <property fmtid="{D5CDD505-2E9C-101B-9397-08002B2CF9AE}" pid="4" name="Document Security Type">
    <vt:lpwstr>1;#Restricted|a3967369-70e6-4d62-983e-0cb1053b6319</vt:lpwstr>
  </property>
  <property fmtid="{D5CDD505-2E9C-101B-9397-08002B2CF9AE}" pid="5" name="p50bba6284424fd8aeaf865684155bcf">
    <vt:lpwstr/>
  </property>
</Properties>
</file>