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8EF02011-4AED-4A64-885E-6C1ADE62D55F}" xr6:coauthVersionLast="47" xr6:coauthVersionMax="47" xr10:uidLastSave="{00000000-0000-0000-0000-000000000000}"/>
  <bookViews>
    <workbookView xWindow="-120" yWindow="-120" windowWidth="29040" windowHeight="15840" tabRatio="536" activeTab="4" xr2:uid="{00000000-000D-0000-FFFF-FFFF00000000}"/>
  </bookViews>
  <sheets>
    <sheet name="Summary" sheetId="4" r:id="rId1"/>
    <sheet name="STG" sheetId="2" r:id="rId2"/>
    <sheet name="HDL" sheetId="27" r:id="rId3"/>
    <sheet name="HCM" sheetId="1" r:id="rId4"/>
    <sheet name="Reconcile" sheetId="3" r:id="rId5"/>
  </sheets>
  <definedNames>
    <definedName name="_xlnm._FilterDatabase" localSheetId="3" hidden="1">HCM!$A$2:$N$2</definedName>
    <definedName name="_xlnm._FilterDatabase" localSheetId="2" hidden="1">HDL!$A$2:$AD$4</definedName>
    <definedName name="_xlnm._FilterDatabase" localSheetId="4" hidden="1">Reconcile!$A$1:$J$3943</definedName>
    <definedName name="_xlnm._FilterDatabase" localSheetId="1" hidden="1">STG!$A$2:$BD$14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4" i="2"/>
  <c r="A3" i="2"/>
  <c r="A3" i="27"/>
  <c r="A3" i="1" l="1"/>
  <c r="A4" i="27"/>
  <c r="C8" i="4" l="1"/>
  <c r="B8" i="4"/>
  <c r="D8" i="4"/>
  <c r="B2" i="3" l="1"/>
  <c r="C2" i="3" l="1"/>
  <c r="J2" i="3"/>
  <c r="I2" i="3"/>
  <c r="H2" i="3"/>
  <c r="F2" i="3"/>
  <c r="H12" i="4" s="1"/>
  <c r="G2" i="3"/>
  <c r="E2" i="3"/>
  <c r="D2" i="3"/>
  <c r="H11" i="4"/>
  <c r="G11" i="4" l="1"/>
  <c r="H9" i="4"/>
  <c r="H13" i="4" s="1"/>
  <c r="H10" i="4"/>
  <c r="J12" i="4"/>
  <c r="G10" i="4"/>
  <c r="F11" i="4"/>
  <c r="I11" i="4"/>
  <c r="G9" i="4"/>
  <c r="G12" i="4"/>
  <c r="J11" i="4"/>
  <c r="L10" i="4"/>
  <c r="K12" i="4"/>
  <c r="E11" i="4"/>
  <c r="F9" i="4"/>
  <c r="I12" i="4"/>
  <c r="K10" i="4"/>
  <c r="E10" i="4"/>
  <c r="E9" i="4"/>
  <c r="L9" i="4"/>
  <c r="K9" i="4"/>
  <c r="E12" i="4"/>
  <c r="F12" i="4"/>
  <c r="L12" i="4"/>
  <c r="L11" i="4"/>
  <c r="K11" i="4"/>
  <c r="J9" i="4"/>
  <c r="I9" i="4"/>
  <c r="J10" i="4"/>
  <c r="F10" i="4"/>
  <c r="F13" i="4" s="1"/>
  <c r="I10" i="4"/>
  <c r="G13" i="4" l="1"/>
  <c r="K13" i="4"/>
  <c r="E13" i="4"/>
  <c r="L13" i="4"/>
  <c r="I13" i="4"/>
  <c r="J13" i="4"/>
</calcChain>
</file>

<file path=xl/sharedStrings.xml><?xml version="1.0" encoding="utf-8"?>
<sst xmlns="http://schemas.openxmlformats.org/spreadsheetml/2006/main" count="105" uniqueCount="46">
  <si>
    <t>Staging</t>
  </si>
  <si>
    <t>HCM</t>
  </si>
  <si>
    <t>Data Migration Reconciliation</t>
  </si>
  <si>
    <t>Not Loaded</t>
  </si>
  <si>
    <t>HDL</t>
  </si>
  <si>
    <t>STG&lt;&gt;HDL</t>
  </si>
  <si>
    <t>HCM&lt;&gt;HDL</t>
  </si>
  <si>
    <t>OK</t>
  </si>
  <si>
    <t>Total Records</t>
  </si>
  <si>
    <t>Object</t>
  </si>
  <si>
    <t>Date</t>
  </si>
  <si>
    <t>EFFECTIVE_START_DATE</t>
  </si>
  <si>
    <t>EFFECTIVE_END_DATE</t>
  </si>
  <si>
    <t>Unique Ref</t>
  </si>
  <si>
    <t>SOURCE_SYSTEM_OWNER</t>
  </si>
  <si>
    <t>SOURCE_SYSTEM_ID</t>
  </si>
  <si>
    <t>Unique Reference</t>
  </si>
  <si>
    <t>Unique Identifier</t>
  </si>
  <si>
    <t>Loaded</t>
  </si>
  <si>
    <t>Count</t>
  </si>
  <si>
    <t>Environment</t>
  </si>
  <si>
    <t>DIR_CARD_COMP_DEF_NAME</t>
  </si>
  <si>
    <t xml:space="preserve">Statutory Deductions - NI Component </t>
  </si>
  <si>
    <t>PERSON_CODE</t>
  </si>
  <si>
    <t>NI_CATEGORY</t>
  </si>
  <si>
    <t>CONTEXT2</t>
  </si>
  <si>
    <t>START_DATE</t>
  </si>
  <si>
    <t>END_DATE</t>
  </si>
  <si>
    <t>LEGISLATIVE_DATA_GROUP_NAME</t>
  </si>
  <si>
    <t>CARD_ID</t>
  </si>
  <si>
    <t>PARENT_DIR_CARD_COMP_ID</t>
  </si>
  <si>
    <t>PAYROLL_RELATIONSHIP_ID</t>
  </si>
  <si>
    <t>CARDCOMPONENT</t>
  </si>
  <si>
    <t>CONTEXT1</t>
  </si>
  <si>
    <t>DirCardCompDefName</t>
  </si>
  <si>
    <t>LegislativeDataGroupName</t>
  </si>
  <si>
    <t>DirCardId_SourceSystemId_</t>
  </si>
  <si>
    <t>ParentDirCardCompId_SSId_</t>
  </si>
  <si>
    <t>PROD</t>
  </si>
  <si>
    <t>FUSION</t>
  </si>
  <si>
    <t>GB Legislative Data Group</t>
  </si>
  <si>
    <t>N</t>
  </si>
  <si>
    <t>CalculationCardComponents</t>
  </si>
  <si>
    <t>A</t>
  </si>
  <si>
    <t>NI</t>
  </si>
  <si>
    <t>300000118346875_43556_A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</si>
</sst>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ahoma"/>
      <family val="2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1"/>
      <name val="Dialog"/>
    </font>
    <font>
      <sz val="8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3FD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8" fillId="0" borderId="0"/>
    <xf numFmtId="0" fontId="9" fillId="0" borderId="0"/>
    <xf numFmtId="0" fontId="10" fillId="0" borderId="0"/>
  </cellStyleXfs>
  <cellXfs count="2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5" fillId="0" borderId="0" xfId="1" applyFont="1"/>
    <xf numFmtId="0" fontId="6" fillId="0" borderId="0" xfId="1" applyFont="1"/>
    <xf numFmtId="0" fontId="7" fillId="0" borderId="0" xfId="0" applyFont="1"/>
    <xf numFmtId="0" fontId="0" fillId="3" borderId="0" xfId="0" applyFill="1"/>
    <xf numFmtId="0" fontId="0" fillId="4" borderId="2" xfId="0" applyFill="1" applyBorder="1" applyAlignment="1">
      <alignment horizontal="left" vertical="top" wrapText="1"/>
    </xf>
    <xf numFmtId="0" fontId="0" fillId="3" borderId="0" xfId="0" applyNumberFormat="1" applyFill="1"/>
    <xf numFmtId="14" fontId="0" fillId="0" borderId="0" xfId="0" applyNumberFormat="1"/>
    <xf numFmtId="0" fontId="11" fillId="0" borderId="0" xfId="0" applyFont="1" applyAlignment="1">
      <alignment horizontal="right"/>
    </xf>
    <xf numFmtId="1" fontId="0" fillId="0" borderId="0" xfId="0" applyNumberFormat="1"/>
    <xf numFmtId="0" fontId="12" fillId="2" borderId="1" xfId="0" applyFont="1" applyFill="1" applyBorder="1" applyAlignment="1">
      <alignment horizontal="left" vertical="top" wrapText="1"/>
    </xf>
    <xf numFmtId="1" fontId="12" fillId="2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1" fontId="0" fillId="3" borderId="0" xfId="0" applyNumberFormat="1" applyFill="1"/>
    <xf numFmtId="1" fontId="4" fillId="2" borderId="1" xfId="0" applyNumberFormat="1" applyFont="1" applyFill="1" applyBorder="1" applyAlignment="1">
      <alignment horizontal="left" vertical="top" wrapText="1"/>
    </xf>
    <xf numFmtId="1" fontId="11" fillId="0" borderId="0" xfId="0" applyNumberFormat="1" applyFont="1" applyAlignment="1">
      <alignment horizontal="right"/>
    </xf>
    <xf numFmtId="14" fontId="12" fillId="0" borderId="1" xfId="5" applyNumberFormat="1" applyFont="1" applyBorder="1" applyAlignment="1">
      <alignment horizontal="left" vertical="top" wrapText="1"/>
    </xf>
    <xf numFmtId="0" fontId="12" fillId="0" borderId="1" xfId="5" applyFont="1" applyBorder="1" applyAlignment="1">
      <alignment horizontal="left" vertical="top" wrapText="1"/>
    </xf>
    <xf numFmtId="1" fontId="12" fillId="0" borderId="1" xfId="5" applyNumberFormat="1" applyFont="1" applyBorder="1" applyAlignment="1">
      <alignment horizontal="left" vertical="top" wrapText="1"/>
    </xf>
    <xf numFmtId="1" fontId="12" fillId="0" borderId="1" xfId="5" applyNumberFormat="1" applyFont="1" applyBorder="1" applyAlignment="1">
      <alignment horizontal="righ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561975</xdr:colOff>
      <xdr:row>3</xdr:row>
      <xdr:rowOff>85827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9475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4"/>
  <sheetViews>
    <sheetView workbookViewId="0">
      <selection activeCell="D8" sqref="D8"/>
    </sheetView>
  </sheetViews>
  <sheetFormatPr defaultRowHeight="15"/>
  <cols>
    <col min="1" max="1" width="21.7109375" bestFit="1" customWidth="1"/>
    <col min="2" max="2" width="12" customWidth="1"/>
    <col min="6" max="6" width="10.7109375" bestFit="1" customWidth="1"/>
    <col min="7" max="7" width="10.42578125" customWidth="1"/>
  </cols>
  <sheetData>
    <row r="1" spans="1:12" ht="21">
      <c r="E1" s="3" t="s">
        <v>2</v>
      </c>
    </row>
    <row r="2" spans="1:12">
      <c r="E2" t="s">
        <v>9</v>
      </c>
      <c r="G2" t="s">
        <v>22</v>
      </c>
    </row>
    <row r="3" spans="1:12">
      <c r="E3" t="s">
        <v>10</v>
      </c>
      <c r="G3" s="12">
        <v>43603</v>
      </c>
    </row>
    <row r="4" spans="1:12">
      <c r="E4" t="s">
        <v>20</v>
      </c>
      <c r="G4" t="s">
        <v>38</v>
      </c>
    </row>
    <row r="5" spans="1:12" ht="14.25" customHeight="1"/>
    <row r="7" spans="1:12" ht="45">
      <c r="A7" s="1"/>
      <c r="B7" s="2" t="s">
        <v>0</v>
      </c>
      <c r="C7" s="2" t="s">
        <v>4</v>
      </c>
      <c r="D7" t="s">
        <v>1</v>
      </c>
      <c r="E7" s="10" t="s">
        <v>11</v>
      </c>
      <c r="F7" s="10" t="s">
        <v>12</v>
      </c>
      <c r="G7" s="15" t="s">
        <v>34</v>
      </c>
      <c r="H7" s="15" t="s">
        <v>33</v>
      </c>
      <c r="I7" s="15" t="s">
        <v>25</v>
      </c>
      <c r="J7" s="16" t="s">
        <v>36</v>
      </c>
      <c r="K7" s="16" t="s">
        <v>37</v>
      </c>
      <c r="L7" s="16" t="s">
        <v>31</v>
      </c>
    </row>
    <row r="8" spans="1:12">
      <c r="A8" s="6" t="s">
        <v>19</v>
      </c>
      <c r="B8">
        <f>COUNTA(STG!A3:A11600)</f>
        <v>2</v>
      </c>
      <c r="C8">
        <f>COUNTA(HDL!A3:A13868)</f>
        <v>2</v>
      </c>
      <c r="D8">
        <f>COUNTA(HCM!A3:A38000)</f>
        <v>2</v>
      </c>
    </row>
    <row r="9" spans="1:12">
      <c r="A9" s="6" t="s">
        <v>3</v>
      </c>
      <c r="E9">
        <f>COUNTIF(Reconcile!C$2:C$61192,$A9)</f>
        <v>0</v>
      </c>
      <c r="F9">
        <f>COUNTIF(Reconcile!D$2:D$61192,$A9)</f>
        <v>0</v>
      </c>
      <c r="G9">
        <f>COUNTIF(Reconcile!E$2:E$61192,$A9)</f>
        <v>0</v>
      </c>
      <c r="H9">
        <f>COUNTIF(Reconcile!F$2:F$61192,$A9)</f>
        <v>0</v>
      </c>
      <c r="I9">
        <f>COUNTIF(Reconcile!G$2:G$61192,$A9)</f>
        <v>0</v>
      </c>
      <c r="J9">
        <f>COUNTIF(Reconcile!H$2:H$61192,$A9)</f>
        <v>0</v>
      </c>
      <c r="K9">
        <f>COUNTIF(Reconcile!I$2:I$61192,$A9)</f>
        <v>0</v>
      </c>
      <c r="L9">
        <f>COUNTIF(Reconcile!J$2:J$61192,$A9)</f>
        <v>0</v>
      </c>
    </row>
    <row r="10" spans="1:12">
      <c r="A10" s="6" t="s">
        <v>7</v>
      </c>
      <c r="E10">
        <f>COUNTIF(Reconcile!C$2:C$61192,$A10)</f>
        <v>1</v>
      </c>
      <c r="F10">
        <f>COUNTIF(Reconcile!D$2:D$61192,$A10)</f>
        <v>1</v>
      </c>
      <c r="G10">
        <f>COUNTIF(Reconcile!E$2:E$61192,$A10)</f>
        <v>1</v>
      </c>
      <c r="H10">
        <f>COUNTIF(Reconcile!F$2:F$61192,$A10)</f>
        <v>1</v>
      </c>
      <c r="I10">
        <f>COUNTIF(Reconcile!G$2:G$61192,$A10)</f>
        <v>1</v>
      </c>
      <c r="J10">
        <f>COUNTIF(Reconcile!H$2:H$61192,$A10)</f>
        <v>1</v>
      </c>
      <c r="K10">
        <f>COUNTIF(Reconcile!I$2:I$61192,$A10)</f>
        <v>1</v>
      </c>
      <c r="L10">
        <f>COUNTIF(Reconcile!J$2:J$61192,$A10)</f>
        <v>1</v>
      </c>
    </row>
    <row r="11" spans="1:12">
      <c r="A11" s="6" t="s">
        <v>5</v>
      </c>
      <c r="E11">
        <f>COUNTIF(Reconcile!C$2:C$61192,$A11)</f>
        <v>0</v>
      </c>
      <c r="F11">
        <f>COUNTIF(Reconcile!D$2:D$61192,$A11)</f>
        <v>0</v>
      </c>
      <c r="G11">
        <f>COUNTIF(Reconcile!E$2:E$61192,$A11)</f>
        <v>0</v>
      </c>
      <c r="H11">
        <f>COUNTIF(Reconcile!F$2:F$61192,$A11)</f>
        <v>0</v>
      </c>
      <c r="I11">
        <f>COUNTIF(Reconcile!G$2:G$61192,$A11)</f>
        <v>0</v>
      </c>
      <c r="J11">
        <f>COUNTIF(Reconcile!H$2:H$61192,$A11)</f>
        <v>0</v>
      </c>
      <c r="K11">
        <f>COUNTIF(Reconcile!I$2:I$61192,$A11)</f>
        <v>0</v>
      </c>
      <c r="L11">
        <f>COUNTIF(Reconcile!J$2:J$61192,$A11)</f>
        <v>0</v>
      </c>
    </row>
    <row r="12" spans="1:12">
      <c r="A12" s="6" t="s">
        <v>6</v>
      </c>
      <c r="E12">
        <f>COUNTIF(Reconcile!C$2:C$61192,$A12)</f>
        <v>0</v>
      </c>
      <c r="F12">
        <f>COUNTIF(Reconcile!D$2:D$61192,$A12)</f>
        <v>0</v>
      </c>
      <c r="G12">
        <f>COUNTIF(Reconcile!E$2:E$61192,$A12)</f>
        <v>0</v>
      </c>
      <c r="H12">
        <f>COUNTIF(Reconcile!F$2:F$61192,$A12)</f>
        <v>0</v>
      </c>
      <c r="I12">
        <f>COUNTIF(Reconcile!G$2:G$61192,$A12)</f>
        <v>0</v>
      </c>
      <c r="J12">
        <f>COUNTIF(Reconcile!H$2:H$61192,$A12)</f>
        <v>0</v>
      </c>
      <c r="K12">
        <f>COUNTIF(Reconcile!I$2:I$61192,$A12)</f>
        <v>0</v>
      </c>
      <c r="L12">
        <f>COUNTIF(Reconcile!J$2:J$61192,$A12)</f>
        <v>0</v>
      </c>
    </row>
    <row r="13" spans="1:12">
      <c r="A13" s="6" t="s">
        <v>8</v>
      </c>
      <c r="E13">
        <f t="shared" ref="E13:L13" si="0">SUM(E9:E12)</f>
        <v>1</v>
      </c>
      <c r="F13">
        <f t="shared" si="0"/>
        <v>1</v>
      </c>
      <c r="G13">
        <f t="shared" si="0"/>
        <v>1</v>
      </c>
      <c r="H13">
        <f t="shared" si="0"/>
        <v>1</v>
      </c>
      <c r="I13">
        <f t="shared" si="0"/>
        <v>1</v>
      </c>
      <c r="J13">
        <f t="shared" si="0"/>
        <v>1</v>
      </c>
      <c r="K13">
        <f t="shared" si="0"/>
        <v>1</v>
      </c>
      <c r="L13">
        <f t="shared" si="0"/>
        <v>1</v>
      </c>
    </row>
    <row r="15" spans="1:12">
      <c r="A15" s="6"/>
    </row>
    <row r="16" spans="1:12" ht="23.25">
      <c r="A16" s="7"/>
    </row>
    <row r="17" spans="1:1">
      <c r="A17" s="6"/>
    </row>
    <row r="18" spans="1:1">
      <c r="A18" s="6"/>
    </row>
    <row r="19" spans="1:1">
      <c r="A19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8"/>
    </row>
    <row r="30" spans="1:1">
      <c r="A30" s="8"/>
    </row>
    <row r="34" spans="1:1">
      <c r="A34" s="8"/>
    </row>
  </sheetData>
  <sortState xmlns:xlrd2="http://schemas.microsoft.com/office/spreadsheetml/2017/richdata2" ref="D29:F36">
    <sortCondition ref="D2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6"/>
  <sheetViews>
    <sheetView zoomScaleNormal="100" workbookViewId="0">
      <pane ySplit="2" topLeftCell="A3" activePane="bottomLeft" state="frozen"/>
      <selection pane="bottomLeft" activeCell="A5" sqref="A5:XFD63397"/>
    </sheetView>
  </sheetViews>
  <sheetFormatPr defaultRowHeight="15"/>
  <cols>
    <col min="1" max="1" width="25.140625" bestFit="1" customWidth="1"/>
    <col min="2" max="2" width="14.140625" bestFit="1" customWidth="1"/>
    <col min="3" max="3" width="13.42578125" bestFit="1" customWidth="1"/>
    <col min="4" max="4" width="10.140625" bestFit="1" customWidth="1"/>
    <col min="5" max="5" width="18.85546875" style="14" bestFit="1" customWidth="1"/>
    <col min="6" max="6" width="24" bestFit="1" customWidth="1"/>
    <col min="7" max="7" width="12" bestFit="1" customWidth="1"/>
    <col min="8" max="8" width="10.85546875" bestFit="1" customWidth="1"/>
    <col min="9" max="9" width="27.5703125" style="14" bestFit="1" customWidth="1"/>
    <col min="10" max="10" width="32" style="14" bestFit="1" customWidth="1"/>
    <col min="11" max="11" width="18.42578125" style="14" bestFit="1" customWidth="1"/>
    <col min="12" max="12" width="27.85546875" style="14" bestFit="1" customWidth="1"/>
    <col min="13" max="13" width="26" style="14" bestFit="1" customWidth="1"/>
    <col min="39" max="39" width="52.85546875" bestFit="1" customWidth="1"/>
    <col min="40" max="40" width="26.28515625" bestFit="1" customWidth="1"/>
    <col min="54" max="54" width="24.28515625" bestFit="1" customWidth="1"/>
    <col min="55" max="55" width="44.85546875" bestFit="1" customWidth="1"/>
  </cols>
  <sheetData>
    <row r="1" spans="1:46">
      <c r="A1">
        <v>1</v>
      </c>
      <c r="B1">
        <v>2</v>
      </c>
      <c r="C1">
        <v>3</v>
      </c>
      <c r="D1">
        <v>4</v>
      </c>
      <c r="E1" s="14">
        <v>5</v>
      </c>
      <c r="F1">
        <v>6</v>
      </c>
      <c r="G1">
        <v>7</v>
      </c>
      <c r="H1">
        <v>8</v>
      </c>
      <c r="I1" s="14">
        <v>9</v>
      </c>
      <c r="J1" s="14">
        <v>10</v>
      </c>
      <c r="K1" s="14">
        <v>11</v>
      </c>
      <c r="L1" s="14">
        <v>12</v>
      </c>
      <c r="M1" s="14">
        <v>13</v>
      </c>
    </row>
    <row r="2" spans="1:46">
      <c r="A2" t="s">
        <v>13</v>
      </c>
      <c r="B2" t="s">
        <v>23</v>
      </c>
      <c r="C2" t="s">
        <v>24</v>
      </c>
      <c r="D2" t="s">
        <v>25</v>
      </c>
      <c r="E2" s="14" t="s">
        <v>15</v>
      </c>
      <c r="F2" t="s">
        <v>14</v>
      </c>
      <c r="G2" t="s">
        <v>26</v>
      </c>
      <c r="H2" t="s">
        <v>27</v>
      </c>
      <c r="I2" t="s">
        <v>21</v>
      </c>
      <c r="J2" t="s">
        <v>28</v>
      </c>
      <c r="K2" s="14" t="s">
        <v>29</v>
      </c>
      <c r="L2" s="14" t="s">
        <v>30</v>
      </c>
      <c r="M2" s="14" t="s">
        <v>31</v>
      </c>
    </row>
    <row r="3" spans="1:46">
      <c r="A3" t="str">
        <f t="shared" ref="A3:A4" si="0">E3&amp;"_"&amp;G3&amp;"_"&amp;C3</f>
        <v>300000118346875_43556_A</v>
      </c>
      <c r="B3">
        <v>1590383</v>
      </c>
      <c r="C3" t="s">
        <v>43</v>
      </c>
      <c r="D3" t="s">
        <v>41</v>
      </c>
      <c r="E3" s="14">
        <v>300000118346875</v>
      </c>
      <c r="F3" t="s">
        <v>39</v>
      </c>
      <c r="G3" s="12">
        <v>43556</v>
      </c>
      <c r="H3" s="12">
        <v>1027428</v>
      </c>
      <c r="I3" t="s">
        <v>44</v>
      </c>
      <c r="J3" t="s">
        <v>40</v>
      </c>
      <c r="K3" s="20">
        <v>300000118346872</v>
      </c>
      <c r="L3" s="20">
        <v>300000118346873</v>
      </c>
      <c r="M3" s="20">
        <v>300000118346821</v>
      </c>
      <c r="AT3" s="13"/>
    </row>
    <row r="4" spans="1:46">
      <c r="A4" t="str">
        <f t="shared" si="0"/>
        <v>300000118425539_43556_A</v>
      </c>
      <c r="B4">
        <v>1637663</v>
      </c>
      <c r="C4" t="s">
        <v>43</v>
      </c>
      <c r="D4" t="s">
        <v>41</v>
      </c>
      <c r="E4" s="14">
        <v>300000118425539</v>
      </c>
      <c r="F4" t="s">
        <v>39</v>
      </c>
      <c r="G4" s="12">
        <v>43556</v>
      </c>
      <c r="H4" s="12">
        <v>1027428</v>
      </c>
      <c r="I4" t="s">
        <v>44</v>
      </c>
      <c r="J4" t="s">
        <v>40</v>
      </c>
      <c r="K4" s="20">
        <v>300000118425536</v>
      </c>
      <c r="L4" s="20">
        <v>300000118425537</v>
      </c>
      <c r="M4" s="20">
        <v>300000118425485</v>
      </c>
      <c r="AT4" s="13"/>
    </row>
    <row r="5" spans="1:46">
      <c r="I5"/>
      <c r="J5"/>
    </row>
    <row r="6" spans="1:46">
      <c r="I6"/>
      <c r="J6"/>
    </row>
    <row r="7" spans="1:46">
      <c r="I7"/>
      <c r="J7"/>
    </row>
    <row r="8" spans="1:46">
      <c r="I8"/>
      <c r="J8"/>
    </row>
    <row r="9" spans="1:46">
      <c r="I9"/>
      <c r="J9"/>
    </row>
    <row r="10" spans="1:46">
      <c r="I10"/>
      <c r="J10"/>
    </row>
    <row r="11" spans="1:46">
      <c r="I11"/>
      <c r="J11"/>
    </row>
    <row r="12" spans="1:46">
      <c r="I12"/>
      <c r="J12"/>
    </row>
    <row r="13" spans="1:46">
      <c r="I13"/>
      <c r="J13"/>
    </row>
    <row r="14" spans="1:46">
      <c r="I14"/>
      <c r="J14"/>
    </row>
    <row r="15" spans="1:46">
      <c r="I15"/>
      <c r="J15"/>
    </row>
    <row r="16" spans="1:46">
      <c r="I16"/>
      <c r="J16"/>
    </row>
  </sheetData>
  <sortState xmlns:xlrd2="http://schemas.microsoft.com/office/spreadsheetml/2017/richdata2" ref="A3:AT17">
    <sortCondition ref="E3:E17"/>
  </sortState>
  <conditionalFormatting sqref="A3:A4">
    <cfRule type="duplicateValues" dxfId="6" priority="79"/>
  </conditionalFormatting>
  <conditionalFormatting sqref="A1:A4">
    <cfRule type="duplicateValues" dxfId="5" priority="80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9"/>
  <sheetViews>
    <sheetView workbookViewId="0">
      <pane ySplit="1" topLeftCell="A2" activePane="bottomLeft" state="frozen"/>
      <selection pane="bottomLeft" activeCell="A5" sqref="A5:XFD61130"/>
    </sheetView>
  </sheetViews>
  <sheetFormatPr defaultRowHeight="15"/>
  <cols>
    <col min="1" max="1" width="24.7109375" bestFit="1" customWidth="1"/>
    <col min="2" max="2" width="14.140625" bestFit="1" customWidth="1"/>
    <col min="3" max="3" width="13.42578125" bestFit="1" customWidth="1"/>
    <col min="4" max="4" width="10.140625" bestFit="1" customWidth="1"/>
    <col min="5" max="5" width="18.85546875" style="14" bestFit="1" customWidth="1"/>
    <col min="6" max="6" width="24" bestFit="1" customWidth="1"/>
    <col min="7" max="7" width="12" bestFit="1" customWidth="1"/>
    <col min="8" max="8" width="10.7109375" bestFit="1" customWidth="1"/>
    <col min="9" max="9" width="27.5703125" style="14" bestFit="1" customWidth="1"/>
    <col min="10" max="10" width="32" style="14" bestFit="1" customWidth="1"/>
    <col min="11" max="11" width="18.42578125" style="14" bestFit="1" customWidth="1"/>
    <col min="12" max="12" width="27.7109375" style="14" bestFit="1" customWidth="1"/>
    <col min="13" max="13" width="25.85546875" style="14" bestFit="1" customWidth="1"/>
    <col min="14" max="14" width="14.28515625" bestFit="1" customWidth="1"/>
    <col min="15" max="15" width="21.28515625" bestFit="1" customWidth="1"/>
    <col min="16" max="16" width="20.140625" bestFit="1" customWidth="1"/>
    <col min="17" max="31" width="3" bestFit="1" customWidth="1"/>
  </cols>
  <sheetData>
    <row r="1" spans="1:16">
      <c r="A1" s="9">
        <v>1</v>
      </c>
      <c r="B1">
        <v>2</v>
      </c>
      <c r="C1">
        <v>3</v>
      </c>
      <c r="D1">
        <v>4</v>
      </c>
      <c r="E1" s="14">
        <v>5</v>
      </c>
      <c r="F1">
        <v>6</v>
      </c>
      <c r="G1">
        <v>7</v>
      </c>
      <c r="H1">
        <v>8</v>
      </c>
      <c r="I1" s="14">
        <v>9</v>
      </c>
      <c r="J1" s="14">
        <v>10</v>
      </c>
      <c r="K1" s="14">
        <v>11</v>
      </c>
      <c r="L1" s="14">
        <v>12</v>
      </c>
      <c r="M1" s="14">
        <v>13</v>
      </c>
    </row>
    <row r="2" spans="1:16">
      <c r="A2" s="11" t="s">
        <v>16</v>
      </c>
      <c r="B2" t="s">
        <v>23</v>
      </c>
      <c r="C2" t="s">
        <v>24</v>
      </c>
      <c r="D2" t="s">
        <v>25</v>
      </c>
      <c r="E2" s="14" t="s">
        <v>15</v>
      </c>
      <c r="F2" t="s">
        <v>14</v>
      </c>
      <c r="G2" t="s">
        <v>26</v>
      </c>
      <c r="H2" t="s">
        <v>27</v>
      </c>
      <c r="I2" t="s">
        <v>21</v>
      </c>
      <c r="J2" t="s">
        <v>28</v>
      </c>
      <c r="K2" s="14" t="s">
        <v>29</v>
      </c>
      <c r="L2" s="14" t="s">
        <v>30</v>
      </c>
      <c r="M2" s="14" t="s">
        <v>31</v>
      </c>
      <c r="P2" s="5"/>
    </row>
    <row r="3" spans="1:16">
      <c r="A3" s="18" t="str">
        <f t="shared" ref="A3:A4" si="0">E3&amp;"_"&amp;G3&amp;"_"&amp;C3</f>
        <v>300000118346875_43556_A</v>
      </c>
      <c r="B3">
        <v>1590383</v>
      </c>
      <c r="C3" t="s">
        <v>43</v>
      </c>
      <c r="D3" t="s">
        <v>41</v>
      </c>
      <c r="E3" s="14">
        <v>300000118346875</v>
      </c>
      <c r="F3" t="s">
        <v>39</v>
      </c>
      <c r="G3" s="12">
        <v>43556</v>
      </c>
      <c r="H3" s="12">
        <v>1027428</v>
      </c>
      <c r="I3" t="s">
        <v>44</v>
      </c>
      <c r="J3" t="s">
        <v>40</v>
      </c>
      <c r="K3" s="20">
        <v>300000118346872</v>
      </c>
      <c r="L3" s="20">
        <v>300000118346873</v>
      </c>
      <c r="M3" s="20">
        <v>300000118346821</v>
      </c>
    </row>
    <row r="4" spans="1:16">
      <c r="A4" s="18" t="str">
        <f t="shared" si="0"/>
        <v>300000118425539_43556_A</v>
      </c>
      <c r="B4">
        <v>1637663</v>
      </c>
      <c r="C4" t="s">
        <v>43</v>
      </c>
      <c r="D4" t="s">
        <v>41</v>
      </c>
      <c r="E4" s="14">
        <v>300000118425539</v>
      </c>
      <c r="F4" t="s">
        <v>39</v>
      </c>
      <c r="G4" s="12">
        <v>43556</v>
      </c>
      <c r="H4" s="12">
        <v>1027428</v>
      </c>
      <c r="I4" t="s">
        <v>44</v>
      </c>
      <c r="J4" t="s">
        <v>40</v>
      </c>
      <c r="K4" s="20">
        <v>300000118425536</v>
      </c>
      <c r="L4" s="20">
        <v>300000118425537</v>
      </c>
      <c r="M4" s="20">
        <v>300000118425485</v>
      </c>
    </row>
    <row r="5" spans="1:16">
      <c r="I5"/>
      <c r="J5"/>
    </row>
    <row r="6" spans="1:16">
      <c r="I6"/>
      <c r="J6"/>
    </row>
    <row r="7" spans="1:16">
      <c r="I7"/>
      <c r="J7"/>
    </row>
    <row r="8" spans="1:16">
      <c r="I8"/>
      <c r="J8"/>
    </row>
    <row r="9" spans="1:16">
      <c r="I9"/>
      <c r="J9"/>
    </row>
    <row r="10" spans="1:16">
      <c r="I10"/>
      <c r="J10"/>
    </row>
    <row r="11" spans="1:16">
      <c r="I11"/>
      <c r="J11"/>
    </row>
    <row r="12" spans="1:16">
      <c r="I12"/>
      <c r="J12"/>
    </row>
    <row r="13" spans="1:16">
      <c r="I13"/>
      <c r="J13"/>
    </row>
    <row r="14" spans="1:16">
      <c r="I14"/>
      <c r="J14"/>
    </row>
    <row r="15" spans="1:16">
      <c r="I15"/>
      <c r="J15"/>
    </row>
    <row r="16" spans="1:16">
      <c r="I16"/>
      <c r="J16"/>
    </row>
    <row r="17" spans="9:10">
      <c r="I17"/>
      <c r="J17"/>
    </row>
    <row r="18" spans="9:10">
      <c r="I18"/>
      <c r="J18"/>
    </row>
    <row r="19" spans="9:10">
      <c r="I19"/>
      <c r="J19"/>
    </row>
  </sheetData>
  <sortState xmlns:xlrd2="http://schemas.microsoft.com/office/spreadsheetml/2017/richdata2" ref="A3:P20">
    <sortCondition ref="E3:E2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4"/>
  <sheetViews>
    <sheetView zoomScaleNormal="100" workbookViewId="0">
      <pane ySplit="1" topLeftCell="A2" activePane="bottomLeft" state="frozen"/>
      <selection pane="bottomLeft" activeCell="A5" sqref="A5:XFD36998"/>
    </sheetView>
  </sheetViews>
  <sheetFormatPr defaultRowHeight="15"/>
  <cols>
    <col min="1" max="1" width="14" bestFit="1" customWidth="1"/>
    <col min="2" max="2" width="14.85546875" bestFit="1" customWidth="1"/>
    <col min="3" max="4" width="8.42578125" bestFit="1" customWidth="1"/>
    <col min="5" max="5" width="15.7109375" style="14" bestFit="1" customWidth="1"/>
    <col min="6" max="7" width="9" bestFit="1" customWidth="1"/>
    <col min="8" max="8" width="17" bestFit="1" customWidth="1"/>
    <col min="9" max="9" width="14.42578125" bestFit="1" customWidth="1"/>
    <col min="10" max="10" width="12.42578125" customWidth="1"/>
    <col min="11" max="12" width="14" style="14" bestFit="1" customWidth="1"/>
    <col min="13" max="13" width="16.28515625" style="14" bestFit="1" customWidth="1"/>
    <col min="14" max="15" width="3" bestFit="1" customWidth="1"/>
  </cols>
  <sheetData>
    <row r="1" spans="1:13">
      <c r="A1">
        <v>1</v>
      </c>
      <c r="B1">
        <v>2</v>
      </c>
      <c r="C1">
        <v>3</v>
      </c>
      <c r="D1">
        <v>4</v>
      </c>
      <c r="E1" s="14">
        <v>5</v>
      </c>
      <c r="F1">
        <v>6</v>
      </c>
      <c r="G1">
        <v>7</v>
      </c>
      <c r="H1">
        <v>8</v>
      </c>
      <c r="I1">
        <v>9</v>
      </c>
      <c r="J1" s="14">
        <v>10</v>
      </c>
      <c r="K1" s="14">
        <v>11</v>
      </c>
      <c r="L1" s="14">
        <v>12</v>
      </c>
      <c r="M1" s="14">
        <v>13</v>
      </c>
    </row>
    <row r="2" spans="1:13" ht="31.5">
      <c r="A2" s="4" t="s">
        <v>16</v>
      </c>
      <c r="B2" s="15" t="s">
        <v>32</v>
      </c>
      <c r="C2" s="15" t="s">
        <v>33</v>
      </c>
      <c r="D2" s="15" t="s">
        <v>25</v>
      </c>
      <c r="E2" s="16" t="s">
        <v>15</v>
      </c>
      <c r="F2" s="15" t="s">
        <v>14</v>
      </c>
      <c r="G2" s="15" t="s">
        <v>11</v>
      </c>
      <c r="H2" s="15" t="s">
        <v>12</v>
      </c>
      <c r="I2" s="15" t="s">
        <v>34</v>
      </c>
      <c r="J2" s="15" t="s">
        <v>35</v>
      </c>
      <c r="K2" s="16" t="s">
        <v>36</v>
      </c>
      <c r="L2" s="16" t="s">
        <v>37</v>
      </c>
      <c r="M2" s="16" t="s">
        <v>31</v>
      </c>
    </row>
    <row r="3" spans="1:13" ht="21">
      <c r="A3" s="17" t="str">
        <f t="shared" ref="A3:A4" si="0">E3&amp;"_"&amp;G3&amp;"_"&amp;C3</f>
        <v>300000118346629_43003_A</v>
      </c>
      <c r="B3" s="22" t="s">
        <v>42</v>
      </c>
      <c r="C3" s="22" t="s">
        <v>43</v>
      </c>
      <c r="D3" s="22" t="s">
        <v>41</v>
      </c>
      <c r="E3" s="23">
        <v>300000118346629</v>
      </c>
      <c r="F3" s="22" t="s">
        <v>39</v>
      </c>
      <c r="G3" s="21">
        <v>43003</v>
      </c>
      <c r="H3" s="21">
        <v>1027428</v>
      </c>
      <c r="I3" s="22" t="s">
        <v>44</v>
      </c>
      <c r="J3" s="22" t="s">
        <v>40</v>
      </c>
      <c r="K3" s="23">
        <v>300000118346626</v>
      </c>
      <c r="L3" s="23">
        <v>300000118346627</v>
      </c>
      <c r="M3" s="24">
        <v>300000118346575</v>
      </c>
    </row>
    <row r="4" spans="1:13" ht="21">
      <c r="A4" s="17" t="str">
        <f t="shared" si="0"/>
        <v>300000118346875_43556_A</v>
      </c>
      <c r="B4" s="22" t="s">
        <v>42</v>
      </c>
      <c r="C4" s="22" t="s">
        <v>43</v>
      </c>
      <c r="D4" s="22" t="s">
        <v>41</v>
      </c>
      <c r="E4" s="23">
        <v>300000118346875</v>
      </c>
      <c r="F4" s="22" t="s">
        <v>39</v>
      </c>
      <c r="G4" s="21">
        <v>43556</v>
      </c>
      <c r="H4" s="21">
        <v>1027428</v>
      </c>
      <c r="I4" s="22" t="s">
        <v>44</v>
      </c>
      <c r="J4" s="22" t="s">
        <v>40</v>
      </c>
      <c r="K4" s="23">
        <v>300000118346872</v>
      </c>
      <c r="L4" s="23">
        <v>300000118346873</v>
      </c>
      <c r="M4" s="24">
        <v>300000118346821</v>
      </c>
    </row>
  </sheetData>
  <sortState xmlns:xlrd2="http://schemas.microsoft.com/office/spreadsheetml/2017/richdata2" ref="A3:N4">
    <sortCondition ref="E3:E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5"/>
  <cols>
    <col min="1" max="2" width="25.140625" bestFit="1" customWidth="1"/>
    <col min="3" max="3" width="17.7109375" bestFit="1" customWidth="1"/>
    <col min="4" max="10" width="11.140625" bestFit="1" customWidth="1"/>
  </cols>
  <sheetData>
    <row r="1" spans="1:10" ht="31.5">
      <c r="A1" s="19" t="s">
        <v>17</v>
      </c>
      <c r="B1" s="4" t="s">
        <v>18</v>
      </c>
      <c r="C1" s="10" t="s">
        <v>11</v>
      </c>
      <c r="D1" s="10" t="s">
        <v>12</v>
      </c>
      <c r="E1" s="15" t="s">
        <v>34</v>
      </c>
      <c r="F1" s="15" t="s">
        <v>33</v>
      </c>
      <c r="G1" s="15" t="s">
        <v>25</v>
      </c>
      <c r="H1" s="16" t="s">
        <v>36</v>
      </c>
      <c r="I1" s="16" t="s">
        <v>37</v>
      </c>
      <c r="J1" s="16" t="s">
        <v>31</v>
      </c>
    </row>
    <row r="2" spans="1:10">
      <c r="A2" s="14" t="s">
        <v>45</v>
      </c>
      <c r="B2" t="str">
        <f>_xlfn.IFNA(TEXT(VLOOKUP($A2,HCM!$A$3:$N$38000,1,FALSE),"0"),"Not Loaded")</f>
        <v>300000118346875_43556_A</v>
      </c>
      <c r="C2" t="str">
        <f>IF($B2="Not Loaded","Not Loaded",IF(VLOOKUP($A2,STG!$A$3:$I$11600,7,FALSE)=VLOOKUP($A2,HDL!$A$3:$I$13868,7,FALSE),IF(VLOOKUP($A2,HDL!$A$3:$I$13868,7,FALSE)=ROUND(VLOOKUP($A2,HCM!$A$3:$P$38000,7,FALSE),0),"OK","HCM&lt;&gt;HDL"),"STG&lt;&gt;HDL"))</f>
        <v>OK</v>
      </c>
      <c r="D2" t="str">
        <f>IF($B2="Not Loaded","Not Loaded",IF(VLOOKUP($A2,STG!$A$3:$I$11600,8,FALSE)=VLOOKUP($A2,HDL!$A$3:$I$13868,8,FALSE),IF(VLOOKUP($A2,HDL!$A$3:$I$13868,8,FALSE)=VLOOKUP($A2,HCM!$A$3:$N$38000,8,FALSE),"OK","HCM&lt;&gt;HDL"),"STG&lt;&gt;HDL"))</f>
        <v>OK</v>
      </c>
      <c r="E2" t="str">
        <f>IF($B2="Not Loaded","Not Loaded",IF(VLOOKUP($A2,STG!$A$3:$I$11600,9,FALSE)=VLOOKUP($A2,HDL!$A$3:$I$13868,9,FALSE),IF(VLOOKUP($A2,HDL!$A$3:$I$13868,9,FALSE)=VLOOKUP($A2,HCM!$A$3:$N$38000,9,FALSE),"OK","HCM&lt;&gt;HDL"),"STG&lt;&gt;HDL"))</f>
        <v>OK</v>
      </c>
      <c r="F2" t="str">
        <f>IF($B2="Not Loaded","Not Loaded",IF(VLOOKUP($A2,STG!$A$3:$I$11600,3,FALSE)=VLOOKUP($A2,HDL!$A$3:$I$13868,3,FALSE),IF(VLOOKUP($A2,HDL!$A$3:$I$13868,3,FALSE)=VLOOKUP($A2,HCM!$A$3:$N$38000,3,FALSE),"OK","HCM&lt;&gt;HDL"),"STG&lt;&gt;HDL"))</f>
        <v>OK</v>
      </c>
      <c r="G2" t="str">
        <f>IF($B2="Not Loaded","Not Loaded",IF(VLOOKUP($A2,STG!$A$3:$I$11600,4,FALSE)=VLOOKUP($A2,HDL!$A$3:$I$13868,4,FALSE),IF(VLOOKUP($A2,HDL!$A$3:$I$13868,4,FALSE)=VLOOKUP($A2,HCM!$A$3:$N$38000,4,FALSE),"OK","HCM&lt;&gt;HDL"),"STG&lt;&gt;HDL"))</f>
        <v>OK</v>
      </c>
      <c r="H2" t="str">
        <f>IF($B2="Not Loaded","Not Loaded",IF(VLOOKUP($A2,STG!$A$3:$L$11600,11,FALSE)=VLOOKUP($A2,HDL!$A$3:$L$13868,11,FALSE),IF(VLOOKUP($A2,HDL!$A$3:$L$13868,11,FALSE)=VLOOKUP($A2,HCM!$A$3:$P$38000,11,FALSE),"OK","HCM&lt;&gt;HDL"),"STG&lt;&gt;HDL"))</f>
        <v>OK</v>
      </c>
      <c r="I2" t="str">
        <f>IF($B2="Not Loaded","Not Loaded",IF(VLOOKUP($A2,STG!$A$3:$L$11600,12,FALSE)=VLOOKUP($A2,HDL!$A$3:$L$13868,12,FALSE),IF(VLOOKUP($A2,HDL!$A$3:$L$13868,12,FALSE)=VLOOKUP($A2,HCM!$A$3:$P$38000,12,FALSE),"OK","HCM&lt;&gt;HDL"),"STG&lt;&gt;HDL"))</f>
        <v>OK</v>
      </c>
      <c r="J2" t="str">
        <f>IF($B2="Not Loaded","Not Loaded",IF(VLOOKUP($A2,STG!$A$3:$M$11600,13,FALSE)=VLOOKUP($A2,HDL!$A$3:$M$13868,13,FALSE),IF(VLOOKUP($A2,HDL!$A$3:$M$13868,13,FALSE)=VLOOKUP($A2,HCM!$A$3:$P$38000,13,FALSE),"OK","HCM&lt;&gt;HDL"),"STG&lt;&gt;HDL"))</f>
        <v>OK</v>
      </c>
    </row>
  </sheetData>
  <conditionalFormatting sqref="C2:J2">
    <cfRule type="cellIs" dxfId="4" priority="48" operator="notEqual">
      <formula>"OK"</formula>
    </cfRule>
    <cfRule type="cellIs" dxfId="3" priority="49" operator="equal">
      <formula>"OK"</formula>
    </cfRule>
  </conditionalFormatting>
  <conditionalFormatting sqref="C2:J2">
    <cfRule type="cellIs" dxfId="2" priority="38" stopIfTrue="1" operator="equal">
      <formula>"Not Loaded"</formula>
    </cfRule>
  </conditionalFormatting>
  <conditionalFormatting sqref="C2:J2">
    <cfRule type="containsBlanks" dxfId="1" priority="1">
      <formula>LEN(TRIM(C2))=0</formula>
    </cfRule>
  </conditionalFormatting>
  <conditionalFormatting sqref="A2">
    <cfRule type="duplicateValues" dxfId="0" priority="82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9246F1-22F2-4689-94AE-A7580C4F8879}"/>
</file>

<file path=customXml/itemProps2.xml><?xml version="1.0" encoding="utf-8"?>
<ds:datastoreItem xmlns:ds="http://schemas.openxmlformats.org/officeDocument/2006/customXml" ds:itemID="{BAA961DC-28D0-44C2-A7E5-2C50B18F87AD}">
  <ds:schemaRefs>
    <ds:schemaRef ds:uri="http://schemas.microsoft.com/office/2006/documentManagement/types"/>
    <ds:schemaRef ds:uri="ac6a0247-43fa-4535-a5fb-6906f8e53d52"/>
    <ds:schemaRef ds:uri="http://purl.org/dc/elements/1.1/"/>
    <ds:schemaRef ds:uri="http://schemas.microsoft.com/office/2006/metadata/properties"/>
    <ds:schemaRef ds:uri="http://schemas.microsoft.com/sharepoint/v3"/>
    <ds:schemaRef ds:uri="9e5ebb6e-1584-4dc0-b988-3e8cf38876a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DD7CC1-3E1A-485D-A1B8-A2532CE384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Reconcile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Niall McColl</dc:creator>
  <cp:lastModifiedBy>Lokesh Shanbhag</cp:lastModifiedBy>
  <dcterms:created xsi:type="dcterms:W3CDTF">2017-12-20T15:36:11Z</dcterms:created>
  <dcterms:modified xsi:type="dcterms:W3CDTF">2021-07-05T14:36:59Z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">
    <vt:lpwstr/>
  </property>
  <property fmtid="{D5CDD505-2E9C-101B-9397-08002B2CF9AE}" pid="3" name="Document Security Type">
    <vt:lpwstr>1;#Restricted|a3967369-70e6-4d62-983e-0cb1053b6319</vt:lpwstr>
  </property>
  <property fmtid="{D5CDD505-2E9C-101B-9397-08002B2CF9AE}" pid="4" name="ContentTypeId">
    <vt:lpwstr>0x0101004516C95CC20AB845B736F04A9BD24BFB</vt:lpwstr>
  </property>
  <property fmtid="{D5CDD505-2E9C-101B-9397-08002B2CF9AE}" pid="5" name="p50bba6284424fd8aeaf865684155bcf">
    <vt:lpwstr/>
  </property>
</Properties>
</file>