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hanbhagl\Desktop\Version 1\Projects\Maximise Data Migration Toolkit\MXDM 2.0\HCM_RECON_REPORTS\HCM Reconciliation Templates\"/>
    </mc:Choice>
  </mc:AlternateContent>
  <xr:revisionPtr revIDLastSave="0" documentId="13_ncr:1_{5AAA31EB-86C5-415A-9D6E-DF7DEE3B8728}" xr6:coauthVersionLast="47" xr6:coauthVersionMax="47" xr10:uidLastSave="{00000000-0000-0000-0000-000000000000}"/>
  <bookViews>
    <workbookView xWindow="-120" yWindow="-120" windowWidth="29040" windowHeight="15840" tabRatio="536" activeTab="4" xr2:uid="{00000000-000D-0000-FFFF-FFFF00000000}"/>
  </bookViews>
  <sheets>
    <sheet name="Summary" sheetId="4" r:id="rId1"/>
    <sheet name="STG" sheetId="2" r:id="rId2"/>
    <sheet name="HDL" sheetId="27" r:id="rId3"/>
    <sheet name="HCM" sheetId="1" r:id="rId4"/>
    <sheet name="Reconcile" sheetId="3" r:id="rId5"/>
  </sheets>
  <definedNames>
    <definedName name="_xlnm._FilterDatabase" localSheetId="3" hidden="1">HCM!$A$2:$I$5</definedName>
    <definedName name="_xlnm._FilterDatabase" localSheetId="2" hidden="1">HDL!$A$2:$P$5</definedName>
    <definedName name="_xlnm._FilterDatabase" localSheetId="4" hidden="1">Reconcile!$A$1:$F$4</definedName>
    <definedName name="_xlnm._FilterDatabase" localSheetId="1" hidden="1">STG!$A$2:$AG$5</definedName>
  </definedNames>
  <calcPr calcId="162913" calcMode="manual" calcCompleted="0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27" l="1"/>
  <c r="A5" i="27"/>
  <c r="B2" i="3"/>
  <c r="F2" i="3" s="1"/>
  <c r="A3" i="2"/>
  <c r="D2" i="3" l="1"/>
  <c r="E2" i="3"/>
  <c r="C2" i="3"/>
  <c r="A5" i="1" l="1"/>
  <c r="A3" i="1"/>
  <c r="A4" i="1"/>
  <c r="B4" i="3" l="1"/>
  <c r="B3" i="3"/>
  <c r="A3" i="27"/>
  <c r="A4" i="2"/>
  <c r="A5" i="2"/>
  <c r="C3" i="3" l="1"/>
  <c r="E3" i="3"/>
  <c r="D3" i="3"/>
  <c r="F3" i="3"/>
  <c r="C4" i="3"/>
  <c r="E4" i="3"/>
  <c r="D4" i="3"/>
  <c r="F4" i="3"/>
  <c r="B10" i="4"/>
  <c r="C10" i="4"/>
  <c r="D10" i="4"/>
  <c r="E12" i="4" l="1"/>
  <c r="G14" i="4" l="1"/>
  <c r="G12" i="4"/>
  <c r="G13" i="4"/>
  <c r="G11" i="4"/>
  <c r="E11" i="4"/>
  <c r="E13" i="4"/>
  <c r="H14" i="4"/>
  <c r="H12" i="4"/>
  <c r="H13" i="4"/>
  <c r="H11" i="4"/>
  <c r="F11" i="4"/>
  <c r="F13" i="4"/>
  <c r="F12" i="4"/>
  <c r="F14" i="4"/>
  <c r="E14" i="4"/>
  <c r="G15" i="4" l="1"/>
  <c r="H15" i="4"/>
  <c r="F15" i="4"/>
  <c r="E15" i="4"/>
</calcChain>
</file>

<file path=xl/sharedStrings.xml><?xml version="1.0" encoding="utf-8"?>
<sst xmlns="http://schemas.openxmlformats.org/spreadsheetml/2006/main" count="165" uniqueCount="62">
  <si>
    <t>Staging</t>
  </si>
  <si>
    <t>HCM</t>
  </si>
  <si>
    <t>Data Migration Reconciliation</t>
  </si>
  <si>
    <t>Not Loaded</t>
  </si>
  <si>
    <t>HDL</t>
  </si>
  <si>
    <t>STG&lt;&gt;HDL</t>
  </si>
  <si>
    <t>HCM&lt;&gt;HDL</t>
  </si>
  <si>
    <t>OK</t>
  </si>
  <si>
    <t>Total Records</t>
  </si>
  <si>
    <t>Object</t>
  </si>
  <si>
    <t>Date</t>
  </si>
  <si>
    <t>EFFECTIVE_START_DATE</t>
  </si>
  <si>
    <t>EFFECTIVE_END_DATE</t>
  </si>
  <si>
    <t>ASSIGNMENT_NUMBER</t>
  </si>
  <si>
    <t>DIR_CARD_ID</t>
  </si>
  <si>
    <t>LEGISLATIVE_DATA_GROUP_NAME</t>
  </si>
  <si>
    <t>BATCH_NAME</t>
  </si>
  <si>
    <t>STAGE1_PROCESSED</t>
  </si>
  <si>
    <t>STAGE1_RUN_DATE</t>
  </si>
  <si>
    <t>STAGE1_ERROR_DET</t>
  </si>
  <si>
    <t>STAGE2_PROCESSED</t>
  </si>
  <si>
    <t>STAGE2_RUN_DATE</t>
  </si>
  <si>
    <t>STAGE2_ERROR_DET</t>
  </si>
  <si>
    <t>CREATION_DATE</t>
  </si>
  <si>
    <t>CREATED_BY</t>
  </si>
  <si>
    <t>LAST_UPDATE_DATE</t>
  </si>
  <si>
    <t>Unique Ref</t>
  </si>
  <si>
    <t>SOURCE_SYSTEM_OWNER</t>
  </si>
  <si>
    <t>SOURCE_SYSTEM_ID</t>
  </si>
  <si>
    <t>Unique Reference</t>
  </si>
  <si>
    <t>DIR_CARD_DEF_NAME</t>
  </si>
  <si>
    <t>CALC_CARD_SHORT_NAME</t>
  </si>
  <si>
    <t>DISPLAY_NAME</t>
  </si>
  <si>
    <t>LegislativeDataGroupName</t>
  </si>
  <si>
    <t>DirCardDefinitionName</t>
  </si>
  <si>
    <t>LAST_UPDATED_BY</t>
  </si>
  <si>
    <t>OBJECT_NAME</t>
  </si>
  <si>
    <t>CARD_EFFECTIVE_START_DATE</t>
  </si>
  <si>
    <t>CARD_EFFECTIVE_END_DATE</t>
  </si>
  <si>
    <t>DIR_CARD_DEFINITION_NAME</t>
  </si>
  <si>
    <t>Unique Identifier</t>
  </si>
  <si>
    <t>Loaded</t>
  </si>
  <si>
    <t>Count</t>
  </si>
  <si>
    <t>B&amp;P Card Reconciliation</t>
  </si>
  <si>
    <t>Environment</t>
  </si>
  <si>
    <t>PROD</t>
  </si>
  <si>
    <t>Benefits and Pensions</t>
  </si>
  <si>
    <t/>
  </si>
  <si>
    <t>GB Legislative Data Group</t>
  </si>
  <si>
    <t>BP</t>
  </si>
  <si>
    <t>DATA_MIGRATION</t>
  </si>
  <si>
    <t>PER_INFO_14MAY2019</t>
  </si>
  <si>
    <t>Y</t>
  </si>
  <si>
    <t>18-MAY-2019</t>
  </si>
  <si>
    <t>SUBBA</t>
  </si>
  <si>
    <t>E10004</t>
  </si>
  <si>
    <t>BAPCARDE10004</t>
  </si>
  <si>
    <t>E1001641</t>
  </si>
  <si>
    <t>BAPCARDE1001641</t>
  </si>
  <si>
    <t>E1000175</t>
  </si>
  <si>
    <t>BAPCARDE1000175</t>
  </si>
  <si>
    <t>CalculationCard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</si>
</sst>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8"/>
      <color theme="1"/>
      <name val="Tahoma"/>
      <family val="2"/>
    </font>
    <font>
      <sz val="1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</font>
    <font>
      <sz val="8"/>
      <color theme="1"/>
      <name val="Tahoma"/>
    </font>
  </fonts>
  <fills count="6">
    <fill>
      <patternFill patternType="none"/>
    </fill>
    <fill>
      <patternFill patternType="gray125"/>
    </fill>
    <fill>
      <patternFill patternType="solid">
        <fgColor rgb="FFCFE0F1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E7F3FD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rgb="FF777777"/>
      </left>
      <right style="thin">
        <color rgb="FF777777"/>
      </right>
      <top style="thin">
        <color rgb="FF777777"/>
      </top>
      <bottom style="thin">
        <color rgb="FF777777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6">
    <xf numFmtId="0" fontId="0" fillId="0" borderId="0"/>
    <xf numFmtId="0" fontId="1" fillId="0" borderId="0" applyNumberFormat="0" applyFill="0" applyBorder="0" applyAlignment="0" applyProtection="0"/>
    <xf numFmtId="0" fontId="3" fillId="0" borderId="0"/>
    <xf numFmtId="0" fontId="8" fillId="0" borderId="0"/>
    <xf numFmtId="0" fontId="9" fillId="0" borderId="0"/>
    <xf numFmtId="0" fontId="10" fillId="0" borderId="0"/>
  </cellStyleXfs>
  <cellXfs count="19">
    <xf numFmtId="0" fontId="0" fillId="0" borderId="0" xfId="0"/>
    <xf numFmtId="0" fontId="1" fillId="0" borderId="0" xfId="1"/>
    <xf numFmtId="0" fontId="0" fillId="0" borderId="0" xfId="0" applyAlignment="1">
      <alignment horizontal="center"/>
    </xf>
    <xf numFmtId="0" fontId="2" fillId="0" borderId="0" xfId="0" applyFont="1"/>
    <xf numFmtId="14" fontId="0" fillId="0" borderId="0" xfId="0" applyNumberFormat="1"/>
    <xf numFmtId="0" fontId="4" fillId="2" borderId="1" xfId="0" applyFont="1" applyFill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49" fontId="0" fillId="0" borderId="0" xfId="0" applyNumberFormat="1"/>
    <xf numFmtId="0" fontId="5" fillId="0" borderId="0" xfId="1" applyFont="1"/>
    <xf numFmtId="0" fontId="6" fillId="0" borderId="0" xfId="1" applyFont="1"/>
    <xf numFmtId="0" fontId="7" fillId="0" borderId="0" xfId="0" applyFont="1"/>
    <xf numFmtId="0" fontId="0" fillId="3" borderId="0" xfId="0" applyFill="1"/>
    <xf numFmtId="0" fontId="0" fillId="4" borderId="2" xfId="0" applyFill="1" applyBorder="1" applyAlignment="1">
      <alignment horizontal="left" vertical="top" wrapText="1"/>
    </xf>
    <xf numFmtId="0" fontId="0" fillId="3" borderId="0" xfId="0" applyNumberFormat="1" applyFill="1"/>
    <xf numFmtId="0" fontId="4" fillId="2" borderId="1" xfId="3" applyFont="1" applyFill="1" applyBorder="1" applyAlignment="1">
      <alignment horizontal="left" vertical="top" wrapText="1"/>
    </xf>
    <xf numFmtId="0" fontId="0" fillId="5" borderId="0" xfId="0" applyFill="1"/>
    <xf numFmtId="0" fontId="11" fillId="0" borderId="1" xfId="5" applyFont="1" applyBorder="1" applyAlignment="1">
      <alignment horizontal="left" vertical="top" wrapText="1"/>
    </xf>
    <xf numFmtId="14" fontId="11" fillId="0" borderId="1" xfId="5" applyNumberFormat="1" applyFont="1" applyBorder="1" applyAlignment="1">
      <alignment horizontal="left" vertical="top" wrapText="1"/>
    </xf>
    <xf numFmtId="15" fontId="0" fillId="0" borderId="0" xfId="0" applyNumberFormat="1"/>
  </cellXfs>
  <cellStyles count="6">
    <cellStyle name="Hyperlink" xfId="1" builtinId="8"/>
    <cellStyle name="Normal" xfId="0" builtinId="0"/>
    <cellStyle name="Normal 2" xfId="2" xr:uid="{00000000-0005-0000-0000-000002000000}"/>
    <cellStyle name="Normal 3" xfId="3" xr:uid="{00000000-0005-0000-0000-000003000000}"/>
    <cellStyle name="Normal 4" xfId="4" xr:uid="{00000000-0005-0000-0000-000004000000}"/>
    <cellStyle name="Normal 5" xfId="5" xr:uid="{00000000-0005-0000-0000-000005000000}"/>
  </cellStyles>
  <dxfs count="10">
    <dxf>
      <font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114300</xdr:rowOff>
    </xdr:from>
    <xdr:to>
      <xdr:col>3</xdr:col>
      <xdr:colOff>533400</xdr:colOff>
      <xdr:row>4</xdr:row>
      <xdr:rowOff>9627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14300"/>
          <a:ext cx="3590925" cy="7335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H36"/>
  <sheetViews>
    <sheetView workbookViewId="0">
      <selection activeCell="G4" sqref="G4"/>
    </sheetView>
  </sheetViews>
  <sheetFormatPr defaultRowHeight="15" x14ac:dyDescent="0.25"/>
  <cols>
    <col min="1" max="1" width="26.7109375" customWidth="1"/>
    <col min="2" max="2" width="10" customWidth="1"/>
    <col min="6" max="6" width="10.7109375" bestFit="1" customWidth="1"/>
    <col min="7" max="7" width="11.140625" customWidth="1"/>
  </cols>
  <sheetData>
    <row r="1" spans="1:8" ht="21" x14ac:dyDescent="0.35">
      <c r="E1" s="3" t="s">
        <v>2</v>
      </c>
    </row>
    <row r="2" spans="1:8" x14ac:dyDescent="0.25">
      <c r="E2" t="s">
        <v>9</v>
      </c>
      <c r="G2" t="s">
        <v>43</v>
      </c>
    </row>
    <row r="3" spans="1:8" x14ac:dyDescent="0.25">
      <c r="E3" t="s">
        <v>10</v>
      </c>
      <c r="G3" s="4">
        <v>43605</v>
      </c>
    </row>
    <row r="4" spans="1:8" x14ac:dyDescent="0.25">
      <c r="E4" t="s">
        <v>44</v>
      </c>
      <c r="G4" s="4" t="s">
        <v>45</v>
      </c>
    </row>
    <row r="5" spans="1:8" ht="14.25" customHeight="1" x14ac:dyDescent="0.25"/>
    <row r="9" spans="1:8" ht="45" x14ac:dyDescent="0.25">
      <c r="A9" s="1"/>
      <c r="B9" s="2" t="s">
        <v>0</v>
      </c>
      <c r="C9" s="2" t="s">
        <v>4</v>
      </c>
      <c r="D9" t="s">
        <v>1</v>
      </c>
      <c r="E9" s="12" t="s">
        <v>32</v>
      </c>
      <c r="F9" s="12" t="s">
        <v>11</v>
      </c>
      <c r="G9" s="12" t="s">
        <v>12</v>
      </c>
      <c r="H9" s="12" t="s">
        <v>13</v>
      </c>
    </row>
    <row r="10" spans="1:8" x14ac:dyDescent="0.25">
      <c r="A10" s="8" t="s">
        <v>42</v>
      </c>
      <c r="B10">
        <f ca="1">COUNTA(STG!A3:A14178)</f>
        <v>10806</v>
      </c>
      <c r="C10">
        <f ca="1">COUNTA(HDL!A3:A14188)</f>
        <v>10806</v>
      </c>
      <c r="D10">
        <f ca="1">COUNTA(HCM!A3:A12753)</f>
        <v>11836</v>
      </c>
    </row>
    <row r="11" spans="1:8" x14ac:dyDescent="0.25">
      <c r="A11" s="8" t="s">
        <v>3</v>
      </c>
      <c r="E11">
        <f ca="1">COUNTIF(Reconcile!C$2:C$4195,$A11)</f>
        <v>57</v>
      </c>
      <c r="F11">
        <f ca="1">COUNTIF(Reconcile!D$2:D$4195,$A11)</f>
        <v>57</v>
      </c>
      <c r="G11">
        <f ca="1">COUNTIF(Reconcile!E$2:E$4195,$A11)</f>
        <v>57</v>
      </c>
      <c r="H11">
        <f ca="1">COUNTIF(Reconcile!F$2:F$4195,$A11)</f>
        <v>57</v>
      </c>
    </row>
    <row r="12" spans="1:8" x14ac:dyDescent="0.25">
      <c r="A12" s="8" t="s">
        <v>7</v>
      </c>
      <c r="E12">
        <f ca="1">COUNTIF(Reconcile!C$2:C$4195,$A12)</f>
        <v>10749</v>
      </c>
      <c r="F12">
        <f ca="1">COUNTIF(Reconcile!D$2:D$4195,$A12)</f>
        <v>10738</v>
      </c>
      <c r="G12">
        <f ca="1">COUNTIF(Reconcile!E$2:E$4195,$A12)</f>
        <v>10749</v>
      </c>
      <c r="H12">
        <f ca="1">COUNTIF(Reconcile!F$2:F$4195,$A12)</f>
        <v>10749</v>
      </c>
    </row>
    <row r="13" spans="1:8" x14ac:dyDescent="0.25">
      <c r="A13" s="8" t="s">
        <v>5</v>
      </c>
      <c r="E13">
        <f ca="1">COUNTIF(Reconcile!C$2:C$4195,$A13)</f>
        <v>0</v>
      </c>
      <c r="F13">
        <f ca="1">COUNTIF(Reconcile!D$2:D$4195,$A13)</f>
        <v>0</v>
      </c>
      <c r="G13">
        <f ca="1">COUNTIF(Reconcile!E$2:E$4195,$A13)</f>
        <v>0</v>
      </c>
      <c r="H13">
        <f ca="1">COUNTIF(Reconcile!F$2:F$4195,$A13)</f>
        <v>0</v>
      </c>
    </row>
    <row r="14" spans="1:8" x14ac:dyDescent="0.25">
      <c r="A14" s="8" t="s">
        <v>6</v>
      </c>
      <c r="E14">
        <f ca="1">COUNTIF(Reconcile!C$2:C$4195,$A14)</f>
        <v>0</v>
      </c>
      <c r="F14">
        <f ca="1">COUNTIF(Reconcile!D$2:D$4195,$A14)</f>
        <v>11</v>
      </c>
      <c r="G14">
        <f ca="1">COUNTIF(Reconcile!E$2:E$4195,$A14)</f>
        <v>0</v>
      </c>
      <c r="H14">
        <f ca="1">COUNTIF(Reconcile!F$2:F$4195,$A14)</f>
        <v>0</v>
      </c>
    </row>
    <row r="15" spans="1:8" x14ac:dyDescent="0.25">
      <c r="A15" s="8" t="s">
        <v>8</v>
      </c>
      <c r="E15">
        <f ca="1">SUM(E11:E14)</f>
        <v>10806</v>
      </c>
      <c r="F15">
        <f t="shared" ref="F15:H15" ca="1" si="0">SUM(F11:F14)</f>
        <v>10806</v>
      </c>
      <c r="G15">
        <f t="shared" ca="1" si="0"/>
        <v>10806</v>
      </c>
      <c r="H15">
        <f t="shared" ca="1" si="0"/>
        <v>10806</v>
      </c>
    </row>
    <row r="17" spans="1:1" x14ac:dyDescent="0.25">
      <c r="A17" s="8"/>
    </row>
    <row r="18" spans="1:1" ht="23.25" x14ac:dyDescent="0.35">
      <c r="A18" s="9"/>
    </row>
    <row r="19" spans="1:1" x14ac:dyDescent="0.25">
      <c r="A19" s="8"/>
    </row>
    <row r="20" spans="1:1" x14ac:dyDescent="0.25">
      <c r="A20" s="8"/>
    </row>
    <row r="21" spans="1:1" x14ac:dyDescent="0.25">
      <c r="A21" s="8"/>
    </row>
    <row r="23" spans="1:1" x14ac:dyDescent="0.25">
      <c r="A23" s="8"/>
    </row>
    <row r="24" spans="1:1" x14ac:dyDescent="0.25">
      <c r="A24" s="8"/>
    </row>
    <row r="25" spans="1:1" x14ac:dyDescent="0.25">
      <c r="A25" s="8"/>
    </row>
    <row r="26" spans="1:1" x14ac:dyDescent="0.25">
      <c r="A26" s="8"/>
    </row>
    <row r="27" spans="1:1" x14ac:dyDescent="0.25">
      <c r="A27" s="8"/>
    </row>
    <row r="28" spans="1:1" x14ac:dyDescent="0.25">
      <c r="A28" s="10"/>
    </row>
    <row r="32" spans="1:1" x14ac:dyDescent="0.25">
      <c r="A32" s="10"/>
    </row>
    <row r="36" spans="1:1" x14ac:dyDescent="0.25">
      <c r="A36" s="10"/>
    </row>
  </sheetData>
  <sortState xmlns:xlrd2="http://schemas.microsoft.com/office/spreadsheetml/2017/richdata2" ref="D29:F36">
    <sortCondition ref="D29"/>
  </sortState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G5"/>
  <sheetViews>
    <sheetView zoomScaleNormal="100" workbookViewId="0">
      <pane ySplit="2" topLeftCell="A3" activePane="bottomLeft" state="frozen"/>
      <selection pane="bottomLeft" activeCell="A6" sqref="A6:XFD10808"/>
    </sheetView>
  </sheetViews>
  <sheetFormatPr defaultRowHeight="15" x14ac:dyDescent="0.25"/>
  <cols>
    <col min="1" max="1" width="18" bestFit="1" customWidth="1"/>
    <col min="2" max="2" width="22.42578125" bestFit="1" customWidth="1"/>
    <col min="3" max="3" width="20.85546875" bestFit="1" customWidth="1"/>
    <col min="4" max="4" width="21.7109375" customWidth="1"/>
    <col min="5" max="5" width="20.85546875" bestFit="1" customWidth="1"/>
    <col min="6" max="6" width="12.7109375" bestFit="1" customWidth="1"/>
    <col min="7" max="7" width="32" bestFit="1" customWidth="1"/>
    <col min="9" max="9" width="20.42578125" bestFit="1" customWidth="1"/>
    <col min="13" max="13" width="18.28515625" bestFit="1" customWidth="1"/>
    <col min="20" max="20" width="19" bestFit="1" customWidth="1"/>
  </cols>
  <sheetData>
    <row r="1" spans="1:33" x14ac:dyDescent="0.2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31</v>
      </c>
      <c r="V1">
        <v>32</v>
      </c>
      <c r="W1">
        <v>33</v>
      </c>
      <c r="X1">
        <v>34</v>
      </c>
      <c r="Y1">
        <v>35</v>
      </c>
      <c r="Z1">
        <v>36</v>
      </c>
      <c r="AA1">
        <v>37</v>
      </c>
      <c r="AB1">
        <v>38</v>
      </c>
      <c r="AC1">
        <v>39</v>
      </c>
      <c r="AD1">
        <v>40</v>
      </c>
      <c r="AE1">
        <v>41</v>
      </c>
      <c r="AF1">
        <v>42</v>
      </c>
      <c r="AG1">
        <v>43</v>
      </c>
    </row>
    <row r="2" spans="1:33" s="15" customFormat="1" x14ac:dyDescent="0.25">
      <c r="A2" s="15" t="s">
        <v>26</v>
      </c>
      <c r="B2" s="15" t="s">
        <v>11</v>
      </c>
      <c r="C2" s="15" t="s">
        <v>12</v>
      </c>
      <c r="D2" s="15" t="s">
        <v>13</v>
      </c>
      <c r="E2" s="15" t="s">
        <v>30</v>
      </c>
      <c r="F2" s="15" t="s">
        <v>14</v>
      </c>
      <c r="G2" s="15" t="s">
        <v>15</v>
      </c>
      <c r="H2" s="15" t="s">
        <v>31</v>
      </c>
      <c r="I2" s="15" t="s">
        <v>28</v>
      </c>
      <c r="J2" s="15" t="s">
        <v>27</v>
      </c>
      <c r="K2" s="15" t="s">
        <v>16</v>
      </c>
      <c r="L2" s="15" t="s">
        <v>17</v>
      </c>
      <c r="M2" s="15" t="s">
        <v>18</v>
      </c>
      <c r="N2" s="15" t="s">
        <v>19</v>
      </c>
      <c r="O2" s="15" t="s">
        <v>20</v>
      </c>
      <c r="P2" s="15" t="s">
        <v>21</v>
      </c>
      <c r="Q2" s="15" t="s">
        <v>22</v>
      </c>
      <c r="R2" s="15" t="s">
        <v>23</v>
      </c>
      <c r="S2" s="15" t="s">
        <v>24</v>
      </c>
      <c r="T2" s="15" t="s">
        <v>25</v>
      </c>
      <c r="U2" t="s">
        <v>35</v>
      </c>
    </row>
    <row r="3" spans="1:33" x14ac:dyDescent="0.25">
      <c r="A3" t="str">
        <f t="shared" ref="A3:A5" ca="1" si="0">D3</f>
        <v>E1000175</v>
      </c>
      <c r="B3" s="18">
        <v>43003</v>
      </c>
      <c r="C3" s="18">
        <v>1027428</v>
      </c>
      <c r="D3" t="s">
        <v>59</v>
      </c>
      <c r="E3" t="s">
        <v>46</v>
      </c>
      <c r="F3" t="s">
        <v>47</v>
      </c>
      <c r="G3" t="s">
        <v>48</v>
      </c>
      <c r="H3" t="s">
        <v>49</v>
      </c>
      <c r="I3" t="s">
        <v>60</v>
      </c>
      <c r="J3" t="s">
        <v>50</v>
      </c>
      <c r="K3" t="s">
        <v>51</v>
      </c>
      <c r="L3" t="s">
        <v>52</v>
      </c>
      <c r="M3" t="s">
        <v>53</v>
      </c>
      <c r="R3" t="s">
        <v>53</v>
      </c>
      <c r="S3" t="s">
        <v>54</v>
      </c>
      <c r="T3" t="s">
        <v>53</v>
      </c>
      <c r="U3" t="s">
        <v>54</v>
      </c>
    </row>
    <row r="4" spans="1:33" x14ac:dyDescent="0.25">
      <c r="A4" t="str">
        <f t="shared" ca="1" si="0"/>
        <v>E10004</v>
      </c>
      <c r="B4" s="18">
        <v>40912</v>
      </c>
      <c r="C4" s="18">
        <v>1027428</v>
      </c>
      <c r="D4" t="s">
        <v>55</v>
      </c>
      <c r="E4" t="s">
        <v>46</v>
      </c>
      <c r="F4" t="s">
        <v>47</v>
      </c>
      <c r="G4" t="s">
        <v>48</v>
      </c>
      <c r="H4" t="s">
        <v>49</v>
      </c>
      <c r="I4" t="s">
        <v>56</v>
      </c>
      <c r="J4" t="s">
        <v>50</v>
      </c>
      <c r="K4" t="s">
        <v>51</v>
      </c>
      <c r="L4" t="s">
        <v>52</v>
      </c>
      <c r="M4" t="s">
        <v>53</v>
      </c>
      <c r="R4" t="s">
        <v>53</v>
      </c>
      <c r="S4" t="s">
        <v>54</v>
      </c>
      <c r="T4" t="s">
        <v>53</v>
      </c>
      <c r="U4" t="s">
        <v>54</v>
      </c>
    </row>
    <row r="5" spans="1:33" x14ac:dyDescent="0.25">
      <c r="A5" t="str">
        <f t="shared" ca="1" si="0"/>
        <v>E1001641</v>
      </c>
      <c r="B5" s="18">
        <v>42429</v>
      </c>
      <c r="C5" s="18">
        <v>1027428</v>
      </c>
      <c r="D5" t="s">
        <v>57</v>
      </c>
      <c r="E5" t="s">
        <v>46</v>
      </c>
      <c r="F5" t="s">
        <v>47</v>
      </c>
      <c r="G5" t="s">
        <v>48</v>
      </c>
      <c r="H5" t="s">
        <v>49</v>
      </c>
      <c r="I5" t="s">
        <v>58</v>
      </c>
      <c r="J5" t="s">
        <v>50</v>
      </c>
      <c r="K5" t="s">
        <v>51</v>
      </c>
      <c r="L5" t="s">
        <v>52</v>
      </c>
      <c r="M5" t="s">
        <v>53</v>
      </c>
      <c r="R5" t="s">
        <v>53</v>
      </c>
      <c r="S5" t="s">
        <v>54</v>
      </c>
      <c r="T5" t="s">
        <v>53</v>
      </c>
      <c r="U5" t="s">
        <v>54</v>
      </c>
    </row>
  </sheetData>
  <sortState xmlns:xlrd2="http://schemas.microsoft.com/office/spreadsheetml/2017/richdata2" ref="A3:AG6">
    <sortCondition ref="D3:D6"/>
  </sortState>
  <conditionalFormatting sqref="A3:A5">
    <cfRule type="duplicateValues" dxfId="9" priority="66"/>
  </conditionalFormatting>
  <conditionalFormatting sqref="A1:A5">
    <cfRule type="duplicateValues" dxfId="8" priority="67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P5"/>
  <sheetViews>
    <sheetView workbookViewId="0">
      <pane ySplit="2" topLeftCell="A3" activePane="bottomLeft" state="frozen"/>
      <selection pane="bottomLeft" activeCell="A6" sqref="A6:XFD10808"/>
    </sheetView>
  </sheetViews>
  <sheetFormatPr defaultRowHeight="15" x14ac:dyDescent="0.25"/>
  <cols>
    <col min="1" max="1" width="20.42578125" bestFit="1" customWidth="1"/>
    <col min="2" max="2" width="22.42578125" bestFit="1" customWidth="1"/>
    <col min="3" max="3" width="20.5703125" bestFit="1" customWidth="1"/>
    <col min="4" max="4" width="32" bestFit="1" customWidth="1"/>
    <col min="5" max="5" width="28.140625" bestFit="1" customWidth="1"/>
    <col min="6" max="6" width="21.85546875" bestFit="1" customWidth="1"/>
    <col min="7" max="7" width="25" bestFit="1" customWidth="1"/>
    <col min="8" max="8" width="18.85546875" bestFit="1" customWidth="1"/>
    <col min="9" max="9" width="24" bestFit="1" customWidth="1"/>
    <col min="10" max="10" width="13.42578125" bestFit="1" customWidth="1"/>
    <col min="11" max="11" width="12" bestFit="1" customWidth="1"/>
    <col min="12" max="12" width="15.7109375" bestFit="1" customWidth="1"/>
    <col min="13" max="13" width="17.85546875" bestFit="1" customWidth="1"/>
    <col min="14" max="14" width="19" bestFit="1" customWidth="1"/>
    <col min="15" max="31" width="3" bestFit="1" customWidth="1"/>
  </cols>
  <sheetData>
    <row r="1" spans="1:16" x14ac:dyDescent="0.25">
      <c r="A1" s="1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</row>
    <row r="2" spans="1:16" x14ac:dyDescent="0.25">
      <c r="A2" s="13" t="s">
        <v>29</v>
      </c>
      <c r="B2" t="s">
        <v>11</v>
      </c>
      <c r="C2" t="s">
        <v>12</v>
      </c>
      <c r="D2" t="s">
        <v>15</v>
      </c>
      <c r="E2" t="s">
        <v>39</v>
      </c>
      <c r="F2" t="s">
        <v>13</v>
      </c>
      <c r="G2" t="s">
        <v>31</v>
      </c>
      <c r="H2" t="s">
        <v>28</v>
      </c>
      <c r="I2" t="s">
        <v>27</v>
      </c>
      <c r="J2" t="s">
        <v>16</v>
      </c>
      <c r="K2" t="s">
        <v>24</v>
      </c>
      <c r="L2" t="s">
        <v>23</v>
      </c>
      <c r="M2" t="s">
        <v>35</v>
      </c>
      <c r="N2" t="s">
        <v>25</v>
      </c>
      <c r="P2" s="7"/>
    </row>
    <row r="3" spans="1:16" x14ac:dyDescent="0.25">
      <c r="A3" s="13" t="str">
        <f t="shared" ref="A3:A5" ca="1" si="0">F3</f>
        <v>E1000175</v>
      </c>
      <c r="B3" s="18">
        <v>43003</v>
      </c>
      <c r="C3" s="18">
        <v>1027428</v>
      </c>
      <c r="D3" t="s">
        <v>48</v>
      </c>
      <c r="E3" t="s">
        <v>46</v>
      </c>
      <c r="F3" t="s">
        <v>59</v>
      </c>
      <c r="G3" t="s">
        <v>49</v>
      </c>
      <c r="H3" t="s">
        <v>60</v>
      </c>
      <c r="I3" t="s">
        <v>50</v>
      </c>
      <c r="J3" t="s">
        <v>51</v>
      </c>
      <c r="K3" t="s">
        <v>54</v>
      </c>
      <c r="L3" t="s">
        <v>53</v>
      </c>
      <c r="M3" t="s">
        <v>54</v>
      </c>
      <c r="N3" t="s">
        <v>53</v>
      </c>
      <c r="P3" s="7"/>
    </row>
    <row r="4" spans="1:16" x14ac:dyDescent="0.25">
      <c r="A4" s="13" t="str">
        <f t="shared" ca="1" si="0"/>
        <v>E10004</v>
      </c>
      <c r="B4" s="18">
        <v>40912</v>
      </c>
      <c r="C4" s="18">
        <v>1027428</v>
      </c>
      <c r="D4" t="s">
        <v>48</v>
      </c>
      <c r="E4" t="s">
        <v>46</v>
      </c>
      <c r="F4" t="s">
        <v>55</v>
      </c>
      <c r="G4" t="s">
        <v>49</v>
      </c>
      <c r="H4" t="s">
        <v>56</v>
      </c>
      <c r="I4" t="s">
        <v>50</v>
      </c>
      <c r="J4" t="s">
        <v>51</v>
      </c>
      <c r="K4" t="s">
        <v>54</v>
      </c>
      <c r="L4" t="s">
        <v>53</v>
      </c>
      <c r="M4" t="s">
        <v>54</v>
      </c>
      <c r="N4" t="s">
        <v>53</v>
      </c>
      <c r="P4" s="7"/>
    </row>
    <row r="5" spans="1:16" x14ac:dyDescent="0.25">
      <c r="A5" s="13" t="str">
        <f t="shared" ca="1" si="0"/>
        <v>E1001641</v>
      </c>
      <c r="B5" s="18">
        <v>42429</v>
      </c>
      <c r="C5" s="18">
        <v>1027428</v>
      </c>
      <c r="D5" t="s">
        <v>48</v>
      </c>
      <c r="E5" t="s">
        <v>46</v>
      </c>
      <c r="F5" t="s">
        <v>57</v>
      </c>
      <c r="G5" t="s">
        <v>49</v>
      </c>
      <c r="H5" t="s">
        <v>58</v>
      </c>
      <c r="I5" t="s">
        <v>50</v>
      </c>
      <c r="J5" t="s">
        <v>51</v>
      </c>
      <c r="K5" t="s">
        <v>54</v>
      </c>
      <c r="L5" t="s">
        <v>53</v>
      </c>
      <c r="M5" t="s">
        <v>54</v>
      </c>
      <c r="N5" t="s">
        <v>53</v>
      </c>
      <c r="P5" s="7"/>
    </row>
  </sheetData>
  <sortState xmlns:xlrd2="http://schemas.microsoft.com/office/spreadsheetml/2017/richdata2" ref="A3:P5">
    <sortCondition ref="F3:F5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I5"/>
  <sheetViews>
    <sheetView zoomScale="110" zoomScaleNormal="110" workbookViewId="0">
      <pane ySplit="1" topLeftCell="A2" activePane="bottomLeft" state="frozen"/>
      <selection pane="bottomLeft" activeCell="A6" sqref="A6:XFD12245"/>
    </sheetView>
  </sheetViews>
  <sheetFormatPr defaultColWidth="24.28515625" defaultRowHeight="15" x14ac:dyDescent="0.25"/>
  <cols>
    <col min="1" max="1" width="13.7109375" bestFit="1" customWidth="1"/>
    <col min="2" max="2" width="11.7109375" bestFit="1" customWidth="1"/>
    <col min="3" max="3" width="17.42578125" bestFit="1" customWidth="1"/>
    <col min="4" max="4" width="20.42578125" bestFit="1" customWidth="1"/>
    <col min="5" max="5" width="19.85546875" bestFit="1" customWidth="1"/>
    <col min="6" max="6" width="16.5703125" bestFit="1" customWidth="1"/>
    <col min="7" max="7" width="17.5703125" bestFit="1" customWidth="1"/>
    <col min="8" max="8" width="24.7109375" bestFit="1" customWidth="1"/>
    <col min="9" max="9" width="22.7109375" bestFit="1" customWidth="1"/>
  </cols>
  <sheetData>
    <row r="1" spans="1:9" x14ac:dyDescent="0.2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</row>
    <row r="2" spans="1:9" x14ac:dyDescent="0.25">
      <c r="A2" s="5" t="s">
        <v>29</v>
      </c>
      <c r="B2" s="14" t="s">
        <v>36</v>
      </c>
      <c r="C2" s="14" t="s">
        <v>28</v>
      </c>
      <c r="D2" s="14" t="s">
        <v>27</v>
      </c>
      <c r="E2" s="14" t="s">
        <v>33</v>
      </c>
      <c r="F2" s="14" t="s">
        <v>34</v>
      </c>
      <c r="G2" s="14" t="s">
        <v>13</v>
      </c>
      <c r="H2" s="14" t="s">
        <v>37</v>
      </c>
      <c r="I2" s="14" t="s">
        <v>38</v>
      </c>
    </row>
    <row r="3" spans="1:9" x14ac:dyDescent="0.25">
      <c r="A3" s="6" t="str">
        <f t="shared" ref="A3:A5" ca="1" si="0">G3</f>
        <v>E1000175</v>
      </c>
      <c r="B3" s="16" t="s">
        <v>61</v>
      </c>
      <c r="C3" s="16" t="s">
        <v>60</v>
      </c>
      <c r="D3" s="16" t="s">
        <v>50</v>
      </c>
      <c r="E3" s="16" t="s">
        <v>48</v>
      </c>
      <c r="F3" s="16" t="s">
        <v>46</v>
      </c>
      <c r="G3" s="16" t="s">
        <v>59</v>
      </c>
      <c r="H3" s="17">
        <v>43003</v>
      </c>
      <c r="I3" s="17">
        <v>1027428</v>
      </c>
    </row>
    <row r="4" spans="1:9" x14ac:dyDescent="0.25">
      <c r="A4" s="6" t="str">
        <f t="shared" ca="1" si="0"/>
        <v>E10004</v>
      </c>
      <c r="B4" s="16" t="s">
        <v>61</v>
      </c>
      <c r="C4" s="16" t="s">
        <v>56</v>
      </c>
      <c r="D4" s="16" t="s">
        <v>50</v>
      </c>
      <c r="E4" s="16" t="s">
        <v>48</v>
      </c>
      <c r="F4" s="16" t="s">
        <v>46</v>
      </c>
      <c r="G4" s="16" t="s">
        <v>55</v>
      </c>
      <c r="H4" s="17">
        <v>40912</v>
      </c>
      <c r="I4" s="17">
        <v>1027428</v>
      </c>
    </row>
    <row r="5" spans="1:9" x14ac:dyDescent="0.25">
      <c r="A5" s="6" t="str">
        <f t="shared" ca="1" si="0"/>
        <v>E1001641</v>
      </c>
      <c r="B5" s="16" t="s">
        <v>61</v>
      </c>
      <c r="C5" s="16" t="s">
        <v>58</v>
      </c>
      <c r="D5" s="16" t="s">
        <v>50</v>
      </c>
      <c r="E5" s="16" t="s">
        <v>48</v>
      </c>
      <c r="F5" s="16" t="s">
        <v>46</v>
      </c>
      <c r="G5" s="16" t="s">
        <v>57</v>
      </c>
      <c r="H5" s="17">
        <v>42429</v>
      </c>
      <c r="I5" s="17">
        <v>1027428</v>
      </c>
    </row>
  </sheetData>
  <sortState xmlns:xlrd2="http://schemas.microsoft.com/office/spreadsheetml/2017/richdata2" ref="A3:I6">
    <sortCondition ref="G3:G6"/>
  </sortState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F4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7" sqref="D17"/>
    </sheetView>
  </sheetViews>
  <sheetFormatPr defaultRowHeight="15" x14ac:dyDescent="0.25"/>
  <cols>
    <col min="1" max="1" width="20.42578125" bestFit="1" customWidth="1"/>
    <col min="2" max="2" width="18" bestFit="1" customWidth="1"/>
    <col min="4" max="4" width="18.28515625" customWidth="1"/>
    <col min="6" max="6" width="11.140625" bestFit="1" customWidth="1"/>
  </cols>
  <sheetData>
    <row r="1" spans="1:6" ht="45" x14ac:dyDescent="0.25">
      <c r="A1" s="5" t="s">
        <v>40</v>
      </c>
      <c r="B1" s="5" t="s">
        <v>41</v>
      </c>
      <c r="C1" s="12" t="s">
        <v>32</v>
      </c>
      <c r="D1" s="12" t="s">
        <v>11</v>
      </c>
      <c r="E1" s="12" t="s">
        <v>12</v>
      </c>
      <c r="F1" s="12" t="s">
        <v>13</v>
      </c>
    </row>
    <row r="2" spans="1:6" x14ac:dyDescent="0.25">
      <c r="A2" t="s">
        <v>59</v>
      </c>
      <c r="B2" t="str">
        <f ca="1">_xlfn.IFNA(TEXT(VLOOKUP($A2,HCM!$A$3:$I$12754,1,FALSE),"0"),"Not Loaded")</f>
        <v>E1000175</v>
      </c>
      <c r="C2" t="str">
        <f ca="1">IF($B2="Not Loaded","Not Loaded",IF(VLOOKUP($A2,STG!$A$3:$AG$14190,5,FALSE)=VLOOKUP($A2,HDL!$A$3:$H$14190,5,FALSE),IF(VLOOKUP($A2,HDL!$A$3:$H$14190,5,FALSE)=VLOOKUP($A2,HCM!$A$3:$I$12754,6,FALSE),"OK","HCM&lt;&gt;HDL"),"STG&lt;&gt;HDL"))</f>
        <v>OK</v>
      </c>
      <c r="D2" t="str">
        <f ca="1">IF($B2="Not Loaded","Not Loaded",IF(VLOOKUP($A2,STG!$A$3:$AG$14190,2,FALSE)=VLOOKUP($A2,HDL!$A$3:$H$14190,2,FALSE),IF(VLOOKUP($A2,HDL!$A$3:$H$14190,2,FALSE)=VLOOKUP($A2,HCM!$A$3:$I$12754,8,FALSE),"OK","HCM&lt;&gt;HDL"),"STG&lt;&gt;HDL"))</f>
        <v>OK</v>
      </c>
      <c r="E2" t="str">
        <f ca="1">IF($B2="Not Loaded","Not Loaded",IF(VLOOKUP($A2,STG!$A$3:$AG$14190,3,FALSE)=VLOOKUP($A2,HDL!$A$3:$H$14190,3,FALSE),IF(VLOOKUP($A2,HDL!$A$3:$H$14190,3,FALSE)=VLOOKUP($A2,HCM!$A$3:$I$12754,9,FALSE),"OK","HCM&lt;&gt;HDL"),"STG&lt;&gt;HDL"))</f>
        <v>OK</v>
      </c>
      <c r="F2" t="str">
        <f ca="1">IF($B2="Not Loaded","Not Loaded",IF(VLOOKUP($A2,STG!$A$3:$AG$14190,4,FALSE)=VLOOKUP($A2,HDL!$A$3:$H$14190,6,FALSE),IF(VLOOKUP($A2,HDL!$A$3:$H$14190,6,FALSE)=VLOOKUP($A2,HCM!$A$3:$I$12754,7,FALSE),"OK","HCM&lt;&gt;HDL"),"STG&lt;&gt;HDL"))</f>
        <v>OK</v>
      </c>
    </row>
    <row r="3" spans="1:6" x14ac:dyDescent="0.25">
      <c r="A3" t="s">
        <v>55</v>
      </c>
      <c r="B3" t="str">
        <f ca="1">_xlfn.IFNA(TEXT(VLOOKUP($A3,HCM!$A$3:$I$12754,1,FALSE),"0"),"Not Loaded")</f>
        <v>E10004</v>
      </c>
      <c r="C3" t="str">
        <f ca="1">IF($B3="Not Loaded","Not Loaded",IF(VLOOKUP($A3,STG!$A$3:$AG$14190,5,FALSE)=VLOOKUP($A3,HDL!$A$3:$H$14190,5,FALSE),IF(VLOOKUP($A3,HDL!$A$3:$H$14190,5,FALSE)=VLOOKUP($A3,HCM!$A$3:$I$12754,6,FALSE),"OK","HCM&lt;&gt;HDL"),"STG&lt;&gt;HDL"))</f>
        <v>OK</v>
      </c>
      <c r="D3" t="str">
        <f ca="1">IF($B3="Not Loaded","Not Loaded",IF(VLOOKUP($A3,STG!$A$3:$AG$14190,2,FALSE)=VLOOKUP($A3,HDL!$A$3:$H$14190,2,FALSE),IF(VLOOKUP($A3,HDL!$A$3:$H$14190,2,FALSE)=VLOOKUP($A3,HCM!$A$3:$I$12754,8,FALSE),"OK","HCM&lt;&gt;HDL"),"STG&lt;&gt;HDL"))</f>
        <v>OK</v>
      </c>
      <c r="E3" t="str">
        <f ca="1">IF($B3="Not Loaded","Not Loaded",IF(VLOOKUP($A3,STG!$A$3:$AG$14190,3,FALSE)=VLOOKUP($A3,HDL!$A$3:$H$14190,3,FALSE),IF(VLOOKUP($A3,HDL!$A$3:$H$14190,3,FALSE)=VLOOKUP($A3,HCM!$A$3:$I$12754,9,FALSE),"OK","HCM&lt;&gt;HDL"),"STG&lt;&gt;HDL"))</f>
        <v>OK</v>
      </c>
      <c r="F3" t="str">
        <f ca="1">IF($B3="Not Loaded","Not Loaded",IF(VLOOKUP($A3,STG!$A$3:$AG$14190,4,FALSE)=VLOOKUP($A3,HDL!$A$3:$H$14190,6,FALSE),IF(VLOOKUP($A3,HDL!$A$3:$H$14190,6,FALSE)=VLOOKUP($A3,HCM!$A$3:$I$12754,7,FALSE),"OK","HCM&lt;&gt;HDL"),"STG&lt;&gt;HDL"))</f>
        <v>OK</v>
      </c>
    </row>
    <row r="4" spans="1:6" x14ac:dyDescent="0.25">
      <c r="A4" t="s">
        <v>57</v>
      </c>
      <c r="B4" t="str">
        <f ca="1">_xlfn.IFNA(TEXT(VLOOKUP($A4,HCM!$A$3:$I$12754,1,FALSE),"0"),"Not Loaded")</f>
        <v>E1001641</v>
      </c>
      <c r="C4" t="str">
        <f ca="1">IF($B4="Not Loaded","Not Loaded",IF(VLOOKUP($A4,STG!$A$3:$AG$14190,5,FALSE)=VLOOKUP($A4,HDL!$A$3:$H$14190,5,FALSE),IF(VLOOKUP($A4,HDL!$A$3:$H$14190,5,FALSE)=VLOOKUP($A4,HCM!$A$3:$I$12754,6,FALSE),"OK","HCM&lt;&gt;HDL"),"STG&lt;&gt;HDL"))</f>
        <v>OK</v>
      </c>
      <c r="D4" t="str">
        <f ca="1">IF($B4="Not Loaded","Not Loaded",IF(VLOOKUP($A4,STG!$A$3:$AG$14190,2,FALSE)=VLOOKUP($A4,HDL!$A$3:$H$14190,2,FALSE),IF(VLOOKUP($A4,HDL!$A$3:$H$14190,2,FALSE)=VLOOKUP($A4,HCM!$A$3:$I$12754,8,FALSE),"OK","HCM&lt;&gt;HDL"),"STG&lt;&gt;HDL"))</f>
        <v>OK</v>
      </c>
      <c r="E4" t="str">
        <f ca="1">IF($B4="Not Loaded","Not Loaded",IF(VLOOKUP($A4,STG!$A$3:$AG$14190,3,FALSE)=VLOOKUP($A4,HDL!$A$3:$H$14190,3,FALSE),IF(VLOOKUP($A4,HDL!$A$3:$H$14190,3,FALSE)=VLOOKUP($A4,HCM!$A$3:$I$12754,9,FALSE),"OK","HCM&lt;&gt;HDL"),"STG&lt;&gt;HDL"))</f>
        <v>OK</v>
      </c>
      <c r="F4" t="str">
        <f ca="1">IF($B4="Not Loaded","Not Loaded",IF(VLOOKUP($A4,STG!$A$3:$AG$14190,4,FALSE)=VLOOKUP($A4,HDL!$A$3:$H$14190,6,FALSE),IF(VLOOKUP($A4,HDL!$A$3:$H$14190,6,FALSE)=VLOOKUP($A4,HCM!$A$3:$I$12754,7,FALSE),"OK","HCM&lt;&gt;HDL"),"STG&lt;&gt;HDL"))</f>
        <v>OK</v>
      </c>
    </row>
  </sheetData>
  <conditionalFormatting sqref="C2:F4">
    <cfRule type="cellIs" dxfId="7" priority="52" operator="notEqual">
      <formula>"OK"</formula>
    </cfRule>
    <cfRule type="cellIs" dxfId="6" priority="53" operator="equal">
      <formula>"OK"</formula>
    </cfRule>
  </conditionalFormatting>
  <conditionalFormatting sqref="C2:F4">
    <cfRule type="cellIs" dxfId="5" priority="42" stopIfTrue="1" operator="equal">
      <formula>"Not Loaded"</formula>
    </cfRule>
  </conditionalFormatting>
  <conditionalFormatting sqref="C2:C4">
    <cfRule type="cellIs" dxfId="4" priority="37" operator="notEqual">
      <formula>"OK"</formula>
    </cfRule>
    <cfRule type="cellIs" dxfId="3" priority="38" operator="equal">
      <formula>"OK"</formula>
    </cfRule>
  </conditionalFormatting>
  <conditionalFormatting sqref="C2:C4">
    <cfRule type="cellIs" dxfId="2" priority="36" stopIfTrue="1" operator="equal">
      <formula>"Not Loaded"</formula>
    </cfRule>
  </conditionalFormatting>
  <conditionalFormatting sqref="C2:F4">
    <cfRule type="containsBlanks" dxfId="1" priority="5">
      <formula>LEN(TRIM(C2))=0</formula>
    </cfRule>
  </conditionalFormatting>
  <conditionalFormatting sqref="A2:A4">
    <cfRule type="duplicateValues" dxfId="0" priority="68"/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516C95CC20AB845B736F04A9BD24BFB" ma:contentTypeVersion="12" ma:contentTypeDescription="Create a new document." ma:contentTypeScope="" ma:versionID="fed3b911dae7a8d08853fdd8a728eab0">
  <xsd:schema xmlns:xsd="http://www.w3.org/2001/XMLSchema" xmlns:xs="http://www.w3.org/2001/XMLSchema" xmlns:p="http://schemas.microsoft.com/office/2006/metadata/properties" xmlns:ns2="2b5b883c-7a23-4804-92ae-f91bd5a1abd0" xmlns:ns3="5315d58f-f294-41d1-8758-3ff4e1dfc33e" targetNamespace="http://schemas.microsoft.com/office/2006/metadata/properties" ma:root="true" ma:fieldsID="0cbface36da5e3b514ad6dab523ec295" ns2:_="" ns3:_="">
    <xsd:import namespace="2b5b883c-7a23-4804-92ae-f91bd5a1abd0"/>
    <xsd:import namespace="5315d58f-f294-41d1-8758-3ff4e1dfc33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5b883c-7a23-4804-92ae-f91bd5a1abd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315d58f-f294-41d1-8758-3ff4e1dfc33e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AA961DC-28D0-44C2-A7E5-2C50B18F87AD}">
  <ds:schemaRefs>
    <ds:schemaRef ds:uri="http://purl.org/dc/elements/1.1/"/>
    <ds:schemaRef ds:uri="http://schemas.microsoft.com/office/2006/metadata/properties"/>
    <ds:schemaRef ds:uri="9e5ebb6e-1584-4dc0-b988-3e8cf38876a9"/>
    <ds:schemaRef ds:uri="http://schemas.microsoft.com/sharepoint/v3"/>
    <ds:schemaRef ds:uri="http://purl.org/dc/terms/"/>
    <ds:schemaRef ds:uri="http://schemas.microsoft.com/office/2006/documentManagement/types"/>
    <ds:schemaRef ds:uri="http://purl.org/dc/dcmitype/"/>
    <ds:schemaRef ds:uri="ac6a0247-43fa-4535-a5fb-6906f8e53d52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3BDD7CC1-3E1A-485D-A1B8-A2532CE3841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C43B067-11F8-4DEC-8802-A385392D583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STG</vt:lpstr>
      <vt:lpstr>HDL</vt:lpstr>
      <vt:lpstr>HCM</vt:lpstr>
      <vt:lpstr>Reconcile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Niall McColl</dc:creator>
  <cp:lastModifiedBy>Lokesh Shanbhag</cp:lastModifiedBy>
  <dcterms:created xsi:type="dcterms:W3CDTF">2017-12-20T15:36:11Z</dcterms:created>
  <dcterms:modified xsi:type="dcterms:W3CDTF">2021-07-05T14:40:13Z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ecurity">
    <vt:lpwstr/>
  </property>
  <property fmtid="{D5CDD505-2E9C-101B-9397-08002B2CF9AE}" pid="3" name="Document Security Type">
    <vt:lpwstr>1;#Restricted|a3967369-70e6-4d62-983e-0cb1053b6319</vt:lpwstr>
  </property>
  <property fmtid="{D5CDD505-2E9C-101B-9397-08002B2CF9AE}" pid="4" name="ContentTypeId">
    <vt:lpwstr>0x0101004516C95CC20AB845B736F04A9BD24BFB</vt:lpwstr>
  </property>
  <property fmtid="{D5CDD505-2E9C-101B-9397-08002B2CF9AE}" pid="5" name="p50bba6284424fd8aeaf865684155bcf">
    <vt:lpwstr/>
  </property>
</Properties>
</file>