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A66F9791-7F6F-4831-A232-9740497B4C03}" xr6:coauthVersionLast="47" xr6:coauthVersionMax="47" xr10:uidLastSave="{00000000-0000-0000-0000-000000000000}"/>
  <bookViews>
    <workbookView xWindow="-120" yWindow="-120" windowWidth="29040" windowHeight="15840" tabRatio="536" activeTab="4" xr2:uid="{00000000-000D-0000-FFFF-FFFF00000000}"/>
  </bookViews>
  <sheets>
    <sheet name="Summary" sheetId="4" r:id="rId1"/>
    <sheet name="STG" sheetId="2" r:id="rId2"/>
    <sheet name="HDL" sheetId="27" r:id="rId3"/>
    <sheet name="HCM" sheetId="1" r:id="rId4"/>
    <sheet name="Reconcile" sheetId="3" r:id="rId5"/>
  </sheets>
  <definedNames>
    <definedName name="_xlnm._FilterDatabase" localSheetId="3" hidden="1">HCM!$A$2:$I$4</definedName>
    <definedName name="_xlnm._FilterDatabase" localSheetId="2" hidden="1">HDL!$A$2:$AD$5</definedName>
    <definedName name="_xlnm._FilterDatabase" localSheetId="4" hidden="1">Reconcile!$A$1:$F$3</definedName>
    <definedName name="_xlnm._FilterDatabase" localSheetId="1" hidden="1">STG!$A$2:$AG$8928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B3" i="3" s="1"/>
  <c r="A3" i="27"/>
  <c r="A3" i="2"/>
  <c r="A4" i="2"/>
  <c r="A4" i="27"/>
  <c r="F3" i="3" l="1"/>
  <c r="D3" i="3"/>
  <c r="E3" i="3"/>
  <c r="C3" i="3"/>
  <c r="B2" i="3"/>
  <c r="D8" i="4"/>
  <c r="C8" i="4"/>
  <c r="B8" i="4"/>
  <c r="F2" i="3" l="1"/>
  <c r="H12" i="4" s="1"/>
  <c r="D2" i="3"/>
  <c r="F9" i="4" s="1"/>
  <c r="E2" i="3"/>
  <c r="C2" i="3"/>
  <c r="G11" i="4"/>
  <c r="E11" i="4"/>
  <c r="E9" i="4"/>
  <c r="E10" i="4"/>
  <c r="E12" i="4"/>
  <c r="G9" i="4"/>
  <c r="G10" i="4"/>
  <c r="G12" i="4"/>
  <c r="F10" i="4" l="1"/>
  <c r="H11" i="4"/>
  <c r="F12" i="4"/>
  <c r="H9" i="4"/>
  <c r="H10" i="4"/>
  <c r="H13" i="4" s="1"/>
  <c r="F11" i="4"/>
  <c r="F13" i="4" s="1"/>
  <c r="G13" i="4"/>
  <c r="E13" i="4"/>
</calcChain>
</file>

<file path=xl/sharedStrings.xml><?xml version="1.0" encoding="utf-8"?>
<sst xmlns="http://schemas.openxmlformats.org/spreadsheetml/2006/main" count="102" uniqueCount="50">
  <si>
    <t>Staging</t>
  </si>
  <si>
    <t>HCM</t>
  </si>
  <si>
    <t>Data Migration Reconciliation</t>
  </si>
  <si>
    <t>Not Loaded</t>
  </si>
  <si>
    <t>HDL</t>
  </si>
  <si>
    <t>STG&lt;&gt;HDL</t>
  </si>
  <si>
    <t>HCM&lt;&gt;HDL</t>
  </si>
  <si>
    <t>OK</t>
  </si>
  <si>
    <t>Total Records</t>
  </si>
  <si>
    <t>Object</t>
  </si>
  <si>
    <t>Date</t>
  </si>
  <si>
    <t>EFFECTIVE_START_DATE</t>
  </si>
  <si>
    <t>EFFECTIVE_END_DATE</t>
  </si>
  <si>
    <t>ASSIGNMENT_NUMBER</t>
  </si>
  <si>
    <t>LEGISLATIVE_DATA_GROUP_NAME</t>
  </si>
  <si>
    <t>BATCH_NAME</t>
  </si>
  <si>
    <t>Unique Ref</t>
  </si>
  <si>
    <t>SOURCE_SYSTEM_OWNER</t>
  </si>
  <si>
    <t>SOURCE_SYSTEM_ID</t>
  </si>
  <si>
    <t>Unique Reference</t>
  </si>
  <si>
    <t>DISPLAY_NAME</t>
  </si>
  <si>
    <t>LegislativeDataGroupName</t>
  </si>
  <si>
    <t>DirCardDefinitionName</t>
  </si>
  <si>
    <t>OBJECT_NAME</t>
  </si>
  <si>
    <t>CARD_EFFECTIVE_START_DATE</t>
  </si>
  <si>
    <t>CARD_EFFECTIVE_END_DATE</t>
  </si>
  <si>
    <t>DIR_CARD_DEFINITION_NAME</t>
  </si>
  <si>
    <t>Unique Identifier</t>
  </si>
  <si>
    <t>Loaded</t>
  </si>
  <si>
    <t>Count</t>
  </si>
  <si>
    <t>Court Order - Calculation Card</t>
  </si>
  <si>
    <t>Environment</t>
  </si>
  <si>
    <t>ASSIGNMENT_START_DATE</t>
  </si>
  <si>
    <t>ASSIGNMENT_END_DATE</t>
  </si>
  <si>
    <t>PROD</t>
  </si>
  <si>
    <t>GB Legislative Data Group</t>
  </si>
  <si>
    <t>DATA_MIGRATION</t>
  </si>
  <si>
    <t>Court Orders and Student Loans</t>
  </si>
  <si>
    <t>PER_INFO_14MAY2019</t>
  </si>
  <si>
    <t>E1136521</t>
  </si>
  <si>
    <t>COURTCARD-E1136521</t>
  </si>
  <si>
    <t>E1404034</t>
  </si>
  <si>
    <t>COURTCARD-E1404034</t>
  </si>
  <si>
    <t>CalculationCard</t>
  </si>
  <si>
    <t>COURTCARD-E1008195</t>
  </si>
  <si>
    <t>E1008195</t>
  </si>
  <si>
    <t>COURTCARD-E1003929</t>
  </si>
  <si>
    <t>E1003929</t>
  </si>
  <si>
    <t>E1136521_40330</t>
  </si>
  <si>
    <t>E1404034_42891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</si>
</sst>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Tahoma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</font>
    <font>
      <sz val="8"/>
      <color theme="1"/>
      <name val="Tahoma"/>
    </font>
  </fonts>
  <fills count="5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F3FD"/>
      </patternFill>
    </fill>
  </fills>
  <borders count="3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8" fillId="0" borderId="0"/>
    <xf numFmtId="0" fontId="9" fillId="0" borderId="0"/>
    <xf numFmtId="0" fontId="10" fillId="0" borderId="0"/>
    <xf numFmtId="0" fontId="11" fillId="0" borderId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49" fontId="0" fillId="0" borderId="0" xfId="0" applyNumberFormat="1"/>
    <xf numFmtId="0" fontId="5" fillId="0" borderId="0" xfId="1" applyFont="1"/>
    <xf numFmtId="0" fontId="6" fillId="0" borderId="0" xfId="1" applyFont="1"/>
    <xf numFmtId="0" fontId="7" fillId="0" borderId="0" xfId="0" applyFont="1"/>
    <xf numFmtId="0" fontId="0" fillId="3" borderId="0" xfId="0" applyFill="1"/>
    <xf numFmtId="0" fontId="0" fillId="4" borderId="2" xfId="0" applyFill="1" applyBorder="1" applyAlignment="1">
      <alignment horizontal="left" vertical="top" wrapText="1"/>
    </xf>
    <xf numFmtId="0" fontId="0" fillId="3" borderId="0" xfId="0" applyNumberFormat="1" applyFill="1"/>
    <xf numFmtId="0" fontId="4" fillId="2" borderId="1" xfId="3" applyFont="1" applyFill="1" applyBorder="1" applyAlignment="1">
      <alignment horizontal="left" vertical="top" wrapText="1"/>
    </xf>
    <xf numFmtId="14" fontId="0" fillId="0" borderId="0" xfId="0" applyNumberFormat="1"/>
    <xf numFmtId="15" fontId="0" fillId="0" borderId="0" xfId="0" applyNumberFormat="1"/>
    <xf numFmtId="0" fontId="12" fillId="0" borderId="1" xfId="6" applyFont="1" applyBorder="1" applyAlignment="1">
      <alignment horizontal="left" vertical="top" wrapText="1"/>
    </xf>
    <xf numFmtId="14" fontId="12" fillId="0" borderId="1" xfId="6" applyNumberFormat="1" applyFont="1" applyBorder="1" applyAlignment="1">
      <alignment horizontal="left" vertical="top" wrapText="1"/>
    </xf>
  </cellXfs>
  <cellStyles count="7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  <cellStyle name="Normal 6" xfId="6" xr:uid="{00000000-0005-0000-0000-000006000000}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561975</xdr:colOff>
      <xdr:row>3</xdr:row>
      <xdr:rowOff>85827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419475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4"/>
  <sheetViews>
    <sheetView workbookViewId="0">
      <selection activeCell="E9" sqref="E9"/>
    </sheetView>
  </sheetViews>
  <sheetFormatPr defaultRowHeight="15" x14ac:dyDescent="0.25"/>
  <cols>
    <col min="1" max="1" width="21.7109375" bestFit="1" customWidth="1"/>
    <col min="2" max="2" width="12" customWidth="1"/>
    <col min="6" max="6" width="10.7109375" bestFit="1" customWidth="1"/>
    <col min="7" max="7" width="10.42578125" customWidth="1"/>
  </cols>
  <sheetData>
    <row r="1" spans="1:8" ht="21" x14ac:dyDescent="0.35">
      <c r="E1" s="3" t="s">
        <v>2</v>
      </c>
    </row>
    <row r="2" spans="1:8" x14ac:dyDescent="0.25">
      <c r="E2" t="s">
        <v>9</v>
      </c>
      <c r="G2" t="s">
        <v>30</v>
      </c>
    </row>
    <row r="3" spans="1:8" x14ac:dyDescent="0.25">
      <c r="E3" t="s">
        <v>10</v>
      </c>
      <c r="G3" s="14">
        <v>43604</v>
      </c>
    </row>
    <row r="4" spans="1:8" x14ac:dyDescent="0.25">
      <c r="E4" t="s">
        <v>31</v>
      </c>
      <c r="G4" t="s">
        <v>34</v>
      </c>
    </row>
    <row r="5" spans="1:8" ht="14.25" customHeight="1" x14ac:dyDescent="0.25"/>
    <row r="7" spans="1:8" ht="45" x14ac:dyDescent="0.25">
      <c r="A7" s="1"/>
      <c r="B7" s="2" t="s">
        <v>0</v>
      </c>
      <c r="C7" s="2" t="s">
        <v>4</v>
      </c>
      <c r="D7" t="s">
        <v>1</v>
      </c>
      <c r="E7" s="11" t="s">
        <v>20</v>
      </c>
      <c r="F7" s="11" t="s">
        <v>11</v>
      </c>
      <c r="G7" s="11" t="s">
        <v>12</v>
      </c>
      <c r="H7" s="11" t="s">
        <v>13</v>
      </c>
    </row>
    <row r="8" spans="1:8" x14ac:dyDescent="0.25">
      <c r="A8" s="7" t="s">
        <v>29</v>
      </c>
      <c r="B8">
        <f>COUNTA(STG!A3:A72)</f>
        <v>2</v>
      </c>
      <c r="C8">
        <f>COUNTA(HDL!A3:A5)</f>
        <v>2</v>
      </c>
      <c r="D8">
        <f>COUNTA(HCM!A3:A2108)</f>
        <v>4</v>
      </c>
    </row>
    <row r="9" spans="1:8" x14ac:dyDescent="0.25">
      <c r="A9" s="7" t="s">
        <v>3</v>
      </c>
      <c r="E9">
        <f>COUNTIF(Reconcile!C$2:C$77,$A9)</f>
        <v>0</v>
      </c>
      <c r="F9">
        <f>COUNTIF(Reconcile!D$2:D$77,$A9)</f>
        <v>0</v>
      </c>
      <c r="G9">
        <f>COUNTIF(Reconcile!E$2:E$77,$A9)</f>
        <v>0</v>
      </c>
      <c r="H9">
        <f>COUNTIF(Reconcile!F$2:F$77,$A9)</f>
        <v>0</v>
      </c>
    </row>
    <row r="10" spans="1:8" x14ac:dyDescent="0.25">
      <c r="A10" s="7" t="s">
        <v>7</v>
      </c>
      <c r="E10">
        <f>COUNTIF(Reconcile!C$2:C$77,$A10)</f>
        <v>2</v>
      </c>
      <c r="F10">
        <f>COUNTIF(Reconcile!D$2:D$77,$A10)</f>
        <v>2</v>
      </c>
      <c r="G10">
        <f>COUNTIF(Reconcile!E$2:E$77,$A10)</f>
        <v>2</v>
      </c>
      <c r="H10">
        <f>COUNTIF(Reconcile!F$2:F$77,$A10)</f>
        <v>2</v>
      </c>
    </row>
    <row r="11" spans="1:8" x14ac:dyDescent="0.25">
      <c r="A11" s="7" t="s">
        <v>5</v>
      </c>
      <c r="E11">
        <f>COUNTIF(Reconcile!C$2:C$77,$A11)</f>
        <v>0</v>
      </c>
      <c r="F11">
        <f>COUNTIF(Reconcile!D$2:D$77,$A11)</f>
        <v>0</v>
      </c>
      <c r="G11">
        <f>COUNTIF(Reconcile!E$2:E$77,$A11)</f>
        <v>0</v>
      </c>
      <c r="H11">
        <f>COUNTIF(Reconcile!F$2:F$77,$A11)</f>
        <v>0</v>
      </c>
    </row>
    <row r="12" spans="1:8" x14ac:dyDescent="0.25">
      <c r="A12" s="7" t="s">
        <v>6</v>
      </c>
      <c r="E12">
        <f>COUNTIF(Reconcile!C$2:C$77,$A12)</f>
        <v>0</v>
      </c>
      <c r="F12">
        <f>COUNTIF(Reconcile!D$2:D$77,$A12)</f>
        <v>0</v>
      </c>
      <c r="G12">
        <f>COUNTIF(Reconcile!E$2:E$77,$A12)</f>
        <v>0</v>
      </c>
      <c r="H12">
        <f>COUNTIF(Reconcile!F$2:F$77,$A12)</f>
        <v>0</v>
      </c>
    </row>
    <row r="13" spans="1:8" x14ac:dyDescent="0.25">
      <c r="A13" s="7" t="s">
        <v>8</v>
      </c>
      <c r="E13">
        <f>SUM(E9:E12)</f>
        <v>2</v>
      </c>
      <c r="F13">
        <f t="shared" ref="F13:H13" si="0">SUM(F9:F12)</f>
        <v>2</v>
      </c>
      <c r="G13">
        <f t="shared" si="0"/>
        <v>2</v>
      </c>
      <c r="H13">
        <f t="shared" si="0"/>
        <v>2</v>
      </c>
    </row>
    <row r="15" spans="1:8" x14ac:dyDescent="0.25">
      <c r="A15" s="7"/>
    </row>
    <row r="16" spans="1:8" ht="23.25" x14ac:dyDescent="0.35">
      <c r="A16" s="8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9"/>
    </row>
    <row r="30" spans="1:1" x14ac:dyDescent="0.25">
      <c r="A30" s="9"/>
    </row>
    <row r="34" spans="1:1" x14ac:dyDescent="0.25">
      <c r="A34" s="9"/>
    </row>
  </sheetData>
  <sortState xmlns:xlrd2="http://schemas.microsoft.com/office/spreadsheetml/2017/richdata2" ref="D29:F36">
    <sortCondition ref="D2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0"/>
  <sheetViews>
    <sheetView zoomScaleNormal="100" workbookViewId="0">
      <pane ySplit="2" topLeftCell="A3" activePane="bottomLeft" state="frozen"/>
      <selection pane="bottomLeft" activeCell="B27" sqref="B27"/>
    </sheetView>
  </sheetViews>
  <sheetFormatPr defaultRowHeight="15" x14ac:dyDescent="0.25"/>
  <cols>
    <col min="1" max="1" width="18" bestFit="1" customWidth="1"/>
    <col min="2" max="2" width="22.5703125" bestFit="1" customWidth="1"/>
    <col min="3" max="3" width="20.85546875" bestFit="1" customWidth="1"/>
    <col min="4" max="4" width="21.7109375" customWidth="1"/>
    <col min="5" max="6" width="20.85546875" bestFit="1" customWidth="1"/>
    <col min="7" max="7" width="24" bestFit="1" customWidth="1"/>
    <col min="8" max="8" width="29.42578125" bestFit="1" customWidth="1"/>
    <col min="9" max="9" width="20.42578125" bestFit="1" customWidth="1"/>
    <col min="13" max="13" width="18.28515625" bestFit="1" customWidth="1"/>
  </cols>
  <sheetData>
    <row r="1" spans="1: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25">
      <c r="A2" t="s">
        <v>16</v>
      </c>
      <c r="B2" t="s">
        <v>13</v>
      </c>
      <c r="C2" t="s">
        <v>14</v>
      </c>
      <c r="D2" t="s">
        <v>32</v>
      </c>
      <c r="E2" t="s">
        <v>33</v>
      </c>
      <c r="F2" t="s">
        <v>18</v>
      </c>
      <c r="G2" t="s">
        <v>17</v>
      </c>
      <c r="H2" t="s">
        <v>26</v>
      </c>
      <c r="I2" t="s">
        <v>15</v>
      </c>
    </row>
    <row r="3" spans="1:9" x14ac:dyDescent="0.25">
      <c r="A3" t="str">
        <f t="shared" ref="A3:A4" si="0">B3&amp;"_"&amp;D3</f>
        <v>E1136521_40330</v>
      </c>
      <c r="B3" t="s">
        <v>39</v>
      </c>
      <c r="C3" t="s">
        <v>35</v>
      </c>
      <c r="D3" s="15">
        <v>40330</v>
      </c>
      <c r="E3" s="15">
        <v>1027428</v>
      </c>
      <c r="F3" t="s">
        <v>40</v>
      </c>
      <c r="G3" t="s">
        <v>36</v>
      </c>
      <c r="H3" t="s">
        <v>37</v>
      </c>
      <c r="I3" t="s">
        <v>38</v>
      </c>
    </row>
    <row r="4" spans="1:9" x14ac:dyDescent="0.25">
      <c r="A4" t="str">
        <f t="shared" si="0"/>
        <v>E1404034_42891</v>
      </c>
      <c r="B4" t="s">
        <v>41</v>
      </c>
      <c r="C4" t="s">
        <v>35</v>
      </c>
      <c r="D4" s="15">
        <v>42891</v>
      </c>
      <c r="E4" s="15">
        <v>1027428</v>
      </c>
      <c r="F4" t="s">
        <v>42</v>
      </c>
      <c r="G4" t="s">
        <v>36</v>
      </c>
      <c r="H4" t="s">
        <v>37</v>
      </c>
      <c r="I4" t="s">
        <v>38</v>
      </c>
    </row>
    <row r="5" spans="1:9" x14ac:dyDescent="0.25">
      <c r="D5" s="15"/>
      <c r="E5" s="15"/>
    </row>
    <row r="6" spans="1:9" x14ac:dyDescent="0.25">
      <c r="D6" s="15"/>
      <c r="E6" s="15"/>
    </row>
    <row r="7" spans="1:9" x14ac:dyDescent="0.25">
      <c r="D7" s="15"/>
      <c r="E7" s="15"/>
    </row>
    <row r="8" spans="1:9" x14ac:dyDescent="0.25">
      <c r="D8" s="15"/>
      <c r="E8" s="15"/>
    </row>
    <row r="9" spans="1:9" x14ac:dyDescent="0.25">
      <c r="D9" s="15"/>
      <c r="E9" s="15"/>
    </row>
    <row r="10" spans="1:9" x14ac:dyDescent="0.25">
      <c r="D10" s="15"/>
      <c r="E10" s="15"/>
    </row>
  </sheetData>
  <sortState xmlns:xlrd2="http://schemas.microsoft.com/office/spreadsheetml/2017/richdata2" ref="A3:I11">
    <sortCondition ref="B3:B11"/>
  </sortState>
  <conditionalFormatting sqref="A3:A4">
    <cfRule type="duplicateValues" dxfId="9" priority="67"/>
  </conditionalFormatting>
  <conditionalFormatting sqref="A1:A4">
    <cfRule type="duplicateValues" dxfId="8" priority="6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5"/>
  <sheetViews>
    <sheetView workbookViewId="0">
      <pane ySplit="1" topLeftCell="A2" activePane="bottomLeft" state="frozen"/>
      <selection pane="bottomLeft" activeCell="F3" sqref="F3:F4"/>
    </sheetView>
  </sheetViews>
  <sheetFormatPr defaultRowHeight="15" x14ac:dyDescent="0.25"/>
  <cols>
    <col min="1" max="1" width="18" bestFit="1" customWidth="1"/>
    <col min="2" max="2" width="21.85546875" bestFit="1" customWidth="1"/>
    <col min="3" max="3" width="17.28515625" bestFit="1" customWidth="1"/>
    <col min="4" max="4" width="22.5703125" bestFit="1" customWidth="1"/>
    <col min="5" max="5" width="20.85546875" bestFit="1" customWidth="1"/>
    <col min="6" max="6" width="23" bestFit="1" customWidth="1"/>
    <col min="7" max="7" width="17.5703125" bestFit="1" customWidth="1"/>
    <col min="8" max="8" width="27.28515625" bestFit="1" customWidth="1"/>
    <col min="9" max="9" width="31.140625" bestFit="1" customWidth="1"/>
    <col min="10" max="10" width="24.28515625" bestFit="1" customWidth="1"/>
    <col min="11" max="11" width="19" bestFit="1" customWidth="1"/>
    <col min="12" max="12" width="15.7109375" bestFit="1" customWidth="1"/>
    <col min="13" max="13" width="18" bestFit="1" customWidth="1"/>
    <col min="14" max="14" width="14.28515625" bestFit="1" customWidth="1"/>
    <col min="15" max="15" width="21.28515625" bestFit="1" customWidth="1"/>
    <col min="16" max="16" width="20.140625" bestFit="1" customWidth="1"/>
    <col min="17" max="31" width="3" bestFit="1" customWidth="1"/>
  </cols>
  <sheetData>
    <row r="1" spans="1:16" x14ac:dyDescent="0.25">
      <c r="A1" s="10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16" x14ac:dyDescent="0.25">
      <c r="A2" s="12" t="s">
        <v>19</v>
      </c>
      <c r="B2" t="s">
        <v>13</v>
      </c>
      <c r="C2" t="s">
        <v>14</v>
      </c>
      <c r="D2" t="s">
        <v>32</v>
      </c>
      <c r="E2" t="s">
        <v>33</v>
      </c>
      <c r="F2" t="s">
        <v>18</v>
      </c>
      <c r="G2" t="s">
        <v>17</v>
      </c>
      <c r="H2" t="s">
        <v>26</v>
      </c>
      <c r="I2" t="s">
        <v>15</v>
      </c>
      <c r="P2" s="6"/>
    </row>
    <row r="3" spans="1:16" x14ac:dyDescent="0.25">
      <c r="A3" s="12" t="str">
        <f>B3&amp;"_"&amp;D3</f>
        <v>E1136521_40330</v>
      </c>
      <c r="B3" t="s">
        <v>39</v>
      </c>
      <c r="C3" t="s">
        <v>35</v>
      </c>
      <c r="D3" s="15">
        <v>40330</v>
      </c>
      <c r="E3" s="15">
        <v>1027428</v>
      </c>
      <c r="F3" t="s">
        <v>40</v>
      </c>
      <c r="G3" t="s">
        <v>36</v>
      </c>
      <c r="H3" t="s">
        <v>37</v>
      </c>
      <c r="I3" t="s">
        <v>38</v>
      </c>
      <c r="P3" s="6"/>
    </row>
    <row r="4" spans="1:16" x14ac:dyDescent="0.25">
      <c r="A4" s="12" t="str">
        <f t="shared" ref="A3:A4" si="0">B4&amp;"_"&amp;D4</f>
        <v>E1404034_42891</v>
      </c>
      <c r="B4" t="s">
        <v>41</v>
      </c>
      <c r="C4" t="s">
        <v>35</v>
      </c>
      <c r="D4" s="15">
        <v>42891</v>
      </c>
      <c r="E4" s="15">
        <v>1027428</v>
      </c>
      <c r="F4" t="s">
        <v>42</v>
      </c>
      <c r="G4" t="s">
        <v>36</v>
      </c>
      <c r="H4" t="s">
        <v>37</v>
      </c>
      <c r="I4" t="s">
        <v>38</v>
      </c>
      <c r="P4" s="6"/>
    </row>
    <row r="5" spans="1:16" x14ac:dyDescent="0.25">
      <c r="D5" s="15"/>
      <c r="E5" s="15"/>
      <c r="P5" s="6"/>
    </row>
  </sheetData>
  <sortState xmlns:xlrd2="http://schemas.microsoft.com/office/spreadsheetml/2017/richdata2" ref="A3:P6">
    <sortCondition ref="B3:B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6"/>
  <sheetViews>
    <sheetView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14.5703125" customWidth="1"/>
    <col min="9" max="9" width="9.7109375" bestFit="1" customWidth="1"/>
  </cols>
  <sheetData>
    <row r="1" spans="1: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ht="31.5" x14ac:dyDescent="0.25">
      <c r="A2" s="4" t="s">
        <v>19</v>
      </c>
      <c r="B2" s="13" t="s">
        <v>23</v>
      </c>
      <c r="C2" s="13" t="s">
        <v>18</v>
      </c>
      <c r="D2" s="13" t="s">
        <v>17</v>
      </c>
      <c r="E2" s="13" t="s">
        <v>21</v>
      </c>
      <c r="F2" s="13" t="s">
        <v>22</v>
      </c>
      <c r="G2" s="13" t="s">
        <v>13</v>
      </c>
      <c r="H2" s="13" t="s">
        <v>24</v>
      </c>
      <c r="I2" s="13" t="s">
        <v>25</v>
      </c>
    </row>
    <row r="3" spans="1:9" ht="42" x14ac:dyDescent="0.25">
      <c r="A3" s="5" t="str">
        <f>G3&amp;"_"&amp;H3</f>
        <v>E1003929_42675</v>
      </c>
      <c r="B3" s="16" t="s">
        <v>43</v>
      </c>
      <c r="C3" s="16" t="s">
        <v>46</v>
      </c>
      <c r="D3" s="16" t="s">
        <v>36</v>
      </c>
      <c r="E3" s="16" t="s">
        <v>35</v>
      </c>
      <c r="F3" s="16" t="s">
        <v>37</v>
      </c>
      <c r="G3" s="16" t="s">
        <v>47</v>
      </c>
      <c r="H3" s="17">
        <v>42675</v>
      </c>
      <c r="I3" s="17">
        <v>1027428</v>
      </c>
    </row>
    <row r="4" spans="1:9" ht="42" x14ac:dyDescent="0.25">
      <c r="A4" s="5" t="str">
        <f>G4&amp;"_"&amp;H4</f>
        <v>E1008195_42842</v>
      </c>
      <c r="B4" s="16" t="s">
        <v>43</v>
      </c>
      <c r="C4" s="16" t="s">
        <v>44</v>
      </c>
      <c r="D4" s="16" t="s">
        <v>36</v>
      </c>
      <c r="E4" s="16" t="s">
        <v>35</v>
      </c>
      <c r="F4" s="16" t="s">
        <v>37</v>
      </c>
      <c r="G4" s="16" t="s">
        <v>45</v>
      </c>
      <c r="H4" s="17">
        <v>42842</v>
      </c>
      <c r="I4" s="17">
        <v>1027428</v>
      </c>
    </row>
    <row r="5" spans="1:9" ht="42" x14ac:dyDescent="0.25">
      <c r="A5" s="5" t="str">
        <f>G5&amp;"_"&amp;H5</f>
        <v>E1136521_40330</v>
      </c>
      <c r="B5" s="16" t="s">
        <v>43</v>
      </c>
      <c r="C5" t="s">
        <v>40</v>
      </c>
      <c r="D5" s="16" t="s">
        <v>36</v>
      </c>
      <c r="E5" s="16" t="s">
        <v>35</v>
      </c>
      <c r="F5" s="16" t="s">
        <v>37</v>
      </c>
      <c r="G5" t="s">
        <v>39</v>
      </c>
      <c r="H5" s="15">
        <v>40330</v>
      </c>
      <c r="I5" s="15">
        <v>1027428</v>
      </c>
    </row>
    <row r="6" spans="1:9" ht="42" x14ac:dyDescent="0.25">
      <c r="A6" s="5" t="str">
        <f>G6&amp;"_"&amp;H6</f>
        <v>E1404034_42891</v>
      </c>
      <c r="B6" s="16" t="s">
        <v>43</v>
      </c>
      <c r="C6" t="s">
        <v>42</v>
      </c>
      <c r="D6" s="16" t="s">
        <v>36</v>
      </c>
      <c r="E6" s="16" t="s">
        <v>35</v>
      </c>
      <c r="F6" s="16" t="s">
        <v>37</v>
      </c>
      <c r="G6" t="s">
        <v>41</v>
      </c>
      <c r="H6" s="15">
        <v>42891</v>
      </c>
      <c r="I6" s="15">
        <v>1027428</v>
      </c>
    </row>
  </sheetData>
  <sortState xmlns:xlrd2="http://schemas.microsoft.com/office/spreadsheetml/2017/richdata2" ref="A3:J4">
    <sortCondition ref="G3:G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1" sqref="L11"/>
    </sheetView>
  </sheetViews>
  <sheetFormatPr defaultRowHeight="15" x14ac:dyDescent="0.25"/>
  <cols>
    <col min="1" max="2" width="18" bestFit="1" customWidth="1"/>
    <col min="3" max="3" width="11.140625" bestFit="1" customWidth="1"/>
    <col min="4" max="4" width="17.7109375" bestFit="1" customWidth="1"/>
    <col min="5" max="6" width="11.140625" bestFit="1" customWidth="1"/>
  </cols>
  <sheetData>
    <row r="1" spans="1:6" ht="45" x14ac:dyDescent="0.25">
      <c r="A1" s="4" t="s">
        <v>27</v>
      </c>
      <c r="B1" s="4" t="s">
        <v>28</v>
      </c>
      <c r="C1" s="11" t="s">
        <v>20</v>
      </c>
      <c r="D1" s="11" t="s">
        <v>11</v>
      </c>
      <c r="E1" s="11" t="s">
        <v>12</v>
      </c>
      <c r="F1" s="11" t="s">
        <v>13</v>
      </c>
    </row>
    <row r="2" spans="1:6" x14ac:dyDescent="0.25">
      <c r="A2" t="s">
        <v>48</v>
      </c>
      <c r="B2" t="str">
        <f>_xlfn.IFNA(TEXT(VLOOKUP($A2,HCM!$A$3:$I$2108,1,FALSE),"0"),"Not Loaded")</f>
        <v>E1136521_40330</v>
      </c>
      <c r="C2" t="str">
        <f>IF($B2="Not Loaded","Not Loaded",IF(VLOOKUP($A2,STG!$A$3:$I$72,8,FALSE)=VLOOKUP($A2,HDL!$A$3:$I$5,8,FALSE),IF(VLOOKUP($A2,HDL!$A$3:$I$5,8,FALSE)=VLOOKUP($A2,HCM!$A$3:$I$2108,6,FALSE),"OK","HCM&lt;&gt;HDL"),"STG&lt;&gt;HDL"))</f>
        <v>OK</v>
      </c>
      <c r="D2" t="str">
        <f>IF($B2="Not Loaded","Not Loaded",IF(VLOOKUP($A2,STG!$A$3:$I$72,4,FALSE)=VLOOKUP($A2,HDL!$A$3:$I$5,4,FALSE),IF(VLOOKUP($A2,HDL!$A$3:$I$5,4,FALSE)=VLOOKUP($A2,HCM!$A$3:$I$2108,8,FALSE),"OK","HCM&lt;&gt;HDL"),"STG&lt;&gt;HDL"))</f>
        <v>OK</v>
      </c>
      <c r="E2" t="str">
        <f>IF($B2="Not Loaded","Not Loaded",IF(VLOOKUP($A2,STG!$A$3:$I$72,5,FALSE)=VLOOKUP($A2,HDL!$A$3:$I$5,5,FALSE),IF(VLOOKUP($A2,HDL!$A$3:$I$5,5,FALSE)=VLOOKUP($A2,HCM!$A$3:$I$2108,9,FALSE),"OK","HCM&lt;&gt;HDL"),"STG&lt;&gt;HDL"))</f>
        <v>OK</v>
      </c>
      <c r="F2" t="str">
        <f>IF($B2="Not Loaded","Not Loaded",IF(VLOOKUP($A2,STG!$A$3:$I$72,2,FALSE)=VLOOKUP($A2,HDL!$A$3:$I$5,2,FALSE),IF(VLOOKUP($A2,HDL!$A$3:$I$5,2,FALSE)=VLOOKUP($A2,HCM!$A$3:$I$2108,7,FALSE),"OK","HCM&lt;&gt;HDL"),"STG&lt;&gt;HDL"))</f>
        <v>OK</v>
      </c>
    </row>
    <row r="3" spans="1:6" x14ac:dyDescent="0.25">
      <c r="A3" t="s">
        <v>49</v>
      </c>
      <c r="B3" t="str">
        <f>_xlfn.IFNA(TEXT(VLOOKUP($A3,HCM!$A$3:$I$2108,1,FALSE),"0"),"Not Loaded")</f>
        <v>E1404034_42891</v>
      </c>
      <c r="C3" t="str">
        <f>IF($B3="Not Loaded","Not Loaded",IF(VLOOKUP($A3,STG!$A$3:$I$72,8,FALSE)=VLOOKUP($A3,HDL!$A$3:$I$5,8,FALSE),IF(VLOOKUP($A3,HDL!$A$3:$I$5,8,FALSE)=VLOOKUP($A3,HCM!$A$3:$I$2108,6,FALSE),"OK","HCM&lt;&gt;HDL"),"STG&lt;&gt;HDL"))</f>
        <v>OK</v>
      </c>
      <c r="D3" t="str">
        <f>IF($B3="Not Loaded","Not Loaded",IF(VLOOKUP($A3,STG!$A$3:$I$72,4,FALSE)=VLOOKUP($A3,HDL!$A$3:$I$5,4,FALSE),IF(VLOOKUP($A3,HDL!$A$3:$I$5,4,FALSE)=VLOOKUP($A3,HCM!$A$3:$I$2108,8,FALSE),"OK","HCM&lt;&gt;HDL"),"STG&lt;&gt;HDL"))</f>
        <v>OK</v>
      </c>
      <c r="E3" t="str">
        <f>IF($B3="Not Loaded","Not Loaded",IF(VLOOKUP($A3,STG!$A$3:$I$72,5,FALSE)=VLOOKUP($A3,HDL!$A$3:$I$5,5,FALSE),IF(VLOOKUP($A3,HDL!$A$3:$I$5,5,FALSE)=VLOOKUP($A3,HCM!$A$3:$I$2108,9,FALSE),"OK","HCM&lt;&gt;HDL"),"STG&lt;&gt;HDL"))</f>
        <v>OK</v>
      </c>
      <c r="F3" t="str">
        <f>IF($B3="Not Loaded","Not Loaded",IF(VLOOKUP($A3,STG!$A$3:$I$72,2,FALSE)=VLOOKUP($A3,HDL!$A$3:$I$5,2,FALSE),IF(VLOOKUP($A3,HDL!$A$3:$I$5,2,FALSE)=VLOOKUP($A3,HCM!$A$3:$I$2108,7,FALSE),"OK","HCM&lt;&gt;HDL"),"STG&lt;&gt;HDL"))</f>
        <v>OK</v>
      </c>
    </row>
  </sheetData>
  <conditionalFormatting sqref="C2:F3">
    <cfRule type="cellIs" dxfId="7" priority="48" operator="notEqual">
      <formula>"OK"</formula>
    </cfRule>
    <cfRule type="cellIs" dxfId="6" priority="49" operator="equal">
      <formula>"OK"</formula>
    </cfRule>
  </conditionalFormatting>
  <conditionalFormatting sqref="C2:F3">
    <cfRule type="cellIs" dxfId="5" priority="38" stopIfTrue="1" operator="equal">
      <formula>"Not Loaded"</formula>
    </cfRule>
  </conditionalFormatting>
  <conditionalFormatting sqref="C2:C3">
    <cfRule type="cellIs" dxfId="4" priority="33" operator="notEqual">
      <formula>"OK"</formula>
    </cfRule>
    <cfRule type="cellIs" dxfId="3" priority="34" operator="equal">
      <formula>"OK"</formula>
    </cfRule>
  </conditionalFormatting>
  <conditionalFormatting sqref="C2:C3">
    <cfRule type="cellIs" dxfId="2" priority="32" stopIfTrue="1" operator="equal">
      <formula>"Not Loaded"</formula>
    </cfRule>
  </conditionalFormatting>
  <conditionalFormatting sqref="C2:F3">
    <cfRule type="containsBlanks" dxfId="1" priority="1">
      <formula>LEN(TRIM(C2))=0</formula>
    </cfRule>
  </conditionalFormatting>
  <conditionalFormatting sqref="A2:A3">
    <cfRule type="duplicateValues" dxfId="0" priority="69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A961DC-28D0-44C2-A7E5-2C50B18F87A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c6a0247-43fa-4535-a5fb-6906f8e53d52"/>
    <ds:schemaRef ds:uri="http://purl.org/dc/elements/1.1/"/>
    <ds:schemaRef ds:uri="http://schemas.microsoft.com/office/2006/metadata/properties"/>
    <ds:schemaRef ds:uri="9e5ebb6e-1584-4dc0-b988-3e8cf38876a9"/>
    <ds:schemaRef ds:uri="http://schemas.microsoft.com/office/infopath/2007/PartnerControls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BDD7CC1-3E1A-485D-A1B8-A2532CE384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A740E8-2541-407A-A3FA-646C37FD9B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Reconcile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</dc:creator>
  <cp:lastModifiedBy>Lokesh Shanbhag</cp:lastModifiedBy>
  <dcterms:created xsi:type="dcterms:W3CDTF">2017-12-20T15:36:11Z</dcterms:created>
  <dcterms:modified xsi:type="dcterms:W3CDTF">2021-07-05T15:34:03Z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