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C8127821-E3D3-4DD8-81DE-9B6114AE1319}" xr6:coauthVersionLast="47" xr6:coauthVersionMax="47" xr10:uidLastSave="{00000000-0000-0000-0000-000000000000}"/>
  <bookViews>
    <workbookView xWindow="-120" yWindow="-120" windowWidth="29040" windowHeight="15840" tabRatio="780" activeTab="3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HCM!$A$2:$M$2</definedName>
    <definedName name="_xlnm._FilterDatabase" localSheetId="2" hidden="1">HDL!$A$2:$S$4</definedName>
    <definedName name="_xlnm._FilterDatabase" localSheetId="4" hidden="1">Reconcile!$A$1:$J$3</definedName>
    <definedName name="_xlnm._FilterDatabase" localSheetId="1" hidden="1">STG!$A$2:$AG$4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4" i="27"/>
  <c r="A3" i="27"/>
  <c r="B2" i="3" l="1"/>
  <c r="B3" i="3"/>
  <c r="D3" i="3" l="1"/>
  <c r="F3" i="3"/>
  <c r="H3" i="3"/>
  <c r="J3" i="3"/>
  <c r="C3" i="3"/>
  <c r="G3" i="3"/>
  <c r="E3" i="3"/>
  <c r="I3" i="3"/>
  <c r="H2" i="3"/>
  <c r="F2" i="3"/>
  <c r="D2" i="3"/>
  <c r="I2" i="3"/>
  <c r="G2" i="3"/>
  <c r="E2" i="3"/>
  <c r="C2" i="3"/>
  <c r="I16" i="4"/>
  <c r="J16" i="4"/>
  <c r="I15" i="4"/>
  <c r="J15" i="4"/>
  <c r="A3" i="2"/>
  <c r="A4" i="2"/>
  <c r="C12" i="4" l="1"/>
  <c r="J2" i="3" l="1"/>
  <c r="D12" i="4"/>
  <c r="B12" i="4"/>
  <c r="H14" i="4" l="1"/>
  <c r="E14" i="4"/>
  <c r="F16" i="4"/>
  <c r="F15" i="4"/>
  <c r="H15" i="4"/>
  <c r="G16" i="4"/>
  <c r="G15" i="4"/>
  <c r="E15" i="4"/>
  <c r="E16" i="4"/>
  <c r="H16" i="4"/>
  <c r="K16" i="4" l="1"/>
  <c r="K14" i="4"/>
  <c r="K15" i="4"/>
  <c r="K13" i="4"/>
  <c r="J13" i="4"/>
  <c r="J14" i="4"/>
  <c r="I13" i="4"/>
  <c r="I14" i="4"/>
  <c r="E13" i="4"/>
  <c r="H13" i="4"/>
  <c r="H17" i="4" s="1"/>
  <c r="G14" i="4"/>
  <c r="G13" i="4"/>
  <c r="F14" i="4"/>
  <c r="F13" i="4"/>
  <c r="K17" i="4" l="1"/>
  <c r="E17" i="4"/>
  <c r="F17" i="4"/>
  <c r="G17" i="4"/>
  <c r="I17" i="4"/>
  <c r="J17" i="4"/>
</calcChain>
</file>

<file path=xl/sharedStrings.xml><?xml version="1.0" encoding="utf-8"?>
<sst xmlns="http://schemas.openxmlformats.org/spreadsheetml/2006/main" count="106" uniqueCount="82">
  <si>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</si>
  <si>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</si>
  <si>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</si>
  <si>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</si>
  <si>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</si>
  <si>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</si>
  <si>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</si>
  <si>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</si>
  <si>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</si>
  <si>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</si>
  <si>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</si>
  <si>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Staging</t>
  </si>
  <si>
    <t>HCM</t>
  </si>
  <si>
    <t>Data Migration Reconciliation</t>
  </si>
  <si>
    <t xml:space="preserve"> </t>
  </si>
  <si>
    <t>START_DATE</t>
  </si>
  <si>
    <t>END_DATE</t>
  </si>
  <si>
    <t>Not Loaded</t>
  </si>
  <si>
    <t>HDL</t>
  </si>
  <si>
    <t>Comparisons</t>
  </si>
  <si>
    <t>OK</t>
  </si>
  <si>
    <t>Total Records</t>
  </si>
  <si>
    <t>Object</t>
  </si>
  <si>
    <t>Date</t>
  </si>
  <si>
    <t>EMPLOYER</t>
  </si>
  <si>
    <t>PERSON_ID</t>
  </si>
  <si>
    <t>PERSON_NUMBER</t>
  </si>
  <si>
    <t>ABSENCE_TYPE</t>
  </si>
  <si>
    <t>ABSENCE_REASON</t>
  </si>
  <si>
    <t>ABSENCE_STATUS</t>
  </si>
  <si>
    <t>APPROVAL_STATUS</t>
  </si>
  <si>
    <t>NOTIFICATION_DATE</t>
  </si>
  <si>
    <t>START_TIME</t>
  </si>
  <si>
    <t>END_TIME</t>
  </si>
  <si>
    <t>DURATION</t>
  </si>
  <si>
    <t>LOAD_REQUEST_ID</t>
  </si>
  <si>
    <t>ATTRIBUTE1</t>
  </si>
  <si>
    <t>ATTRIBUTE2</t>
  </si>
  <si>
    <t>ATTRIBUTE3</t>
  </si>
  <si>
    <t>ATTRIBUTE4</t>
  </si>
  <si>
    <t>ATTRIBUTE5</t>
  </si>
  <si>
    <t>START_DATE_DURATION</t>
  </si>
  <si>
    <t>Person Number</t>
  </si>
  <si>
    <t>Employer</t>
  </si>
  <si>
    <t>PersonNumber</t>
  </si>
  <si>
    <t>AbsenceType</t>
  </si>
  <si>
    <t>StartDate</t>
  </si>
  <si>
    <t>StartTime</t>
  </si>
  <si>
    <t>EndDate</t>
  </si>
  <si>
    <t>EndTime</t>
  </si>
  <si>
    <t>Duration</t>
  </si>
  <si>
    <t>AbsenceReason</t>
  </si>
  <si>
    <t>AbsenceStatus</t>
  </si>
  <si>
    <t>ApprovalStatus</t>
  </si>
  <si>
    <t>NotificationDate</t>
  </si>
  <si>
    <t>PerNUM</t>
  </si>
  <si>
    <t>Loaded?</t>
  </si>
  <si>
    <t>END_DATE_DURATION</t>
  </si>
  <si>
    <t>Absence Entry</t>
  </si>
  <si>
    <t>Environment</t>
  </si>
  <si>
    <t>STG&lt;&gt;HCM</t>
  </si>
  <si>
    <t>Total</t>
  </si>
  <si>
    <t>HCM&lt;&gt;HDL</t>
  </si>
  <si>
    <t>z</t>
  </si>
  <si>
    <t>PERSONNUMBER</t>
  </si>
  <si>
    <t>PERSONID</t>
  </si>
  <si>
    <t>ABSENCETYPE</t>
  </si>
  <si>
    <t>STARTDATE</t>
  </si>
  <si>
    <t>STARTTIME</t>
  </si>
  <si>
    <t>ENDDATE</t>
  </si>
  <si>
    <t>ENDTIME</t>
  </si>
  <si>
    <t>ABSENCEREASON</t>
  </si>
  <si>
    <t>ABSENCESTATUS</t>
  </si>
  <si>
    <t>APPROVALSTATUS</t>
  </si>
  <si>
    <t>NOTIFICATIONDATE</t>
  </si>
  <si>
    <t>EXPECTEDDATECBIRTH</t>
  </si>
  <si>
    <t>STARTDATEDURATION</t>
  </si>
  <si>
    <t>ENDDATEDURATION</t>
  </si>
  <si>
    <t>SOURCESYSTEMOWNER</t>
  </si>
  <si>
    <t>SOURCESYSTEMID</t>
  </si>
  <si>
    <t>Unique Identifier</t>
  </si>
  <si>
    <t>CR3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</si>
</sst>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Tahoma"/>
      <family val="2"/>
    </font>
    <font>
      <sz val="11"/>
      <color theme="1"/>
      <name val="Calibri"/>
      <family val="2"/>
    </font>
    <font>
      <sz val="10"/>
      <name val="Dialog"/>
    </font>
    <font>
      <sz val="8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10" fillId="0" borderId="0"/>
    <xf numFmtId="0" fontId="11" fillId="0" borderId="0"/>
    <xf numFmtId="0" fontId="13" fillId="0" borderId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5" fillId="0" borderId="0" xfId="1" applyFont="1"/>
    <xf numFmtId="0" fontId="6" fillId="0" borderId="0" xfId="0" applyFont="1"/>
    <xf numFmtId="0" fontId="7" fillId="0" borderId="0" xfId="1" applyFont="1"/>
    <xf numFmtId="0" fontId="8" fillId="2" borderId="1" xfId="0" applyFont="1" applyFill="1" applyBorder="1" applyAlignment="1">
      <alignment horizontal="left" vertical="top" wrapText="1"/>
    </xf>
    <xf numFmtId="0" fontId="9" fillId="0" borderId="0" xfId="0" applyFont="1"/>
    <xf numFmtId="15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12" fillId="4" borderId="2" xfId="0" applyFont="1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top" wrapText="1"/>
    </xf>
    <xf numFmtId="0" fontId="0" fillId="5" borderId="0" xfId="0" applyFill="1"/>
    <xf numFmtId="0" fontId="4" fillId="2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4" fillId="0" borderId="0" xfId="0" applyFont="1" applyAlignment="1">
      <alignment horizontal="right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right" vertical="top" wrapText="1"/>
    </xf>
    <xf numFmtId="14" fontId="15" fillId="0" borderId="1" xfId="0" applyNumberFormat="1" applyFont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95782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8"/>
  <sheetViews>
    <sheetView workbookViewId="0">
      <selection activeCell="I24" sqref="I24"/>
    </sheetView>
  </sheetViews>
  <sheetFormatPr defaultRowHeight="15"/>
  <cols>
    <col min="1" max="1" width="21.7109375" bestFit="1" customWidth="1"/>
    <col min="2" max="2" width="15.7109375" customWidth="1"/>
    <col min="8" max="8" width="10.28515625" customWidth="1"/>
  </cols>
  <sheetData>
    <row r="1" spans="1:12" ht="21">
      <c r="F1" s="3" t="s">
        <v>13</v>
      </c>
    </row>
    <row r="2" spans="1:12">
      <c r="F2" t="s">
        <v>22</v>
      </c>
      <c r="H2" t="s">
        <v>58</v>
      </c>
    </row>
    <row r="3" spans="1:12">
      <c r="F3" t="s">
        <v>23</v>
      </c>
      <c r="H3" s="10"/>
    </row>
    <row r="4" spans="1:12">
      <c r="F4" t="s">
        <v>59</v>
      </c>
      <c r="H4" s="10" t="s">
        <v>81</v>
      </c>
    </row>
    <row r="5" spans="1:12" ht="14.25" customHeight="1"/>
    <row r="10" spans="1:12" ht="24" thickBot="1">
      <c r="A10" s="7" t="s">
        <v>19</v>
      </c>
      <c r="L10" t="s">
        <v>14</v>
      </c>
    </row>
    <row r="11" spans="1:12" ht="21.75" thickBot="1">
      <c r="A11" s="1"/>
      <c r="B11" s="2" t="s">
        <v>11</v>
      </c>
      <c r="C11" s="2" t="s">
        <v>18</v>
      </c>
      <c r="D11" t="s">
        <v>12</v>
      </c>
      <c r="E11" s="13" t="s">
        <v>45</v>
      </c>
      <c r="F11" s="13" t="s">
        <v>46</v>
      </c>
      <c r="G11" s="13" t="s">
        <v>48</v>
      </c>
      <c r="H11" s="13" t="s">
        <v>50</v>
      </c>
      <c r="I11" s="13" t="s">
        <v>51</v>
      </c>
      <c r="J11" s="13" t="s">
        <v>52</v>
      </c>
      <c r="K11" s="13" t="s">
        <v>43</v>
      </c>
    </row>
    <row r="12" spans="1:12">
      <c r="A12" s="5" t="s">
        <v>21</v>
      </c>
      <c r="B12">
        <f>COUNTA(STG!A3:A4310)</f>
        <v>2</v>
      </c>
      <c r="C12">
        <f>COUNTA(HDL!A3:A4304)</f>
        <v>2</v>
      </c>
      <c r="D12">
        <f>COUNTA(HCM!A3:A1155)</f>
        <v>2</v>
      </c>
    </row>
    <row r="13" spans="1:12">
      <c r="A13" s="5" t="s">
        <v>17</v>
      </c>
      <c r="E13">
        <f>COUNTIF(Reconcile!E$2:E$4283,$A13)</f>
        <v>2</v>
      </c>
      <c r="F13">
        <f>COUNTIF(Reconcile!F$2:F$4283,$A13)</f>
        <v>2</v>
      </c>
      <c r="G13">
        <f>COUNTIF(Reconcile!H$2:H$4283,$A13)</f>
        <v>2</v>
      </c>
      <c r="H13">
        <f>COUNTIF(Reconcile!I$2:I$4283,$A13)</f>
        <v>2</v>
      </c>
      <c r="I13">
        <f>COUNTIF(Reconcile!F$2:F$4283,$A13)</f>
        <v>2</v>
      </c>
      <c r="J13">
        <f>COUNTIF(Reconcile!G$2:G$4283,$A13)</f>
        <v>2</v>
      </c>
      <c r="K13">
        <f>COUNTIF(Reconcile!C$2:C$4283,$A13)</f>
        <v>2</v>
      </c>
    </row>
    <row r="14" spans="1:12">
      <c r="A14" s="5" t="s">
        <v>20</v>
      </c>
      <c r="E14">
        <f>COUNTIF(Reconcile!E$2:E$4283,$A14)</f>
        <v>0</v>
      </c>
      <c r="F14">
        <f>COUNTIF(Reconcile!F$2:F$4283,$A14)</f>
        <v>0</v>
      </c>
      <c r="G14">
        <f>COUNTIF(Reconcile!H$2:H$4283,$A14)</f>
        <v>0</v>
      </c>
      <c r="H14">
        <f>COUNTIF(Reconcile!J$2:J$4283,$A14)</f>
        <v>0</v>
      </c>
      <c r="I14">
        <f>COUNTIF(Reconcile!F$2:F$4283,$A14)</f>
        <v>0</v>
      </c>
      <c r="J14">
        <f>COUNTIF(Reconcile!F$2:F$4283,$A14)</f>
        <v>0</v>
      </c>
      <c r="K14">
        <f>COUNTIF(Reconcile!C$2:C$4283,$A14)</f>
        <v>0</v>
      </c>
    </row>
    <row r="15" spans="1:12">
      <c r="A15" s="5" t="s">
        <v>60</v>
      </c>
      <c r="E15">
        <f>COUNTIF(Reconcile!G$2:G$4283,$A15)</f>
        <v>0</v>
      </c>
      <c r="F15">
        <f>COUNTIF(Reconcile!H$2:H$4283,$A15)</f>
        <v>0</v>
      </c>
      <c r="G15">
        <f>COUNTIF(Reconcile!I$2:I$4283,$A15)</f>
        <v>0</v>
      </c>
      <c r="H15">
        <f>COUNTIF(Reconcile!J$2:J$4283,$A15)</f>
        <v>0</v>
      </c>
      <c r="I15">
        <f>COUNTIF(Reconcile!K$2:K$4283,$A15)</f>
        <v>0</v>
      </c>
      <c r="J15">
        <f>COUNTIF(Reconcile!L$2:L$4283,$A15)</f>
        <v>0</v>
      </c>
      <c r="K15">
        <f>COUNTIF(Reconcile!C$2:C$4283,$A15)</f>
        <v>0</v>
      </c>
    </row>
    <row r="16" spans="1:12">
      <c r="A16" s="5" t="s">
        <v>62</v>
      </c>
      <c r="E16">
        <f>COUNTIF(Reconcile!G$2:G$4283,$A16)</f>
        <v>0</v>
      </c>
      <c r="F16">
        <f>COUNTIF(Reconcile!H$2:H$4283,$A16)</f>
        <v>0</v>
      </c>
      <c r="G16">
        <f>COUNTIF(Reconcile!I$2:I$4283,$A16)</f>
        <v>0</v>
      </c>
      <c r="H16">
        <f>COUNTIF(Reconcile!J$2:J$4283,$A16)</f>
        <v>0</v>
      </c>
      <c r="I16">
        <f>COUNTIF(Reconcile!K$2:K$4283,$A16)</f>
        <v>0</v>
      </c>
      <c r="J16">
        <f>COUNTIF(Reconcile!L$2:L$4283,$A16)</f>
        <v>0</v>
      </c>
      <c r="K16">
        <f>COUNTIF(Reconcile!C$2:C$4283,$A16)</f>
        <v>0</v>
      </c>
    </row>
    <row r="17" spans="1:11">
      <c r="A17" s="6" t="s">
        <v>61</v>
      </c>
      <c r="C17" s="6"/>
      <c r="D17" s="6"/>
      <c r="E17">
        <f>SUM(E12:E16)</f>
        <v>2</v>
      </c>
      <c r="F17">
        <f t="shared" ref="F17:J17" si="0">SUM(F12:F16)</f>
        <v>2</v>
      </c>
      <c r="G17">
        <f t="shared" si="0"/>
        <v>2</v>
      </c>
      <c r="H17">
        <f t="shared" si="0"/>
        <v>2</v>
      </c>
      <c r="I17">
        <f t="shared" si="0"/>
        <v>2</v>
      </c>
      <c r="J17">
        <f t="shared" si="0"/>
        <v>2</v>
      </c>
      <c r="K17">
        <f t="shared" ref="K17" si="1">SUM(K12:K16)</f>
        <v>2</v>
      </c>
    </row>
    <row r="20" spans="1:11">
      <c r="A20" s="5"/>
    </row>
    <row r="21" spans="1:11">
      <c r="A21" s="5"/>
    </row>
    <row r="22" spans="1:11">
      <c r="A22" s="5"/>
    </row>
    <row r="23" spans="1:11">
      <c r="A23" s="5"/>
    </row>
    <row r="25" spans="1:11">
      <c r="A25" s="5"/>
    </row>
    <row r="26" spans="1:11">
      <c r="A26" s="5"/>
    </row>
    <row r="27" spans="1:11">
      <c r="A27" s="5"/>
    </row>
    <row r="28" spans="1:11">
      <c r="A28" s="5"/>
    </row>
    <row r="29" spans="1:11">
      <c r="A29" s="5"/>
    </row>
    <row r="30" spans="1:11">
      <c r="A30" s="9"/>
    </row>
    <row r="34" spans="1:1">
      <c r="A34" s="9"/>
    </row>
    <row r="38" spans="1:1">
      <c r="A38" s="9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4"/>
  <sheetViews>
    <sheetView zoomScaleNormal="100" workbookViewId="0">
      <pane ySplit="2" topLeftCell="A3" activePane="bottomLeft" state="frozen"/>
      <selection pane="bottomLeft" activeCell="A5" sqref="A5:XFD10689"/>
    </sheetView>
  </sheetViews>
  <sheetFormatPr defaultRowHeight="15"/>
  <cols>
    <col min="1" max="1" width="44.140625" style="11" bestFit="1" customWidth="1"/>
    <col min="2" max="2" width="34.28515625" bestFit="1" customWidth="1"/>
    <col min="3" max="3" width="11" bestFit="1" customWidth="1"/>
    <col min="4" max="4" width="17" bestFit="1" customWidth="1"/>
    <col min="5" max="5" width="28.5703125" bestFit="1" customWidth="1"/>
    <col min="6" max="6" width="28.28515625" bestFit="1" customWidth="1"/>
    <col min="7" max="7" width="16.7109375" bestFit="1" customWidth="1"/>
    <col min="8" max="8" width="18.42578125" bestFit="1" customWidth="1"/>
    <col min="9" max="9" width="19.7109375" bestFit="1" customWidth="1"/>
    <col min="10" max="10" width="12.5703125" bestFit="1" customWidth="1"/>
    <col min="11" max="11" width="11.7109375" bestFit="1" customWidth="1"/>
    <col min="12" max="12" width="12.5703125" bestFit="1" customWidth="1"/>
    <col min="13" max="13" width="10" bestFit="1" customWidth="1"/>
    <col min="14" max="14" width="10.42578125" bestFit="1" customWidth="1"/>
    <col min="15" max="15" width="23" bestFit="1" customWidth="1"/>
    <col min="16" max="20" width="11.42578125" bestFit="1" customWidth="1"/>
    <col min="21" max="21" width="22.85546875" bestFit="1" customWidth="1"/>
    <col min="22" max="22" width="21.140625" bestFit="1" customWidth="1"/>
    <col min="23" max="23" width="19" bestFit="1" customWidth="1"/>
    <col min="24" max="24" width="18.28515625" bestFit="1" customWidth="1"/>
    <col min="25" max="26" width="19" bestFit="1" customWidth="1"/>
    <col min="27" max="27" width="18.28515625" bestFit="1" customWidth="1"/>
    <col min="28" max="28" width="19" bestFit="1" customWidth="1"/>
    <col min="29" max="29" width="15.7109375" bestFit="1" customWidth="1"/>
    <col min="30" max="30" width="12" bestFit="1" customWidth="1"/>
    <col min="31" max="31" width="19" bestFit="1" customWidth="1"/>
    <col min="32" max="32" width="17.85546875" bestFit="1" customWidth="1"/>
    <col min="33" max="33" width="19" bestFit="1" customWidth="1"/>
  </cols>
  <sheetData>
    <row r="1" spans="1:34" s="15" customFormat="1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  <c r="O1" s="15">
        <v>15</v>
      </c>
      <c r="P1" s="15">
        <v>16</v>
      </c>
      <c r="Q1" s="15">
        <v>17</v>
      </c>
      <c r="R1" s="15">
        <v>18</v>
      </c>
      <c r="S1" s="15">
        <v>19</v>
      </c>
      <c r="T1" s="15">
        <v>20</v>
      </c>
      <c r="U1" s="15">
        <v>21</v>
      </c>
      <c r="V1" s="15">
        <v>22</v>
      </c>
      <c r="W1" s="15">
        <v>23</v>
      </c>
      <c r="X1" s="15">
        <v>24</v>
      </c>
      <c r="Y1" s="15">
        <v>25</v>
      </c>
      <c r="Z1" s="15">
        <v>26</v>
      </c>
      <c r="AA1" s="15">
        <v>27</v>
      </c>
      <c r="AB1" s="15">
        <v>28</v>
      </c>
      <c r="AC1" s="15">
        <v>29</v>
      </c>
      <c r="AD1" s="15">
        <v>30</v>
      </c>
      <c r="AE1" s="15">
        <v>31</v>
      </c>
      <c r="AF1" s="15">
        <v>32</v>
      </c>
      <c r="AG1" s="15">
        <v>33</v>
      </c>
    </row>
    <row r="2" spans="1:34">
      <c r="A2" s="11" t="s">
        <v>80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15</v>
      </c>
      <c r="K2" t="s">
        <v>32</v>
      </c>
      <c r="L2" t="s">
        <v>16</v>
      </c>
      <c r="M2" t="s">
        <v>33</v>
      </c>
      <c r="N2" t="s">
        <v>34</v>
      </c>
      <c r="O2" t="s">
        <v>35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57</v>
      </c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</row>
    <row r="3" spans="1:34">
      <c r="A3" s="11" t="str">
        <f t="shared" ref="A3:A4" si="0">D3&amp;"_"&amp;E3&amp;"_"&amp;J3&amp;"_"&amp;L3</f>
        <v>___</v>
      </c>
      <c r="J3" s="10"/>
      <c r="L3" s="10"/>
      <c r="N3" s="18"/>
      <c r="V3" s="18"/>
      <c r="W3" s="18"/>
    </row>
    <row r="4" spans="1:34">
      <c r="A4" s="11" t="str">
        <f t="shared" si="0"/>
        <v>___</v>
      </c>
      <c r="J4" s="10"/>
      <c r="L4" s="10"/>
      <c r="N4" s="18"/>
      <c r="V4" s="18"/>
      <c r="W4" s="18"/>
    </row>
  </sheetData>
  <sortState xmlns:xlrd2="http://schemas.microsoft.com/office/spreadsheetml/2017/richdata2" ref="A3:AH4">
    <sortCondition ref="A3:A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4"/>
  <sheetViews>
    <sheetView workbookViewId="0">
      <pane ySplit="1" topLeftCell="A2" activePane="bottomLeft" state="frozen"/>
      <selection pane="bottomLeft" activeCell="A5" sqref="A5:XFD10696"/>
    </sheetView>
  </sheetViews>
  <sheetFormatPr defaultRowHeight="15"/>
  <cols>
    <col min="1" max="1" width="34.42578125" style="11" bestFit="1" customWidth="1"/>
    <col min="2" max="2" width="34.28515625" bestFit="1" customWidth="1"/>
    <col min="3" max="3" width="16" bestFit="1" customWidth="1"/>
    <col min="4" max="4" width="10" bestFit="1" customWidth="1"/>
    <col min="5" max="5" width="14.7109375" bestFit="1" customWidth="1"/>
    <col min="6" max="6" width="12.5703125" bestFit="1" customWidth="1"/>
    <col min="7" max="7" width="10.7109375" bestFit="1" customWidth="1"/>
    <col min="8" max="8" width="12.5703125" bestFit="1" customWidth="1"/>
    <col min="9" max="9" width="9" bestFit="1" customWidth="1"/>
    <col min="10" max="10" width="10.42578125" bestFit="1" customWidth="1"/>
    <col min="11" max="11" width="28.28515625" bestFit="1" customWidth="1"/>
    <col min="12" max="12" width="15.7109375" bestFit="1" customWidth="1"/>
    <col min="13" max="13" width="17.42578125" bestFit="1" customWidth="1"/>
    <col min="14" max="14" width="18.7109375" bestFit="1" customWidth="1"/>
    <col min="15" max="15" width="20.85546875" bestFit="1" customWidth="1"/>
    <col min="16" max="16" width="20.7109375" bestFit="1" customWidth="1"/>
    <col min="17" max="17" width="19" bestFit="1" customWidth="1"/>
    <col min="18" max="18" width="22" bestFit="1" customWidth="1"/>
    <col min="19" max="19" width="49.140625" bestFit="1" customWidth="1"/>
    <col min="20" max="20" width="20.42578125" bestFit="1" customWidth="1"/>
    <col min="21" max="21" width="15.7109375" bestFit="1" customWidth="1"/>
    <col min="22" max="22" width="12" bestFit="1" customWidth="1"/>
    <col min="23" max="23" width="19" bestFit="1" customWidth="1"/>
    <col min="24" max="24" width="17.85546875" bestFit="1" customWidth="1"/>
  </cols>
  <sheetData>
    <row r="1" spans="1:24">
      <c r="A1" s="1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 t="s">
        <v>63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>
      <c r="A2" s="12" t="s">
        <v>80</v>
      </c>
      <c r="B2" t="s">
        <v>24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34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0</v>
      </c>
      <c r="U2" t="s">
        <v>7</v>
      </c>
      <c r="V2" t="s">
        <v>8</v>
      </c>
      <c r="W2" t="s">
        <v>9</v>
      </c>
      <c r="X2" t="s">
        <v>10</v>
      </c>
    </row>
    <row r="3" spans="1:24">
      <c r="A3" s="12" t="str">
        <f t="shared" ref="A3:A4" si="0">C3&amp;"_"&amp;E3&amp;"_"&amp;F3&amp;"_"&amp;H3</f>
        <v>___</v>
      </c>
      <c r="F3" s="10"/>
      <c r="H3" s="10"/>
      <c r="J3" s="18"/>
      <c r="P3" s="18"/>
      <c r="Q3" s="18"/>
    </row>
    <row r="4" spans="1:24">
      <c r="A4" s="12" t="str">
        <f t="shared" si="0"/>
        <v>___</v>
      </c>
      <c r="F4" s="10"/>
      <c r="H4" s="10"/>
      <c r="J4" s="18"/>
      <c r="P4" s="18"/>
      <c r="Q4" s="18"/>
    </row>
  </sheetData>
  <sortState xmlns:xlrd2="http://schemas.microsoft.com/office/spreadsheetml/2017/richdata2" ref="A3:X4">
    <sortCondition ref="A3:A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"/>
  <sheetViews>
    <sheetView tabSelected="1" workbookViewId="0">
      <pane ySplit="2" topLeftCell="A3" activePane="bottomLeft" state="frozen"/>
      <selection pane="bottomLeft" activeCell="E23" sqref="E23"/>
    </sheetView>
  </sheetViews>
  <sheetFormatPr defaultColWidth="23.85546875" defaultRowHeight="15"/>
  <cols>
    <col min="1" max="1" width="31.85546875" bestFit="1" customWidth="1"/>
    <col min="2" max="2" width="21.140625" bestFit="1" customWidth="1"/>
    <col min="3" max="3" width="13.28515625" bestFit="1" customWidth="1"/>
    <col min="4" max="4" width="22.42578125" bestFit="1" customWidth="1"/>
    <col min="5" max="5" width="23.140625" bestFit="1" customWidth="1"/>
    <col min="6" max="6" width="13.85546875" bestFit="1" customWidth="1"/>
    <col min="7" max="7" width="10" bestFit="1" customWidth="1"/>
    <col min="8" max="8" width="9.85546875" bestFit="1" customWidth="1"/>
    <col min="9" max="9" width="9.140625" bestFit="1" customWidth="1"/>
    <col min="10" max="10" width="9" bestFit="1" customWidth="1"/>
    <col min="11" max="11" width="9.140625" bestFit="1" customWidth="1"/>
    <col min="12" max="12" width="13.5703125" bestFit="1" customWidth="1"/>
    <col min="13" max="13" width="14.28515625" bestFit="1" customWidth="1"/>
  </cols>
  <sheetData>
    <row r="1" spans="1:1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>
      <c r="A2" s="8" t="s">
        <v>42</v>
      </c>
      <c r="B2" s="4" t="s">
        <v>43</v>
      </c>
      <c r="C2" s="4" t="s">
        <v>44</v>
      </c>
      <c r="D2" s="4" t="s">
        <v>45</v>
      </c>
      <c r="E2" s="4" t="s">
        <v>51</v>
      </c>
      <c r="F2" s="4" t="s">
        <v>53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50</v>
      </c>
      <c r="L2" s="4" t="s">
        <v>52</v>
      </c>
      <c r="M2" s="4" t="s">
        <v>54</v>
      </c>
    </row>
    <row r="3" spans="1:13">
      <c r="A3" s="14" t="str">
        <f>C3&amp;"_"&amp;D3&amp;"_"&amp;G3&amp;"_"&amp;I3</f>
        <v>___</v>
      </c>
      <c r="B3" s="19"/>
      <c r="C3" s="19"/>
      <c r="D3" s="19"/>
      <c r="E3" s="19"/>
      <c r="F3" s="19"/>
      <c r="G3" s="21"/>
      <c r="H3" s="19"/>
      <c r="I3" s="21"/>
      <c r="J3" s="19"/>
      <c r="K3" s="20"/>
      <c r="L3" s="19"/>
      <c r="M3" s="17"/>
    </row>
    <row r="4" spans="1:13">
      <c r="A4" s="14" t="str">
        <f t="shared" ref="A4" si="0">C4&amp;"_"&amp;D4&amp;"_"&amp;G4&amp;"_"&amp;I4</f>
        <v>___</v>
      </c>
      <c r="B4" s="19"/>
      <c r="C4" s="19"/>
      <c r="D4" s="19"/>
      <c r="E4" s="19"/>
      <c r="F4" s="19"/>
      <c r="G4" s="21"/>
      <c r="H4" s="19"/>
      <c r="I4" s="21"/>
      <c r="J4" s="19"/>
      <c r="K4" s="20"/>
      <c r="L4" s="19"/>
      <c r="M4" s="17"/>
    </row>
  </sheetData>
  <sortState xmlns:xlrd2="http://schemas.microsoft.com/office/spreadsheetml/2017/richdata2" ref="A3:M4">
    <sortCondition ref="C3:C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defaultRowHeight="15"/>
  <cols>
    <col min="1" max="2" width="35.42578125" bestFit="1" customWidth="1"/>
    <col min="5" max="5" width="12.5703125" bestFit="1" customWidth="1"/>
    <col min="10" max="10" width="11.140625" bestFit="1" customWidth="1"/>
  </cols>
  <sheetData>
    <row r="1" spans="1:10" ht="21">
      <c r="A1" s="4" t="s">
        <v>55</v>
      </c>
      <c r="B1" s="4" t="s">
        <v>56</v>
      </c>
      <c r="C1" s="4" t="s">
        <v>43</v>
      </c>
      <c r="D1" s="4" t="s">
        <v>44</v>
      </c>
      <c r="E1" s="4" t="s">
        <v>45</v>
      </c>
      <c r="F1" s="4" t="s">
        <v>51</v>
      </c>
      <c r="G1" s="4" t="s">
        <v>53</v>
      </c>
      <c r="H1" s="4" t="s">
        <v>46</v>
      </c>
      <c r="I1" s="4" t="s">
        <v>48</v>
      </c>
      <c r="J1" s="16" t="s">
        <v>50</v>
      </c>
    </row>
    <row r="2" spans="1:10">
      <c r="A2" s="11"/>
      <c r="B2" t="str">
        <f>_xlfn.IFNA(TEXT(VLOOKUP($A2,HCM!$A$3:$M$1156,1,FALSE),"0"),"Not Loaded")</f>
        <v>Not Loaded</v>
      </c>
      <c r="C2" t="str">
        <f>IF($B2="Not Loaded","Not Loaded",IF(VLOOKUP($A2,STG!$A$3:$AF$4310,2,FALSE)=VLOOKUP($A2,HDL!$A$2:$S$4304,2,FALSE),IF(VLOOKUP($A2,HDL!$A$2:$S$4304,2,FALSE)=VLOOKUP($A2,HCM!$A$3:$M$1156,2,FALSE),"OK","HCM&lt;&gt;HDL"),"STG&lt;&gt;HDL"))</f>
        <v>Not Loaded</v>
      </c>
      <c r="D2" t="str">
        <f>IF($B2="Not Loaded","Not Loaded",IF(_xlfn.NUMBERVALUE(VLOOKUP($A2,STG!$A$3:$AF$4310,4,FALSE))=_xlfn.NUMBERVALUE(VLOOKUP($A2,HDL!$A$2:$S$4304,3,FALSE)),IF(_xlfn.NUMBERVALUE(VLOOKUP($A2,HDL!$A$2:$S$4304,3,FALSE))=_xlfn.NUMBERVALUE(VLOOKUP($A2,HCM!$A$3:$M$1156,3,FALSE)),"OK","HCM&lt;&gt;HDL"),"STG&lt;&gt;HDL"))</f>
        <v>Not Loaded</v>
      </c>
      <c r="E2" t="str">
        <f>IF($B2="Not Loaded","Not Loaded",IF(VLOOKUP($A2,STG!$A$2:$AG$4312,5,FALSE)=VLOOKUP($A2,HDL!$A$2:$S$4306,5,FALSE),IF(VLOOKUP($A2,HDL!$A$2:$S$4306,5,FALSE)=VLOOKUP($A2,HCM!$A$3:$M$6156,4,FALSE),"OK","HCM&lt;&gt;HDL"),"STG&lt;&gt;HDL"))</f>
        <v>Not Loaded</v>
      </c>
      <c r="F2" t="str">
        <f>IF($B2="Not Loaded","Not Loaded",IF(VLOOKUP($A2,STG!$A$2:$AG$4310,6,FALSE)=VLOOKUP($A2,HDL!$A$2:$S$4304,11,FALSE),IF(VLOOKUP($A2,HDL!$A$2:$S$4304,11,FALSE)=VLOOKUP($A2,HCM!$A$3:$M$6156,5,FALSE),"OK","HCM&lt;&gt;HDL"),"STG&lt;&gt;HDL"))</f>
        <v>Not Loaded</v>
      </c>
      <c r="G2" t="str">
        <f>IF($B2="Not Loaded","Not Loaded",IF(VLOOKUP($A2,STG!$A$2:$AG$4310,8,FALSE)=VLOOKUP($A2,HDL!$A$2:$S$4304,13,FALSE),IF(VLOOKUP($A2,HDL!$A$2:$S$4304,13,FALSE)=VLOOKUP($A2,HCM!$A$3:$M$6156,6,FALSE),"OK","HCM&lt;&gt;HDL"),"STG&lt;&gt;HDL"))</f>
        <v>Not Loaded</v>
      </c>
      <c r="H2" t="str">
        <f>IF($B2="Not Loaded","Not Loaded",IF(VLOOKUP($A2,STG!$A$3:$AF$4310,10,FALSE)=(VLOOKUP($A2,HDL!$A$3:$S$4304,6,FALSE)),IF(VLOOKUP($A2,HDL!$A$3:$S$4304,6,FALSE)=(VLOOKUP($A2,HCM!$A$3:$M$6156,7,FALSE)),"OK","HCM&lt;&gt;HDL"),"STG&lt;&gt;HDL"))</f>
        <v>Not Loaded</v>
      </c>
      <c r="I2" t="str">
        <f>IF($B2="Not Loaded","Not Loaded",IF(VLOOKUP($A2,STG!$A$2:$AG$4310,12,FALSE)=VLOOKUP($A2,HDL!$A$2:$S$4304,8,FALSE),IF(VLOOKUP($A2,HDL!$A$2:$S$4304,8,FALSE)=(VLOOKUP($A2,HCM!$A$3:$M$6156,9,FALSE)),"OK","HCM&lt;&gt;HDL"),"STG&lt;&gt;HDL"))</f>
        <v>Not Loaded</v>
      </c>
      <c r="J2" t="str">
        <f>IF($B2="Not Loaded","Not Loaded",IF(VLOOKUP($A2,STG!$A$3:$AF$4312,14,FALSE)=VLOOKUP($A2,HCM!$A$3:$S$5629,11,FALSE),"OK","STG&lt;&gt;HCM"))</f>
        <v>Not Loaded</v>
      </c>
    </row>
    <row r="3" spans="1:10">
      <c r="A3" s="11"/>
      <c r="B3" t="str">
        <f>_xlfn.IFNA(TEXT(VLOOKUP($A3,HCM!$A$3:$M$1156,1,FALSE),"0"),"Not Loaded")</f>
        <v>Not Loaded</v>
      </c>
      <c r="C3" t="str">
        <f>IF($B3="Not Loaded","Not Loaded",IF(VLOOKUP($A3,STG!$A$3:$AF$4310,2,FALSE)=VLOOKUP($A3,HDL!$A$2:$S$4304,2,FALSE),IF(VLOOKUP($A3,HDL!$A$2:$S$4304,2,FALSE)=VLOOKUP($A3,HCM!$A$3:$M$1156,2,FALSE),"OK","HCM&lt;&gt;HDL"),"STG&lt;&gt;HDL"))</f>
        <v>Not Loaded</v>
      </c>
      <c r="D3" t="str">
        <f>IF($B3="Not Loaded","Not Loaded",IF(_xlfn.NUMBERVALUE(VLOOKUP($A3,STG!$A$3:$AF$4310,4,FALSE))=_xlfn.NUMBERVALUE(VLOOKUP($A3,HDL!$A$2:$S$4304,3,FALSE)),IF(_xlfn.NUMBERVALUE(VLOOKUP($A3,HDL!$A$2:$S$4304,3,FALSE))=_xlfn.NUMBERVALUE(VLOOKUP($A3,HCM!$A$3:$M$1156,3,FALSE)),"OK","HCM&lt;&gt;HDL"),"STG&lt;&gt;HDL"))</f>
        <v>Not Loaded</v>
      </c>
      <c r="E3" t="str">
        <f>IF($B3="Not Loaded","Not Loaded",IF(VLOOKUP($A3,STG!$A$2:$AG$4312,5,FALSE)=VLOOKUP($A3,HDL!$A$2:$S$4306,5,FALSE),IF(VLOOKUP($A3,HDL!$A$2:$S$4306,5,FALSE)=VLOOKUP($A3,HCM!$A$3:$M$6156,4,FALSE),"OK","HCM&lt;&gt;HDL"),"STG&lt;&gt;HDL"))</f>
        <v>Not Loaded</v>
      </c>
      <c r="F3" t="str">
        <f>IF($B3="Not Loaded","Not Loaded",IF(VLOOKUP($A3,STG!$A$2:$AG$4310,6,FALSE)=VLOOKUP($A3,HDL!$A$2:$S$4304,11,FALSE),IF(VLOOKUP($A3,HDL!$A$2:$S$4304,11,FALSE)=VLOOKUP($A3,HCM!$A$3:$M$6156,5,FALSE),"OK","HCM&lt;&gt;HDL"),"STG&lt;&gt;HDL"))</f>
        <v>Not Loaded</v>
      </c>
      <c r="G3" t="str">
        <f>IF($B3="Not Loaded","Not Loaded",IF(VLOOKUP($A3,STG!$A$2:$AG$4310,8,FALSE)=VLOOKUP($A3,HDL!$A$2:$S$4304,13,FALSE),IF(VLOOKUP($A3,HDL!$A$2:$S$4304,13,FALSE)=VLOOKUP($A3,HCM!$A$3:$M$6156,6,FALSE),"OK","HCM&lt;&gt;HDL"),"STG&lt;&gt;HDL"))</f>
        <v>Not Loaded</v>
      </c>
      <c r="H3" t="str">
        <f>IF($B3="Not Loaded","Not Loaded",IF(VLOOKUP($A3,STG!$A$3:$AF$4310,10,FALSE)=(VLOOKUP($A3,HDL!$A$3:$S$4304,6,FALSE)),IF(VLOOKUP($A3,HDL!$A$3:$S$4304,6,FALSE)=(VLOOKUP($A3,HCM!$A$3:$M$6156,7,FALSE)),"OK","HCM&lt;&gt;HDL"),"STG&lt;&gt;HDL"))</f>
        <v>Not Loaded</v>
      </c>
      <c r="I3" t="str">
        <f>IF($B3="Not Loaded","Not Loaded",IF(VLOOKUP($A3,STG!$A$2:$AG$4310,12,FALSE)=VLOOKUP($A3,HDL!$A$2:$S$4304,8,FALSE),IF(VLOOKUP($A3,HDL!$A$2:$S$4304,8,FALSE)=(VLOOKUP($A3,HCM!$A$3:$M$6156,9,FALSE)),"OK","HCM&lt;&gt;HDL"),"STG&lt;&gt;HDL"))</f>
        <v>Not Loaded</v>
      </c>
      <c r="J3" t="str">
        <f>IF($B3="Not Loaded","Not Loaded",IF(VLOOKUP($A3,STG!$A$3:$AF$4312,14,FALSE)=VLOOKUP($A3,HCM!$A$3:$S$5629,11,FALSE),"OK","STG&lt;&gt;HCM"))</f>
        <v>Not Loaded</v>
      </c>
    </row>
  </sheetData>
  <conditionalFormatting sqref="C2:C3 E2:I3">
    <cfRule type="cellIs" dxfId="18" priority="79" operator="notEqual">
      <formula>"OK"</formula>
    </cfRule>
    <cfRule type="cellIs" dxfId="17" priority="80" operator="equal">
      <formula>"OK"</formula>
    </cfRule>
  </conditionalFormatting>
  <conditionalFormatting sqref="C2:C3 E2:I3">
    <cfRule type="cellIs" dxfId="16" priority="69" stopIfTrue="1" operator="equal">
      <formula>"Not Loaded"</formula>
    </cfRule>
  </conditionalFormatting>
  <conditionalFormatting sqref="C2:C3">
    <cfRule type="cellIs" dxfId="15" priority="64" operator="notEqual">
      <formula>"OK"</formula>
    </cfRule>
    <cfRule type="cellIs" dxfId="14" priority="65" operator="equal">
      <formula>"OK"</formula>
    </cfRule>
  </conditionalFormatting>
  <conditionalFormatting sqref="C2:C3">
    <cfRule type="cellIs" dxfId="13" priority="63" stopIfTrue="1" operator="equal">
      <formula>"Not Loaded"</formula>
    </cfRule>
  </conditionalFormatting>
  <conditionalFormatting sqref="C2:C3 E2:I3">
    <cfRule type="cellIs" dxfId="12" priority="33" stopIfTrue="1" operator="equal">
      <formula>"Not Loaded"</formula>
    </cfRule>
  </conditionalFormatting>
  <conditionalFormatting sqref="D2:D3">
    <cfRule type="cellIs" dxfId="11" priority="10" operator="notEqual">
      <formula>"OK"</formula>
    </cfRule>
    <cfRule type="cellIs" dxfId="10" priority="11" operator="equal">
      <formula>"OK"</formula>
    </cfRule>
  </conditionalFormatting>
  <conditionalFormatting sqref="D2:D3">
    <cfRule type="cellIs" dxfId="9" priority="9" stopIfTrue="1" operator="equal">
      <formula>"Not Loaded"</formula>
    </cfRule>
  </conditionalFormatting>
  <conditionalFormatting sqref="D2:D3">
    <cfRule type="cellIs" dxfId="8" priority="7" operator="notEqual">
      <formula>"OK"</formula>
    </cfRule>
    <cfRule type="cellIs" dxfId="7" priority="8" operator="equal">
      <formula>"OK"</formula>
    </cfRule>
  </conditionalFormatting>
  <conditionalFormatting sqref="D2:D3">
    <cfRule type="cellIs" dxfId="6" priority="6" stopIfTrue="1" operator="equal">
      <formula>"Not Loaded"</formula>
    </cfRule>
  </conditionalFormatting>
  <conditionalFormatting sqref="D2:D3">
    <cfRule type="cellIs" dxfId="5" priority="5" stopIfTrue="1" operator="equal">
      <formula>"Not Loaded"</formula>
    </cfRule>
  </conditionalFormatting>
  <conditionalFormatting sqref="J2:J3">
    <cfRule type="cellIs" dxfId="4" priority="3" operator="notEqual">
      <formula>"OK"</formula>
    </cfRule>
    <cfRule type="cellIs" dxfId="3" priority="4" operator="equal">
      <formula>"OK"</formula>
    </cfRule>
  </conditionalFormatting>
  <conditionalFormatting sqref="J2:J3">
    <cfRule type="cellIs" dxfId="2" priority="2" stopIfTrue="1" operator="equal">
      <formula>"Not Loaded"</formula>
    </cfRule>
  </conditionalFormatting>
  <conditionalFormatting sqref="J2:J3">
    <cfRule type="cellIs" dxfId="1" priority="1" stopIfTrue="1" operator="equal">
      <formula>"Not Loaded"</formula>
    </cfRule>
  </conditionalFormatting>
  <conditionalFormatting sqref="A2:A3">
    <cfRule type="duplicateValues" dxfId="0" priority="8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961DC-28D0-44C2-A7E5-2C50B18F87A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ac6a0247-43fa-4535-a5fb-6906f8e53d52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55C132-0A3D-4BB3-99CD-51F6C0969A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2021-07-06T09:51:37Z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