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C841FA18-7F02-4B3D-B51D-8FA152931C37}" xr6:coauthVersionLast="47" xr6:coauthVersionMax="47" xr10:uidLastSave="{00000000-0000-0000-0000-000000000000}"/>
  <bookViews>
    <workbookView xWindow="-120" yWindow="-120" windowWidth="29040" windowHeight="15840" tabRatio="504" activeTab="4" xr2:uid="{00000000-000D-0000-FFFF-FFFF00000000}"/>
  </bookViews>
  <sheets>
    <sheet name="Summary" sheetId="4" r:id="rId1"/>
    <sheet name="STG" sheetId="2" r:id="rId2"/>
    <sheet name="HDL" sheetId="7" r:id="rId3"/>
    <sheet name="HCM" sheetId="1" r:id="rId4"/>
    <sheet name="Rec" sheetId="8" r:id="rId5"/>
  </sheets>
  <definedNames>
    <definedName name="_xlnm._FilterDatabase" localSheetId="3" hidden="1">HCM!$A$2:$P$4</definedName>
    <definedName name="_xlnm._FilterDatabase" localSheetId="2" hidden="1">HDL!$A$2:$Q$4</definedName>
    <definedName name="_xlnm._FilterDatabase" localSheetId="4" hidden="1">Rec!$A$2:$F$2</definedName>
    <definedName name="_xlnm._FilterDatabase" localSheetId="1" hidden="1">STG!#REF!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3" i="7"/>
  <c r="A4" i="1"/>
  <c r="A3" i="1"/>
  <c r="B3" i="8" s="1"/>
  <c r="F3" i="8" s="1"/>
  <c r="A4" i="7"/>
  <c r="D9" i="4"/>
  <c r="C3" i="8" l="1"/>
  <c r="D3" i="8"/>
  <c r="E3" i="8"/>
  <c r="B4" i="8"/>
  <c r="C9" i="4"/>
  <c r="B9" i="4"/>
  <c r="F4" i="8" l="1"/>
  <c r="E4" i="8"/>
  <c r="D4" i="8"/>
  <c r="C4" i="8"/>
  <c r="G12" i="4"/>
  <c r="G11" i="4"/>
  <c r="G13" i="4"/>
  <c r="G10" i="4"/>
  <c r="I11" i="4"/>
  <c r="I13" i="4"/>
  <c r="I10" i="4"/>
  <c r="I12" i="4"/>
  <c r="H10" i="4"/>
  <c r="H12" i="4"/>
  <c r="H11" i="4"/>
  <c r="H13" i="4"/>
  <c r="J10" i="4"/>
  <c r="J12" i="4"/>
  <c r="J11" i="4"/>
  <c r="J13" i="4"/>
  <c r="G14" i="4" l="1"/>
  <c r="H14" i="4"/>
  <c r="I14" i="4"/>
  <c r="J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J1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sampathn-admin:
</t>
        </r>
        <r>
          <rPr>
            <sz val="9"/>
            <color indexed="81"/>
            <rFont val="Tahoma"/>
            <family val="2"/>
          </rPr>
          <t>For records where date is not available, the system passes the data load date as the DATE of aquiring the qualification by default</t>
        </r>
      </text>
    </comment>
  </commentList>
</comments>
</file>

<file path=xl/sharedStrings.xml><?xml version="1.0" encoding="utf-8"?>
<sst xmlns="http://schemas.openxmlformats.org/spreadsheetml/2006/main" count="124" uniqueCount="62">
  <si>
    <t>BATCH_NAME</t>
  </si>
  <si>
    <t>CREATION_DATE</t>
  </si>
  <si>
    <t>CREATED_BY</t>
  </si>
  <si>
    <t>LAST_UPDATE_DATE</t>
  </si>
  <si>
    <t>LAST_UPDATED_BY</t>
  </si>
  <si>
    <t>HCM</t>
  </si>
  <si>
    <t>Data Migration Reconciliation</t>
  </si>
  <si>
    <t>Count of records</t>
  </si>
  <si>
    <t>Loaded?</t>
  </si>
  <si>
    <t>Not Loaded</t>
  </si>
  <si>
    <t>Loaded OK</t>
  </si>
  <si>
    <t>Entity</t>
  </si>
  <si>
    <t>Environment</t>
  </si>
  <si>
    <t>Date</t>
  </si>
  <si>
    <t>HDL</t>
  </si>
  <si>
    <t>STG</t>
  </si>
  <si>
    <t>STG&lt;&gt;HDL</t>
  </si>
  <si>
    <t>Total Records</t>
  </si>
  <si>
    <t>HCM&lt;&gt;HDL</t>
  </si>
  <si>
    <t>CATEGORY</t>
  </si>
  <si>
    <t>SourceSystemOwner</t>
  </si>
  <si>
    <t>SourceSystemId</t>
  </si>
  <si>
    <t>Talent Profile</t>
  </si>
  <si>
    <t>ProfileItem</t>
  </si>
  <si>
    <t>ProfileId</t>
  </si>
  <si>
    <t>ContentType</t>
  </si>
  <si>
    <t>ContentItem</t>
  </si>
  <si>
    <t>DateFrom</t>
  </si>
  <si>
    <t>ItemText2401</t>
  </si>
  <si>
    <t>ItemText2406</t>
  </si>
  <si>
    <t>ItemText301</t>
  </si>
  <si>
    <t>ItemNumber8</t>
  </si>
  <si>
    <t>ItemDate4</t>
  </si>
  <si>
    <t>PersonNumber</t>
  </si>
  <si>
    <t>Unique Identifier</t>
  </si>
  <si>
    <t>EFFECTIVESTARTDATE</t>
  </si>
  <si>
    <t>EFFECTIVEENDDATE</t>
  </si>
  <si>
    <t>PERSONNUMBER</t>
  </si>
  <si>
    <t>LEGISLATIONCODE</t>
  </si>
  <si>
    <t>EDUCATIONQUALIFICATION</t>
  </si>
  <si>
    <t>DATEFROM</t>
  </si>
  <si>
    <t>DATETO</t>
  </si>
  <si>
    <t>DATEGAINED</t>
  </si>
  <si>
    <t>SOURCESYSTEMOWNER</t>
  </si>
  <si>
    <t>SOURCESYSTEMID</t>
  </si>
  <si>
    <t>DecodeContentItem</t>
  </si>
  <si>
    <t>Reconciled based on HDL data, as STG data has duplicates.</t>
  </si>
  <si>
    <t>PROD</t>
  </si>
  <si>
    <t>Qualifications</t>
  </si>
  <si>
    <t>PER_INFO_14MAY2019</t>
  </si>
  <si>
    <t>17-MAY-2019</t>
  </si>
  <si>
    <t>SIVA</t>
  </si>
  <si>
    <t>Teaching Qualification</t>
  </si>
  <si>
    <t>Doctorate</t>
  </si>
  <si>
    <t>DATA_MIGRATION</t>
  </si>
  <si>
    <t>PER_5_Qualifications_Doctorate</t>
  </si>
  <si>
    <t>PER_18_TeachingQualification_99</t>
  </si>
  <si>
    <t>Qualification details</t>
  </si>
  <si>
    <t>PER_18_PROF</t>
  </si>
  <si>
    <t>PER_5_PROF</t>
  </si>
  <si>
    <t>5_Qualifications_Doctorate</t>
  </si>
  <si>
    <t>18_Teaching Qualification_99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</si>
</sst>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Tahoma"/>
    </font>
    <font>
      <sz val="11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10" fillId="2" borderId="1" xfId="0" applyFont="1" applyFill="1" applyBorder="1" applyAlignment="1">
      <alignment horizontal="left" vertical="top" wrapText="1"/>
    </xf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1"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275166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88833" cy="731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zoomScale="90" zoomScaleNormal="90" workbookViewId="0">
      <selection activeCell="C9" sqref="C9"/>
    </sheetView>
  </sheetViews>
  <sheetFormatPr defaultRowHeight="15" x14ac:dyDescent="0.25"/>
  <cols>
    <col min="1" max="1" width="18.5703125" customWidth="1"/>
    <col min="2" max="4" width="6.7109375" bestFit="1" customWidth="1"/>
    <col min="6" max="6" width="4.85546875" customWidth="1"/>
    <col min="7" max="7" width="10.7109375" customWidth="1"/>
    <col min="10" max="10" width="13.42578125" customWidth="1"/>
  </cols>
  <sheetData>
    <row r="1" spans="1:10" ht="21" x14ac:dyDescent="0.35">
      <c r="H1" s="2" t="s">
        <v>6</v>
      </c>
    </row>
    <row r="2" spans="1:10" x14ac:dyDescent="0.25">
      <c r="H2" t="s">
        <v>11</v>
      </c>
      <c r="J2" t="s">
        <v>22</v>
      </c>
    </row>
    <row r="3" spans="1:10" x14ac:dyDescent="0.25">
      <c r="H3" t="s">
        <v>12</v>
      </c>
      <c r="J3" t="s">
        <v>47</v>
      </c>
    </row>
    <row r="4" spans="1:10" x14ac:dyDescent="0.25">
      <c r="H4" t="s">
        <v>13</v>
      </c>
      <c r="J4" s="8">
        <v>43602</v>
      </c>
    </row>
    <row r="5" spans="1:10" ht="14.25" customHeight="1" x14ac:dyDescent="0.25"/>
    <row r="7" spans="1:10" x14ac:dyDescent="0.25">
      <c r="B7" s="19"/>
      <c r="C7" s="19"/>
    </row>
    <row r="8" spans="1:10" x14ac:dyDescent="0.25">
      <c r="B8" s="1" t="s">
        <v>15</v>
      </c>
      <c r="C8" s="6" t="s">
        <v>14</v>
      </c>
      <c r="D8" s="1" t="s">
        <v>5</v>
      </c>
    </row>
    <row r="9" spans="1:10" ht="28.5" x14ac:dyDescent="0.25">
      <c r="A9" s="4" t="s">
        <v>7</v>
      </c>
      <c r="B9">
        <f>COUNTA(STG!$A$2:$A$1955)</f>
        <v>3</v>
      </c>
      <c r="C9">
        <f>COUNTA(HDL!$A$3:$A$3364)</f>
        <v>2</v>
      </c>
      <c r="D9">
        <f>COUNTA(HCM!$A$3:$A$3552)</f>
        <v>2</v>
      </c>
      <c r="G9" s="15" t="s">
        <v>33</v>
      </c>
      <c r="H9" s="15" t="s">
        <v>25</v>
      </c>
      <c r="I9" s="15" t="s">
        <v>26</v>
      </c>
      <c r="J9" s="15" t="s">
        <v>27</v>
      </c>
    </row>
    <row r="10" spans="1:10" x14ac:dyDescent="0.25">
      <c r="A10" s="4" t="s">
        <v>10</v>
      </c>
      <c r="G10">
        <f>COUNTIF(Rec!C$2:C$3366,"OK")</f>
        <v>0</v>
      </c>
      <c r="H10">
        <f>COUNTIF(Rec!D$2:D$3366,"OK")</f>
        <v>2</v>
      </c>
      <c r="I10">
        <f>COUNTIF(Rec!E$2:E$3366,"OK")</f>
        <v>2</v>
      </c>
      <c r="J10">
        <f>COUNTIF(Rec!F$2:F$3366,"OK")</f>
        <v>1</v>
      </c>
    </row>
    <row r="11" spans="1:10" x14ac:dyDescent="0.25">
      <c r="A11" s="5" t="s">
        <v>16</v>
      </c>
      <c r="G11">
        <f>COUNTIF(Rec!C$2:C$3366,"STG&lt;&gt;HDL")</f>
        <v>2</v>
      </c>
      <c r="H11">
        <f>COUNTIF(Rec!D$2:D$3366,"STG&lt;&gt;HDL")</f>
        <v>0</v>
      </c>
      <c r="I11">
        <f>COUNTIF(Rec!E$2:E$3366,"STG&lt;&gt;HDL")</f>
        <v>0</v>
      </c>
      <c r="J11">
        <f>COUNTIF(Rec!F$2:F$3366,"STG&lt;&gt;HDL")</f>
        <v>0</v>
      </c>
    </row>
    <row r="12" spans="1:10" x14ac:dyDescent="0.25">
      <c r="A12" s="5" t="s">
        <v>18</v>
      </c>
      <c r="G12">
        <f>COUNTIF(Rec!C$2:C$3366,"HCM&lt;&gt;HDL")</f>
        <v>0</v>
      </c>
      <c r="H12">
        <f>COUNTIF(Rec!D$2:D$3366,"HCM&lt;&gt;HDL")</f>
        <v>0</v>
      </c>
      <c r="I12">
        <f>COUNTIF(Rec!E$2:E$3366,"HCM&lt;&gt;HDL")</f>
        <v>0</v>
      </c>
      <c r="J12">
        <f>COUNTIF(Rec!F$2:F$3366,"HCM&lt;&gt;HDL")</f>
        <v>1</v>
      </c>
    </row>
    <row r="13" spans="1:10" x14ac:dyDescent="0.25">
      <c r="A13" s="4" t="s">
        <v>9</v>
      </c>
      <c r="B13" s="3"/>
      <c r="C13" s="3"/>
      <c r="G13">
        <f>COUNTIF(Rec!C$2:C$3366,"Not Loaded")</f>
        <v>0</v>
      </c>
      <c r="H13">
        <f>COUNTIF(Rec!D$2:D$3366,"Not Loaded")</f>
        <v>0</v>
      </c>
      <c r="I13">
        <f>COUNTIF(Rec!E$2:E$3366,"Not Loaded")</f>
        <v>0</v>
      </c>
      <c r="J13">
        <f>COUNTIF(Rec!F$2:F$3366,"Not Loaded")</f>
        <v>0</v>
      </c>
    </row>
    <row r="14" spans="1:10" x14ac:dyDescent="0.25">
      <c r="A14" s="4" t="s">
        <v>17</v>
      </c>
      <c r="G14">
        <f>SUM(G10:G13)</f>
        <v>2</v>
      </c>
      <c r="H14">
        <f t="shared" ref="H14:J14" si="0">SUM(H10:H13)</f>
        <v>2</v>
      </c>
      <c r="I14">
        <f t="shared" si="0"/>
        <v>2</v>
      </c>
      <c r="J14">
        <f t="shared" si="0"/>
        <v>2</v>
      </c>
    </row>
    <row r="17" spans="1:1" x14ac:dyDescent="0.25">
      <c r="A17" s="4" t="s">
        <v>46</v>
      </c>
    </row>
    <row r="18" spans="1:1" x14ac:dyDescent="0.25">
      <c r="A18" s="4"/>
    </row>
  </sheetData>
  <mergeCells count="1">
    <mergeCell ref="B7:C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29.28515625" bestFit="1" customWidth="1"/>
    <col min="2" max="2" width="17" bestFit="1" customWidth="1"/>
    <col min="3" max="3" width="18.28515625" bestFit="1" customWidth="1"/>
    <col min="4" max="5" width="19" bestFit="1" customWidth="1"/>
    <col min="6" max="6" width="24.140625" customWidth="1"/>
    <col min="7" max="7" width="19" bestFit="1" customWidth="1"/>
    <col min="8" max="8" width="15.7109375" bestFit="1" customWidth="1"/>
    <col min="9" max="9" width="12" bestFit="1" customWidth="1"/>
    <col min="10" max="10" width="19" bestFit="1" customWidth="1"/>
    <col min="11" max="11" width="17.85546875" bestFit="1" customWidth="1"/>
    <col min="12" max="12" width="9.42578125" bestFit="1" customWidth="1"/>
  </cols>
  <sheetData>
    <row r="1" spans="1:2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19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29" x14ac:dyDescent="0.25">
      <c r="A3" t="str">
        <f>D3&amp;"_"&amp;G3&amp;"_"&amp;F3</f>
        <v>5_Qualifications_Doctorate</v>
      </c>
      <c r="D3">
        <v>5</v>
      </c>
      <c r="F3" t="s">
        <v>53</v>
      </c>
      <c r="G3" t="s">
        <v>48</v>
      </c>
      <c r="K3" t="s">
        <v>54</v>
      </c>
      <c r="L3" t="s">
        <v>55</v>
      </c>
      <c r="M3" t="s">
        <v>49</v>
      </c>
      <c r="N3" t="s">
        <v>50</v>
      </c>
      <c r="O3" t="s">
        <v>51</v>
      </c>
      <c r="P3" t="s">
        <v>50</v>
      </c>
      <c r="Q3" t="s">
        <v>51</v>
      </c>
    </row>
    <row r="4" spans="1:29" x14ac:dyDescent="0.25">
      <c r="A4" t="str">
        <f t="shared" ref="A4" si="0">D4&amp;"_"&amp;G4&amp;"_"&amp;F4</f>
        <v>18_Teaching Qualification_99</v>
      </c>
      <c r="D4">
        <v>18</v>
      </c>
      <c r="F4">
        <v>99</v>
      </c>
      <c r="G4" t="s">
        <v>52</v>
      </c>
      <c r="J4" s="8">
        <v>42976</v>
      </c>
      <c r="K4" t="s">
        <v>54</v>
      </c>
      <c r="L4" t="s">
        <v>56</v>
      </c>
      <c r="M4" t="s">
        <v>49</v>
      </c>
      <c r="N4" t="s">
        <v>50</v>
      </c>
      <c r="O4" t="s">
        <v>51</v>
      </c>
      <c r="P4" t="s">
        <v>50</v>
      </c>
      <c r="Q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workbookViewId="0">
      <selection activeCell="D3" sqref="A1:Q4"/>
    </sheetView>
  </sheetViews>
  <sheetFormatPr defaultRowHeight="15" x14ac:dyDescent="0.25"/>
  <cols>
    <col min="1" max="1" width="81.7109375" bestFit="1" customWidth="1"/>
    <col min="2" max="2" width="20.28515625" bestFit="1" customWidth="1"/>
    <col min="3" max="3" width="18.5703125" bestFit="1" customWidth="1"/>
    <col min="4" max="4" width="16" bestFit="1" customWidth="1"/>
    <col min="5" max="5" width="17.42578125" bestFit="1" customWidth="1"/>
    <col min="6" max="6" width="59.7109375" bestFit="1" customWidth="1"/>
    <col min="7" max="7" width="21" bestFit="1" customWidth="1"/>
    <col min="8" max="8" width="10.85546875" bestFit="1" customWidth="1"/>
    <col min="9" max="9" width="8" bestFit="1" customWidth="1"/>
    <col min="10" max="10" width="12.5703125" bestFit="1" customWidth="1"/>
    <col min="11" max="11" width="22" bestFit="1" customWidth="1"/>
    <col min="12" max="12" width="83.5703125" bestFit="1" customWidth="1"/>
    <col min="13" max="13" width="21" bestFit="1" customWidth="1"/>
    <col min="14" max="14" width="15.7109375" bestFit="1" customWidth="1"/>
    <col min="15" max="15" width="12" bestFit="1" customWidth="1"/>
    <col min="16" max="16" width="19" bestFit="1" customWidth="1"/>
    <col min="17" max="17" width="17.85546875" bestFit="1" customWidth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19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25">
      <c r="A3" t="str">
        <f>D3&amp;"_"&amp;G3&amp;"_"&amp;F3</f>
        <v>5_Qualifications_Doctorate</v>
      </c>
      <c r="D3">
        <v>5</v>
      </c>
      <c r="F3" t="s">
        <v>53</v>
      </c>
      <c r="G3" t="s">
        <v>48</v>
      </c>
      <c r="K3" t="s">
        <v>54</v>
      </c>
      <c r="L3" t="s">
        <v>55</v>
      </c>
      <c r="M3" t="s">
        <v>49</v>
      </c>
      <c r="N3" t="s">
        <v>50</v>
      </c>
      <c r="O3" t="s">
        <v>51</v>
      </c>
      <c r="P3" t="s">
        <v>50</v>
      </c>
      <c r="Q3" t="s">
        <v>51</v>
      </c>
    </row>
    <row r="4" spans="1:17" x14ac:dyDescent="0.25">
      <c r="A4" t="str">
        <f t="shared" ref="A3:A4" si="0">D4&amp;"_"&amp;G4&amp;"_"&amp;F4</f>
        <v>18_Teaching Qualification_99</v>
      </c>
      <c r="D4">
        <v>18</v>
      </c>
      <c r="F4">
        <v>99</v>
      </c>
      <c r="G4" t="s">
        <v>52</v>
      </c>
      <c r="J4" s="8">
        <v>42976</v>
      </c>
      <c r="K4" t="s">
        <v>54</v>
      </c>
      <c r="L4" t="s">
        <v>56</v>
      </c>
      <c r="M4" t="s">
        <v>49</v>
      </c>
      <c r="N4" t="s">
        <v>50</v>
      </c>
      <c r="O4" t="s">
        <v>51</v>
      </c>
      <c r="P4" t="s">
        <v>50</v>
      </c>
      <c r="Q4" t="s">
        <v>51</v>
      </c>
    </row>
  </sheetData>
  <sortState xmlns:xlrd2="http://schemas.microsoft.com/office/spreadsheetml/2017/richdata2" ref="A3:Q5">
    <sortCondition ref="D3:D5"/>
    <sortCondition ref="F3:F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pane ySplit="2" topLeftCell="A3" activePane="bottomLeft" state="frozen"/>
      <selection pane="bottomLeft" activeCell="A5" sqref="A5:XFD21448"/>
    </sheetView>
  </sheetViews>
  <sheetFormatPr defaultColWidth="15.7109375" defaultRowHeight="15.75" x14ac:dyDescent="0.25"/>
  <cols>
    <col min="1" max="1" width="23.140625" style="16" bestFit="1" customWidth="1"/>
    <col min="2" max="2" width="8.42578125" style="7" bestFit="1" customWidth="1"/>
    <col min="3" max="3" width="11" style="7" bestFit="1" customWidth="1"/>
    <col min="4" max="8" width="15.7109375" style="7"/>
    <col min="9" max="9" width="9" style="7" bestFit="1" customWidth="1"/>
    <col min="10" max="11" width="10.7109375" style="7" bestFit="1" customWidth="1"/>
    <col min="12" max="12" width="9.85546875" style="7" bestFit="1" customWidth="1"/>
    <col min="13" max="13" width="10.28515625" style="7" bestFit="1" customWidth="1"/>
    <col min="14" max="14" width="8.28515625" style="7" bestFit="1" customWidth="1"/>
    <col min="15" max="16384" width="15.7109375" style="7"/>
  </cols>
  <sheetData>
    <row r="1" spans="1:16" x14ac:dyDescent="0.25">
      <c r="A1" s="16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6" ht="21" x14ac:dyDescent="0.25">
      <c r="A2" s="17" t="s">
        <v>34</v>
      </c>
      <c r="B2" s="11" t="s">
        <v>23</v>
      </c>
      <c r="C2" s="11" t="s">
        <v>33</v>
      </c>
      <c r="D2" s="11" t="s">
        <v>20</v>
      </c>
      <c r="E2" s="11" t="s">
        <v>21</v>
      </c>
      <c r="F2" s="11" t="s">
        <v>24</v>
      </c>
      <c r="G2" s="11" t="s">
        <v>25</v>
      </c>
      <c r="H2" s="11" t="s">
        <v>26</v>
      </c>
      <c r="I2" s="11" t="s">
        <v>45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1" t="s">
        <v>32</v>
      </c>
      <c r="P2"/>
    </row>
    <row r="3" spans="1:16" ht="21" x14ac:dyDescent="0.25">
      <c r="A3" s="16" t="str">
        <f t="shared" ref="A3:A4" si="0">C3&amp;"_"&amp;G3&amp;"_"&amp;I3</f>
        <v>5_Qualifications_Doctorate</v>
      </c>
      <c r="B3" s="12" t="s">
        <v>23</v>
      </c>
      <c r="C3" s="12">
        <v>5</v>
      </c>
      <c r="D3" s="12" t="s">
        <v>54</v>
      </c>
      <c r="E3" s="12" t="s">
        <v>55</v>
      </c>
      <c r="F3" s="12" t="s">
        <v>59</v>
      </c>
      <c r="G3" s="12" t="s">
        <v>48</v>
      </c>
      <c r="H3" s="12" t="s">
        <v>53</v>
      </c>
      <c r="I3" s="12" t="s">
        <v>53</v>
      </c>
      <c r="J3" s="18">
        <v>43601</v>
      </c>
      <c r="K3" s="13"/>
      <c r="L3" s="13"/>
      <c r="M3" s="13"/>
      <c r="N3" s="14"/>
      <c r="O3" s="13"/>
      <c r="P3"/>
    </row>
    <row r="4" spans="1:16" ht="21" x14ac:dyDescent="0.25">
      <c r="A4" s="16" t="str">
        <f t="shared" si="0"/>
        <v>18_Teaching Qualification_99</v>
      </c>
      <c r="B4" s="12" t="s">
        <v>23</v>
      </c>
      <c r="C4" s="12">
        <v>18</v>
      </c>
      <c r="D4" s="12" t="s">
        <v>54</v>
      </c>
      <c r="E4" s="12" t="s">
        <v>56</v>
      </c>
      <c r="F4" s="12" t="s">
        <v>58</v>
      </c>
      <c r="G4" s="12" t="s">
        <v>52</v>
      </c>
      <c r="H4" s="12" t="s">
        <v>57</v>
      </c>
      <c r="I4" s="12">
        <v>99</v>
      </c>
      <c r="J4" s="18">
        <v>42976</v>
      </c>
      <c r="K4" s="12">
        <v>99</v>
      </c>
      <c r="L4" s="13"/>
      <c r="M4" s="13"/>
      <c r="N4" s="14"/>
      <c r="O4" s="13"/>
      <c r="P4"/>
    </row>
  </sheetData>
  <sortState xmlns:xlrd2="http://schemas.microsoft.com/office/spreadsheetml/2017/richdata2" ref="A3:P5">
    <sortCondition ref="C3:C5"/>
    <sortCondition ref="I3:I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4"/>
  <sheetViews>
    <sheetView tabSelected="1" workbookViewId="0">
      <pane ySplit="2" topLeftCell="A3" activePane="bottomLeft" state="frozen"/>
      <selection pane="bottomLeft" activeCell="I9" sqref="I9"/>
    </sheetView>
  </sheetViews>
  <sheetFormatPr defaultRowHeight="15" x14ac:dyDescent="0.25"/>
  <cols>
    <col min="1" max="2" width="29.28515625" bestFit="1" customWidth="1"/>
    <col min="3" max="6" width="10.7109375" bestFit="1" customWidth="1"/>
  </cols>
  <sheetData>
    <row r="2" spans="1:6" s="10" customFormat="1" ht="21" x14ac:dyDescent="0.2">
      <c r="A2" s="9" t="s">
        <v>34</v>
      </c>
      <c r="B2" s="9" t="s">
        <v>8</v>
      </c>
      <c r="C2" s="11" t="s">
        <v>33</v>
      </c>
      <c r="D2" s="11" t="s">
        <v>25</v>
      </c>
      <c r="E2" s="11" t="s">
        <v>26</v>
      </c>
      <c r="F2" s="11" t="s">
        <v>27</v>
      </c>
    </row>
    <row r="3" spans="1:6" x14ac:dyDescent="0.25">
      <c r="A3" t="s">
        <v>60</v>
      </c>
      <c r="B3" t="str">
        <f>_xlfn.IFNA(VLOOKUP($A3,HCM!$A$3:$A$3552,1,FALSE),"Not Loaded")</f>
        <v>5_Qualifications_Doctorate</v>
      </c>
      <c r="C3" t="str">
        <f>IF($B3="Not Loaded","Not Loaded",IF(VLOOKUP($A3,STG!$A$2:$Z$2956,2,FALSE)=VLOOKUP($A3,HDL!$A$3:$Z$3364,4,FALSE), IF(VLOOKUP($A3,HDL!$A$3:$Z$3364,4,FALSE)=VLOOKUP($A3,HCM!$A$3:$Z$3552,3,FALSE),"OK","HCM&lt;&gt;HDL"),"STG&lt;&gt;HDL"))</f>
        <v>STG&lt;&gt;HDL</v>
      </c>
      <c r="D3" t="str">
        <f>IF($B3="Not Loaded","Not Loaded",IF(VLOOKUP($A3,STG!$A$2:$Z$2956,7,FALSE)=VLOOKUP($A3,HDL!$A$3:$Z$3364,7,FALSE), IF(VLOOKUP($A3,HDL!$A$3:$Z$3364,7,FALSE)=VLOOKUP($A3,HCM!$A$3:$Z$3552,7,FALSE),"OK","HCM&lt;&gt;HDL"),"STG&lt;&gt;HDL"))</f>
        <v>OK</v>
      </c>
      <c r="E3" t="str">
        <f>IF($B3="Not Loaded","Not Loaded",IF(VLOOKUP($A3,STG!$A$2:$Z$2956,6,FALSE)=VLOOKUP($A3,HDL!$A$3:$Z$3364,6,FALSE), IF(VLOOKUP($A3,HDL!$A$3:$Z$3364,6,FALSE)=VLOOKUP($A3,HCM!$A$3:$Z$3552,9,FALSE),"OK","HCM&lt;&gt;HDL"),"STG&lt;&gt;HDL"))</f>
        <v>OK</v>
      </c>
      <c r="F3" t="str">
        <f>IF($B3="Not Loaded","Not Loaded",IF(VLOOKUP($A3,STG!$A$2:$Z$2956,10,FALSE)=VLOOKUP($A3,HDL!$A$3:$Z$3364,10,FALSE),IF(VLOOKUP($A3,HDL!$A$3:$Z$3364,10,FALSE)=VLOOKUP($A3,HCM!$A$3:$Z$3552,10,FALSE),"OK","HCM&lt;&gt;HDL"),"STG&lt;&gt;HDL"))</f>
        <v>HCM&lt;&gt;HDL</v>
      </c>
    </row>
    <row r="4" spans="1:6" x14ac:dyDescent="0.25">
      <c r="A4" t="s">
        <v>61</v>
      </c>
      <c r="B4" t="str">
        <f>_xlfn.IFNA(VLOOKUP($A4,HCM!$A$3:$A$3552,1,FALSE),"Not Loaded")</f>
        <v>18_Teaching Qualification_99</v>
      </c>
      <c r="C4" t="str">
        <f>IF($B4="Not Loaded","Not Loaded",IF(VLOOKUP($A4,STG!$A$2:$Z$2956,2,FALSE)=VLOOKUP($A4,HDL!$A$3:$Z$3364,4,FALSE), IF(VLOOKUP($A4,HDL!$A$3:$Z$3364,4,FALSE)=VLOOKUP($A4,HCM!$A$3:$Z$3552,3,FALSE),"OK","HCM&lt;&gt;HDL"),"STG&lt;&gt;HDL"))</f>
        <v>STG&lt;&gt;HDL</v>
      </c>
      <c r="D4" t="str">
        <f>IF($B4="Not Loaded","Not Loaded",IF(VLOOKUP($A4,STG!$A$2:$Z$2956,7,FALSE)=VLOOKUP($A4,HDL!$A$3:$Z$3364,7,FALSE), IF(VLOOKUP($A4,HDL!$A$3:$Z$3364,7,FALSE)=VLOOKUP($A4,HCM!$A$3:$Z$3552,7,FALSE),"OK","HCM&lt;&gt;HDL"),"STG&lt;&gt;HDL"))</f>
        <v>OK</v>
      </c>
      <c r="E4" t="str">
        <f>IF($B4="Not Loaded","Not Loaded",IF(VLOOKUP($A4,STG!$A$2:$Z$2956,6,FALSE)=VLOOKUP($A4,HDL!$A$3:$Z$3364,6,FALSE), IF(VLOOKUP($A4,HDL!$A$3:$Z$3364,6,FALSE)=VLOOKUP($A4,HCM!$A$3:$Z$3552,9,FALSE),"OK","HCM&lt;&gt;HDL"),"STG&lt;&gt;HDL"))</f>
        <v>OK</v>
      </c>
      <c r="F4" t="str">
        <f>IF($B4="Not Loaded","Not Loaded",IF(VLOOKUP($A4,STG!$A$2:$Z$2956,10,FALSE)=VLOOKUP($A4,HDL!$A$3:$Z$3364,10,FALSE),IF(VLOOKUP($A4,HDL!$A$3:$Z$3364,10,FALSE)=VLOOKUP($A4,HCM!$A$3:$Z$3552,10,FALSE),"OK","HCM&lt;&gt;HDL"),"STG&lt;&gt;HDL"))</f>
        <v>OK</v>
      </c>
    </row>
  </sheetData>
  <conditionalFormatting sqref="D3:F4">
    <cfRule type="cellIs" dxfId="10" priority="10" operator="notEqual">
      <formula>"Ok"</formula>
    </cfRule>
    <cfRule type="cellIs" dxfId="9" priority="11" operator="equal">
      <formula>"Ok"</formula>
    </cfRule>
  </conditionalFormatting>
  <conditionalFormatting sqref="C3:C4">
    <cfRule type="cellIs" dxfId="8" priority="8" operator="notEqual">
      <formula>"Ok"</formula>
    </cfRule>
    <cfRule type="cellIs" dxfId="7" priority="9" operator="equal">
      <formula>"Ok"</formula>
    </cfRule>
  </conditionalFormatting>
  <conditionalFormatting sqref="C3:F4">
    <cfRule type="cellIs" dxfId="6" priority="7" operator="equal">
      <formula>"Not Loaded"</formula>
    </cfRule>
  </conditionalFormatting>
  <conditionalFormatting sqref="B3:B4">
    <cfRule type="cellIs" dxfId="5" priority="5" operator="equal">
      <formula>"Y"</formula>
    </cfRule>
    <cfRule type="cellIs" dxfId="4" priority="6" operator="equal">
      <formula>"Not Loaded"</formula>
    </cfRule>
  </conditionalFormatting>
  <conditionalFormatting sqref="D3:D4">
    <cfRule type="cellIs" dxfId="3" priority="3" operator="notEqual">
      <formula>"Ok"</formula>
    </cfRule>
    <cfRule type="cellIs" dxfId="2" priority="4" operator="equal">
      <formula>"Ok"</formula>
    </cfRule>
  </conditionalFormatting>
  <conditionalFormatting sqref="E3:F4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6366B0-F778-489C-9465-2314EEE58148}"/>
</file>

<file path=customXml/itemProps2.xml><?xml version="1.0" encoding="utf-8"?>
<ds:datastoreItem xmlns:ds="http://schemas.openxmlformats.org/officeDocument/2006/customXml" ds:itemID="{D068F988-00B7-4A59-A34E-511225284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10853-3CBF-448C-AAE3-84148ADA1F2C}">
  <ds:schemaRefs>
    <ds:schemaRef ds:uri="9e5ebb6e-1584-4dc0-b988-3e8cf38876a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ac6a0247-43fa-4535-a5fb-6906f8e53d5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2018-01-31T15:18:30Z</dcterms:created>
  <dcterms:modified xsi:type="dcterms:W3CDTF">2021-07-05T15:15:15Z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