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7C9976A3-CD84-4FCA-A1E1-B1146150F30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7" r:id="rId1"/>
    <sheet name="STG" sheetId="1" r:id="rId2"/>
    <sheet name="HDL" sheetId="2" r:id="rId3"/>
    <sheet name="HCM" sheetId="4" r:id="rId4"/>
    <sheet name="Rec" sheetId="6" r:id="rId5"/>
  </sheets>
  <definedNames>
    <definedName name="_xlnm._FilterDatabase" localSheetId="3" hidden="1">HCM!$A$2:$F$4</definedName>
    <definedName name="_xlnm._FilterDatabase" localSheetId="2" hidden="1">HDL!$A$2:$K$4</definedName>
    <definedName name="_xlnm._FilterDatabase" localSheetId="4" hidden="1">Rec!$A$2:$F$4</definedName>
    <definedName name="_xlnm._FilterDatabase" localSheetId="1" hidden="1">STG!$A$2:$AD$4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/>
  <c r="F4" i="6" s="1"/>
  <c r="B3" i="6"/>
  <c r="F3" i="6" s="1"/>
  <c r="A4" i="2"/>
  <c r="A3" i="2"/>
  <c r="A4" i="4"/>
  <c r="A3" i="4"/>
  <c r="A3" i="1" l="1"/>
  <c r="C3" i="6" s="1"/>
  <c r="A4" i="1"/>
  <c r="C10" i="7"/>
  <c r="E4" i="6" l="1"/>
  <c r="C4" i="6"/>
  <c r="D4" i="6"/>
  <c r="E3" i="6"/>
  <c r="D3" i="6"/>
  <c r="B10" i="7"/>
  <c r="D10" i="7"/>
  <c r="I13" i="7" l="1"/>
  <c r="I15" i="7"/>
  <c r="I12" i="7"/>
  <c r="I14" i="7"/>
  <c r="H14" i="7" l="1"/>
  <c r="F15" i="7"/>
  <c r="G15" i="7"/>
  <c r="G14" i="7"/>
  <c r="H12" i="7"/>
  <c r="G13" i="7"/>
  <c r="F12" i="7"/>
  <c r="H13" i="7"/>
  <c r="F14" i="7"/>
  <c r="H15" i="7"/>
  <c r="G12" i="7"/>
  <c r="F13" i="7"/>
  <c r="I16" i="7"/>
  <c r="G16" i="7" l="1"/>
  <c r="F16" i="7"/>
  <c r="H16" i="7"/>
</calcChain>
</file>

<file path=xl/sharedStrings.xml><?xml version="1.0" encoding="utf-8"?>
<sst xmlns="http://schemas.openxmlformats.org/spreadsheetml/2006/main" count="111" uniqueCount="73">
  <si>
    <t>SOURCE_SYSTEM_REFERENCE</t>
  </si>
  <si>
    <t>TARGET_SYSTEM_REFERENCE</t>
  </si>
  <si>
    <t>DATE_FROM</t>
  </si>
  <si>
    <t>DATE_TO</t>
  </si>
  <si>
    <t>PERSON_NUMBER</t>
  </si>
  <si>
    <t>EMAIL_TYPE</t>
  </si>
  <si>
    <t>EMAIL_ADDRESS</t>
  </si>
  <si>
    <t>PRIMARY_FLAG</t>
  </si>
  <si>
    <t>SOURCE_SYSTEM_OWNER</t>
  </si>
  <si>
    <t>SOURCE_SYSTEM_ID</t>
  </si>
  <si>
    <t>ENTITY_CODE</t>
  </si>
  <si>
    <t>ENTITY_NAME</t>
  </si>
  <si>
    <t>LOAD_REQUEST_ID</t>
  </si>
  <si>
    <t>ATTRIBUTE1</t>
  </si>
  <si>
    <t>ATTRIBUTE2</t>
  </si>
  <si>
    <t>ATTRIBUTE3</t>
  </si>
  <si>
    <t>ATTRIBUTE4</t>
  </si>
  <si>
    <t>ATTRIBUTE5</t>
  </si>
  <si>
    <t>BATCH_NAME</t>
  </si>
  <si>
    <t>STAGE1_PROCESSED</t>
  </si>
  <si>
    <t>STAGE1_RUN_DATE</t>
  </si>
  <si>
    <t>STAGE1_ERROR_DET</t>
  </si>
  <si>
    <t>STAGE2_PROCESSED</t>
  </si>
  <si>
    <t>STAGE2_RUN_DATE</t>
  </si>
  <si>
    <t>STAGE2_ERROR_DET</t>
  </si>
  <si>
    <t>CREATION_DATE</t>
  </si>
  <si>
    <t>CREATED_BY</t>
  </si>
  <si>
    <t>LAST_UPDATE_DATE</t>
  </si>
  <si>
    <t>LAST_UPDATED_BY</t>
  </si>
  <si>
    <t>DATEFROM</t>
  </si>
  <si>
    <t>DATETO</t>
  </si>
  <si>
    <t>PERSONNUMBER</t>
  </si>
  <si>
    <t>EMAILTYPE</t>
  </si>
  <si>
    <t>EMAILADDRESS</t>
  </si>
  <si>
    <t>PRIMARYFLAG</t>
  </si>
  <si>
    <t>SOURCESYSTEMOWNER</t>
  </si>
  <si>
    <t>Unique Identifier</t>
  </si>
  <si>
    <t>Uniqu Identifier</t>
  </si>
  <si>
    <t>Loaded?</t>
  </si>
  <si>
    <t>Data Migration Phase 1a Reconciliations</t>
  </si>
  <si>
    <t>Functional Area</t>
  </si>
  <si>
    <t>HCM</t>
  </si>
  <si>
    <t>Business Object</t>
  </si>
  <si>
    <t>Environment</t>
  </si>
  <si>
    <t>Date</t>
  </si>
  <si>
    <t>Summary</t>
  </si>
  <si>
    <t>Staging</t>
  </si>
  <si>
    <t>HDL</t>
  </si>
  <si>
    <t>Records</t>
  </si>
  <si>
    <t>Not loaded</t>
  </si>
  <si>
    <t>OK</t>
  </si>
  <si>
    <t>STG&lt;&gt;HDL</t>
  </si>
  <si>
    <t>HCM&lt;&gt;HDL</t>
  </si>
  <si>
    <t>TOTAL</t>
  </si>
  <si>
    <t>Email</t>
  </si>
  <si>
    <t>PersonId(SourceSystemId)</t>
  </si>
  <si>
    <t>SourceSystemId</t>
  </si>
  <si>
    <t>PROD</t>
  </si>
  <si>
    <t>W1</t>
  </si>
  <si>
    <t>Y</t>
  </si>
  <si>
    <t/>
  </si>
  <si>
    <t>PER_INFO_14MAY2019</t>
  </si>
  <si>
    <t>14-MAY-2019</t>
  </si>
  <si>
    <t>SIVA</t>
  </si>
  <si>
    <t>H1</t>
  </si>
  <si>
    <t>N</t>
  </si>
  <si>
    <t>verogrego@blueyonder.co.uk</t>
  </si>
  <si>
    <t>V.GREGO@BHAM.AC.UK</t>
  </si>
  <si>
    <t>DATA_MIGRATION</t>
  </si>
  <si>
    <t>PER_12440_EMA_W1_J.P.NOLAN@BHAM.AC.UK</t>
  </si>
  <si>
    <t>PER_188_EMA_W1_G.COLDICOTT@BHAM.AC.UK</t>
  </si>
  <si>
    <t>1000175_H1</t>
  </si>
  <si>
    <t>1000175_W1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</si>
</sst>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4"/>
      </patternFill>
    </fill>
    <fill>
      <patternFill patternType="solid">
        <fgColor rgb="FFCFE0F1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5" fontId="0" fillId="0" borderId="0" xfId="0" applyNumberFormat="1"/>
    <xf numFmtId="0" fontId="4" fillId="4" borderId="2" xfId="0" applyFont="1" applyFill="1" applyBorder="1" applyAlignment="1">
      <alignment horizontal="left" vertical="center" wrapText="1"/>
    </xf>
    <xf numFmtId="0" fontId="3" fillId="3" borderId="0" xfId="1"/>
    <xf numFmtId="0" fontId="2" fillId="3" borderId="0" xfId="1" applyFont="1"/>
  </cellXfs>
  <cellStyles count="2">
    <cellStyle name="Accent1" xfId="1" builtinId="29"/>
    <cellStyle name="Normal" xfId="0" builtinId="0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238657</xdr:colOff>
      <xdr:row>3</xdr:row>
      <xdr:rowOff>162027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532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I15" sqref="I15"/>
    </sheetView>
  </sheetViews>
  <sheetFormatPr defaultRowHeight="15" x14ac:dyDescent="0.25"/>
  <cols>
    <col min="1" max="1" width="16.28515625" customWidth="1"/>
    <col min="2" max="2" width="9.85546875" bestFit="1" customWidth="1"/>
    <col min="9" max="9" width="12" bestFit="1" customWidth="1"/>
  </cols>
  <sheetData>
    <row r="1" spans="1:9" x14ac:dyDescent="0.25">
      <c r="G1" t="s">
        <v>39</v>
      </c>
    </row>
    <row r="2" spans="1:9" x14ac:dyDescent="0.25">
      <c r="G2" t="s">
        <v>40</v>
      </c>
      <c r="I2" t="s">
        <v>41</v>
      </c>
    </row>
    <row r="3" spans="1:9" x14ac:dyDescent="0.25">
      <c r="G3" t="s">
        <v>42</v>
      </c>
      <c r="I3" t="s">
        <v>54</v>
      </c>
    </row>
    <row r="4" spans="1:9" x14ac:dyDescent="0.25">
      <c r="G4" t="s">
        <v>43</v>
      </c>
      <c r="I4" t="s">
        <v>57</v>
      </c>
    </row>
    <row r="5" spans="1:9" x14ac:dyDescent="0.25">
      <c r="G5" t="s">
        <v>44</v>
      </c>
      <c r="I5" s="3">
        <v>43600</v>
      </c>
    </row>
    <row r="8" spans="1:9" x14ac:dyDescent="0.25">
      <c r="A8" t="s">
        <v>45</v>
      </c>
    </row>
    <row r="9" spans="1:9" ht="21" x14ac:dyDescent="0.25">
      <c r="B9" t="s">
        <v>46</v>
      </c>
      <c r="C9" t="s">
        <v>47</v>
      </c>
      <c r="D9" t="s">
        <v>41</v>
      </c>
      <c r="F9" s="1" t="s">
        <v>2</v>
      </c>
      <c r="G9" s="1" t="s">
        <v>3</v>
      </c>
      <c r="H9" s="1" t="s">
        <v>5</v>
      </c>
      <c r="I9" s="1" t="s">
        <v>6</v>
      </c>
    </row>
    <row r="10" spans="1:9" x14ac:dyDescent="0.25">
      <c r="A10" t="s">
        <v>48</v>
      </c>
      <c r="B10">
        <f>COUNTA(STG!A3:A7837)</f>
        <v>2</v>
      </c>
      <c r="C10">
        <f>COUNTA(HDL!A3:A7837)</f>
        <v>2</v>
      </c>
      <c r="D10">
        <f>COUNTA(HCM!A3:A7963)</f>
        <v>2</v>
      </c>
    </row>
    <row r="12" spans="1:9" x14ac:dyDescent="0.25">
      <c r="A12" t="s">
        <v>49</v>
      </c>
      <c r="F12">
        <f>COUNTIF(Rec!C$2:C$7842,$A12)</f>
        <v>0</v>
      </c>
      <c r="G12">
        <f>COUNTIF(Rec!D$2:D$7842,$A12)</f>
        <v>0</v>
      </c>
      <c r="H12">
        <f>COUNTIF(Rec!E$2:E$7842,$A12)</f>
        <v>0</v>
      </c>
      <c r="I12">
        <f>COUNTIF(Rec!F$2:F$7842,$A12)</f>
        <v>0</v>
      </c>
    </row>
    <row r="13" spans="1:9" x14ac:dyDescent="0.25">
      <c r="A13" t="s">
        <v>50</v>
      </c>
      <c r="F13">
        <f>COUNTIF(Rec!C$2:C$7842,$A13)</f>
        <v>2</v>
      </c>
      <c r="G13">
        <f>COUNTIF(Rec!D$2:D$7842,$A13)</f>
        <v>2</v>
      </c>
      <c r="H13">
        <f>COUNTIF(Rec!E$2:E$7842,$A13)</f>
        <v>2</v>
      </c>
      <c r="I13">
        <f>COUNTIF(Rec!F$2:F$7842,$A13)</f>
        <v>2</v>
      </c>
    </row>
    <row r="14" spans="1:9" x14ac:dyDescent="0.25">
      <c r="A14" t="s">
        <v>51</v>
      </c>
      <c r="F14">
        <f>COUNTIF(Rec!C$2:C$7842,$A14)</f>
        <v>0</v>
      </c>
      <c r="G14">
        <f>COUNTIF(Rec!D$2:D$7842,$A14)</f>
        <v>0</v>
      </c>
      <c r="H14">
        <f>COUNTIF(Rec!E$2:E$7842,$A14)</f>
        <v>0</v>
      </c>
      <c r="I14">
        <f>COUNTIF(Rec!F$2:F$7842,$A14)</f>
        <v>0</v>
      </c>
    </row>
    <row r="15" spans="1:9" x14ac:dyDescent="0.25">
      <c r="A15" t="s">
        <v>52</v>
      </c>
      <c r="F15">
        <f>COUNTIF(Rec!C$2:C$7842,$A15)</f>
        <v>0</v>
      </c>
      <c r="G15">
        <f>COUNTIF(Rec!D$2:D$7842,$A15)</f>
        <v>0</v>
      </c>
      <c r="H15">
        <f>COUNTIF(Rec!E$2:E$7842,$A15)</f>
        <v>0</v>
      </c>
      <c r="I15">
        <f>COUNTIF(Rec!F$2:F$7842,$A15)</f>
        <v>0</v>
      </c>
    </row>
    <row r="16" spans="1:9" x14ac:dyDescent="0.25">
      <c r="A16" s="5" t="s">
        <v>53</v>
      </c>
      <c r="B16" s="5"/>
      <c r="C16" s="5"/>
      <c r="D16" s="6"/>
      <c r="E16" s="6"/>
      <c r="F16" s="5">
        <f t="shared" ref="F16:I16" si="0">SUM(F10:F15)</f>
        <v>2</v>
      </c>
      <c r="G16" s="5">
        <f t="shared" si="0"/>
        <v>2</v>
      </c>
      <c r="H16" s="5">
        <f t="shared" si="0"/>
        <v>2</v>
      </c>
      <c r="I16" s="5">
        <f t="shared" si="0"/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workbookViewId="0">
      <selection activeCell="H3" sqref="H3:H4"/>
    </sheetView>
  </sheetViews>
  <sheetFormatPr defaultRowHeight="15" x14ac:dyDescent="0.25"/>
  <cols>
    <col min="1" max="1" width="16.42578125" bestFit="1" customWidth="1"/>
    <col min="4" max="5" width="11.85546875" bestFit="1" customWidth="1"/>
    <col min="8" max="8" width="48.5703125" bestFit="1" customWidth="1"/>
  </cols>
  <sheetData>
    <row r="1" spans="1:3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2" customFormat="1" ht="60" x14ac:dyDescent="0.25">
      <c r="A2" s="2" t="s">
        <v>36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</row>
    <row r="3" spans="1:30" x14ac:dyDescent="0.25">
      <c r="A3" t="str">
        <f t="shared" ref="A3:A4" si="0">F3&amp;"_"&amp;G3</f>
        <v>1000175_H1</v>
      </c>
      <c r="D3" s="3">
        <v>43003</v>
      </c>
      <c r="E3" s="3">
        <v>1027428</v>
      </c>
      <c r="F3">
        <v>1000175</v>
      </c>
      <c r="G3" t="s">
        <v>64</v>
      </c>
      <c r="H3" t="s">
        <v>66</v>
      </c>
      <c r="I3" t="s">
        <v>65</v>
      </c>
      <c r="N3" t="s">
        <v>60</v>
      </c>
      <c r="T3" t="s">
        <v>61</v>
      </c>
      <c r="AA3" t="s">
        <v>62</v>
      </c>
      <c r="AB3" t="s">
        <v>63</v>
      </c>
      <c r="AC3" t="s">
        <v>62</v>
      </c>
      <c r="AD3" t="s">
        <v>63</v>
      </c>
    </row>
    <row r="4" spans="1:30" x14ac:dyDescent="0.25">
      <c r="A4" t="str">
        <f t="shared" si="0"/>
        <v>1000175_W1</v>
      </c>
      <c r="D4" s="3">
        <v>43003</v>
      </c>
      <c r="E4" s="3">
        <v>1027428</v>
      </c>
      <c r="F4">
        <v>1000175</v>
      </c>
      <c r="G4" t="s">
        <v>58</v>
      </c>
      <c r="H4" t="s">
        <v>67</v>
      </c>
      <c r="I4" t="s">
        <v>59</v>
      </c>
      <c r="N4" t="s">
        <v>60</v>
      </c>
      <c r="T4" t="s">
        <v>61</v>
      </c>
      <c r="AA4" t="s">
        <v>62</v>
      </c>
      <c r="AB4" t="s">
        <v>63</v>
      </c>
      <c r="AC4" t="s">
        <v>62</v>
      </c>
      <c r="AD4" t="s">
        <v>63</v>
      </c>
    </row>
  </sheetData>
  <sortState xmlns:xlrd2="http://schemas.microsoft.com/office/spreadsheetml/2017/richdata2" ref="A3:AD5">
    <sortCondition ref="A3:A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F3" sqref="F3:F4"/>
    </sheetView>
  </sheetViews>
  <sheetFormatPr defaultRowHeight="15" x14ac:dyDescent="0.25"/>
  <cols>
    <col min="1" max="1" width="17.28515625" bestFit="1" customWidth="1"/>
    <col min="2" max="2" width="10.85546875" bestFit="1" customWidth="1"/>
    <col min="3" max="3" width="12" bestFit="1" customWidth="1"/>
    <col min="4" max="5" width="10.7109375" bestFit="1" customWidth="1"/>
    <col min="6" max="6" width="24.85546875" bestFit="1" customWidth="1"/>
    <col min="7" max="7" width="10.140625" bestFit="1" customWidth="1"/>
    <col min="8" max="8" width="53" bestFit="1" customWidth="1"/>
    <col min="9" max="9" width="11.42578125" bestFit="1" customWidth="1"/>
    <col min="10" max="10" width="19.7109375" bestFit="1" customWidth="1"/>
    <col min="11" max="11" width="70.42578125" bestFit="1" customWidth="1"/>
    <col min="12" max="12" width="8.85546875" bestFit="1" customWidth="1"/>
    <col min="14" max="14" width="9" bestFit="1" customWidth="1"/>
  </cols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s="2" customFormat="1" ht="45" x14ac:dyDescent="0.25">
      <c r="A2" s="2" t="s">
        <v>37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55</v>
      </c>
      <c r="J2" s="2" t="s">
        <v>18</v>
      </c>
      <c r="K2" s="2" t="s">
        <v>56</v>
      </c>
    </row>
    <row r="3" spans="1:11" x14ac:dyDescent="0.25">
      <c r="A3" t="str">
        <f>D3&amp;"_"&amp;E3</f>
        <v>1000175_H1</v>
      </c>
      <c r="B3" s="3">
        <v>43003</v>
      </c>
      <c r="C3" s="3">
        <v>1027428</v>
      </c>
      <c r="D3">
        <v>1000175</v>
      </c>
      <c r="E3" t="s">
        <v>64</v>
      </c>
      <c r="F3" t="s">
        <v>66</v>
      </c>
      <c r="G3" t="s">
        <v>59</v>
      </c>
      <c r="H3" t="s">
        <v>68</v>
      </c>
      <c r="I3" t="s">
        <v>69</v>
      </c>
      <c r="J3" t="s">
        <v>61</v>
      </c>
    </row>
    <row r="4" spans="1:11" x14ac:dyDescent="0.25">
      <c r="A4" t="str">
        <f>D4&amp;"_"&amp;E4</f>
        <v>1000175_W1</v>
      </c>
      <c r="B4" s="3">
        <v>43003</v>
      </c>
      <c r="C4" s="3">
        <v>1027428</v>
      </c>
      <c r="D4">
        <v>1000175</v>
      </c>
      <c r="E4" t="s">
        <v>58</v>
      </c>
      <c r="F4" t="s">
        <v>67</v>
      </c>
      <c r="G4" t="s">
        <v>59</v>
      </c>
      <c r="H4" t="s">
        <v>68</v>
      </c>
      <c r="I4" t="s">
        <v>70</v>
      </c>
      <c r="J4" t="s">
        <v>61</v>
      </c>
    </row>
  </sheetData>
  <sortState xmlns:xlrd2="http://schemas.microsoft.com/office/spreadsheetml/2017/richdata2" ref="A3:N1011418">
    <sortCondition ref="A3:A10114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3" sqref="E3:E4"/>
    </sheetView>
  </sheetViews>
  <sheetFormatPr defaultColWidth="9.28515625" defaultRowHeight="15" x14ac:dyDescent="0.25"/>
  <cols>
    <col min="1" max="1" width="11.85546875" bestFit="1" customWidth="1"/>
    <col min="5" max="5" width="42.42578125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ht="21" x14ac:dyDescent="0.25">
      <c r="A2" s="1" t="s">
        <v>36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4</v>
      </c>
    </row>
    <row r="3" spans="1:6" x14ac:dyDescent="0.25">
      <c r="A3" t="str">
        <f>F3&amp;"_"&amp;D3</f>
        <v>1000175_H1</v>
      </c>
      <c r="B3" s="3">
        <v>43003</v>
      </c>
      <c r="C3" s="3">
        <v>1027428</v>
      </c>
      <c r="D3" t="s">
        <v>64</v>
      </c>
      <c r="E3" t="s">
        <v>66</v>
      </c>
      <c r="F3">
        <v>1000175</v>
      </c>
    </row>
    <row r="4" spans="1:6" x14ac:dyDescent="0.25">
      <c r="A4" t="str">
        <f>F4&amp;"_"&amp;D4</f>
        <v>1000175_W1</v>
      </c>
      <c r="B4" s="3">
        <v>43003</v>
      </c>
      <c r="C4" s="3">
        <v>1027428</v>
      </c>
      <c r="D4" t="s">
        <v>58</v>
      </c>
      <c r="E4" t="s">
        <v>67</v>
      </c>
      <c r="F4">
        <v>1000175</v>
      </c>
    </row>
  </sheetData>
  <sortState xmlns:xlrd2="http://schemas.microsoft.com/office/spreadsheetml/2017/richdata2" ref="A3:F4">
    <sortCondition ref="E3:E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pane ySplit="2" topLeftCell="A3" activePane="bottomLeft" state="frozen"/>
      <selection pane="bottomLeft" activeCell="Q11" sqref="Q11"/>
    </sheetView>
  </sheetViews>
  <sheetFormatPr defaultRowHeight="15" x14ac:dyDescent="0.25"/>
  <cols>
    <col min="1" max="1" width="11.85546875" bestFit="1" customWidth="1"/>
    <col min="2" max="2" width="12" bestFit="1" customWidth="1"/>
    <col min="3" max="4" width="11.140625" bestFit="1" customWidth="1"/>
  </cols>
  <sheetData>
    <row r="1" spans="1:6" ht="15.75" thickBot="1" x14ac:dyDescent="0.3"/>
    <row r="2" spans="1:6" ht="21.75" thickBot="1" x14ac:dyDescent="0.3">
      <c r="A2" s="4" t="s">
        <v>36</v>
      </c>
      <c r="B2" s="4" t="s">
        <v>38</v>
      </c>
      <c r="C2" s="1" t="s">
        <v>2</v>
      </c>
      <c r="D2" s="1" t="s">
        <v>3</v>
      </c>
      <c r="E2" s="1" t="s">
        <v>5</v>
      </c>
      <c r="F2" s="1" t="s">
        <v>6</v>
      </c>
    </row>
    <row r="3" spans="1:6" x14ac:dyDescent="0.25">
      <c r="A3" t="s">
        <v>71</v>
      </c>
      <c r="B3" t="str">
        <f>_xlfn.IFNA(VLOOKUP($A3,HCM!$A$3:$A$7965,1,FALSE),"Not Loaded")</f>
        <v>1000175_H1</v>
      </c>
      <c r="C3" t="str">
        <f>IF($B3="Not Loaded","Not Loaded",IF(VLOOKUP($A3,STG!$A$3:$G$7837,4,FALSE)=VLOOKUP($A3,HDL!$A$3:$G$7837,2,FALSE),IF(VLOOKUP($A3,HDL!$A$3:$G$7837,2,FALSE)=VLOOKUP($A3,HCM!$A$3:$D$7963,2,FALSE),"OK","HCM&lt;&gt;HDL"),"STG&lt;&gt;HDL"))</f>
        <v>OK</v>
      </c>
      <c r="D3" t="str">
        <f>IF($B3="Not Loaded","Not Loaded",IF(VLOOKUP($A3,STG!$A$3:$G$7837,5,FALSE)=VLOOKUP($A3,HDL!$A$3:$G$7837,3,FALSE),IF(VLOOKUP($A3,HDL!$A$3:$G$7837,3,FALSE)=VLOOKUP($A3,HCM!$A$3:$D$7963,3,FALSE),"OK","HCM&lt;&gt;HDL"),"STG&lt;&gt;HDL"))</f>
        <v>OK</v>
      </c>
      <c r="E3" t="str">
        <f>IF($B3="Not Loaded","Not Loaded",IF(VLOOKUP($A3,STG!$A$3:$G$7837,7,FALSE)=VLOOKUP($A3,HDL!$A$3:$G$7837,5,FALSE),IF(VLOOKUP($A3,HDL!$A$3:$G$7837,5,FALSE)=VLOOKUP($A3,HCM!$A$3:$D$7963,4,FALSE),"OK","HCM&lt;&gt;HDL"),"STG&lt;&gt;HDL"))</f>
        <v>OK</v>
      </c>
      <c r="F3" t="str">
        <f>IF($B3="Not Loaded","Not Loaded",IF(VLOOKUP($A3,HDL!$A$3:$G$7837,6,FALSE)=VLOOKUP($A3,HCM!$A$3:$E$7963,5,FALSE),"OK","HCM&lt;&gt;HDL"))</f>
        <v>OK</v>
      </c>
    </row>
    <row r="4" spans="1:6" x14ac:dyDescent="0.25">
      <c r="A4" t="s">
        <v>72</v>
      </c>
      <c r="B4" t="str">
        <f>_xlfn.IFNA(VLOOKUP($A4,HCM!$A$3:$A$7965,1,FALSE),"Not Loaded")</f>
        <v>1000175_W1</v>
      </c>
      <c r="C4" t="str">
        <f>IF($B4="Not Loaded","Not Loaded",IF(VLOOKUP($A4,STG!$A$3:$G$7837,4,FALSE)=VLOOKUP($A4,HDL!$A$3:$G$7837,2,FALSE),IF(VLOOKUP($A4,HDL!$A$3:$G$7837,2,FALSE)=VLOOKUP($A4,HCM!$A$3:$D$7963,2,FALSE),"OK","HCM&lt;&gt;HDL"),"STG&lt;&gt;HDL"))</f>
        <v>OK</v>
      </c>
      <c r="D4" t="str">
        <f>IF($B4="Not Loaded","Not Loaded",IF(VLOOKUP($A4,STG!$A$3:$G$7837,5,FALSE)=VLOOKUP($A4,HDL!$A$3:$G$7837,3,FALSE),IF(VLOOKUP($A4,HDL!$A$3:$G$7837,3,FALSE)=VLOOKUP($A4,HCM!$A$3:$D$7963,3,FALSE),"OK","HCM&lt;&gt;HDL"),"STG&lt;&gt;HDL"))</f>
        <v>OK</v>
      </c>
      <c r="E4" t="str">
        <f>IF($B4="Not Loaded","Not Loaded",IF(VLOOKUP($A4,STG!$A$3:$G$7837,7,FALSE)=VLOOKUP($A4,HDL!$A$3:$G$7837,5,FALSE),IF(VLOOKUP($A4,HDL!$A$3:$G$7837,5,FALSE)=VLOOKUP($A4,HCM!$A$3:$D$7963,4,FALSE),"OK","HCM&lt;&gt;HDL"),"STG&lt;&gt;HDL"))</f>
        <v>OK</v>
      </c>
      <c r="F4" t="str">
        <f>IF($B4="Not Loaded","Not Loaded",IF(VLOOKUP($A4,HDL!$A$3:$G$7837,6,FALSE)=VLOOKUP($A4,HCM!$A$3:$E$7963,5,FALSE),"OK","HCM&lt;&gt;HDL"))</f>
        <v>OK</v>
      </c>
    </row>
  </sheetData>
  <conditionalFormatting sqref="B3:F4">
    <cfRule type="cellIs" dxfId="2" priority="1" stopIfTrue="1" operator="equal">
      <formula>"Not Loaded"</formula>
    </cfRule>
    <cfRule type="cellIs" dxfId="1" priority="2" stopIfTrue="1" operator="equal">
      <formula>"OK"</formula>
    </cfRule>
    <cfRule type="cellIs" dxfId="0" priority="3" operator="notEqual">
      <formula>"OK"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D0776A-D335-4BD3-A350-F704E74BAC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B886D8-707B-492E-A4E9-3B79CCCB1113}"/>
</file>

<file path=customXml/itemProps3.xml><?xml version="1.0" encoding="utf-8"?>
<ds:datastoreItem xmlns:ds="http://schemas.openxmlformats.org/officeDocument/2006/customXml" ds:itemID="{61AA41B0-948C-4C26-89AD-494B2BFD56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Putha (Personal Administration Account)</dc:creator>
  <cp:lastModifiedBy>Lokesh Shanbhag</cp:lastModifiedBy>
  <dcterms:created xsi:type="dcterms:W3CDTF">2018-12-20T06:55:02Z</dcterms:created>
  <dcterms:modified xsi:type="dcterms:W3CDTF">2021-07-05T15:17:44Z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0x0101004516C95CC20AB845B736F04A9BD24BFB</vt:lpwstr>
  </property>
</Properties>
</file>