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80" i="1"/>
  <c r="X79"/>
  <c r="X78"/>
  <c r="X76"/>
  <c r="X75"/>
  <c r="X74"/>
  <c r="X73"/>
  <c r="X65"/>
  <c r="X71" s="1"/>
  <c r="X72"/>
  <c r="X68"/>
  <c r="X67"/>
  <c r="X70"/>
  <c r="X69"/>
  <c r="X66"/>
</calcChain>
</file>

<file path=xl/sharedStrings.xml><?xml version="1.0" encoding="utf-8"?>
<sst xmlns="http://schemas.openxmlformats.org/spreadsheetml/2006/main" count="28" uniqueCount="28">
  <si>
    <t>c = Celerity (wave speed) [L/T].</t>
  </si>
  <si>
    <t>D = Inside diameter of pipe [L].</t>
  </si>
  <si>
    <r>
      <t>E = Composite elastic modulus [F/L</t>
    </r>
    <r>
      <rPr>
        <vertAlign val="super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].</t>
    </r>
  </si>
  <si>
    <r>
      <t>E</t>
    </r>
    <r>
      <rPr>
        <vertAlign val="subscript"/>
        <sz val="14"/>
        <color rgb="FF000000"/>
        <rFont val="Times New Roman"/>
        <family val="1"/>
      </rPr>
      <t>f</t>
    </r>
    <r>
      <rPr>
        <sz val="14"/>
        <color rgb="FF000000"/>
        <rFont val="Times New Roman"/>
        <family val="1"/>
      </rPr>
      <t> = Elastic modulus of fluid [F/L</t>
    </r>
    <r>
      <rPr>
        <vertAlign val="super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].</t>
    </r>
  </si>
  <si>
    <r>
      <t>E</t>
    </r>
    <r>
      <rPr>
        <vertAlign val="subscript"/>
        <sz val="14"/>
        <color rgb="FF000000"/>
        <rFont val="Times New Roman"/>
        <family val="1"/>
      </rPr>
      <t>p</t>
    </r>
    <r>
      <rPr>
        <sz val="14"/>
        <color rgb="FF000000"/>
        <rFont val="Times New Roman"/>
        <family val="1"/>
      </rPr>
      <t> = Elastic modulus of pipe material [F/L</t>
    </r>
    <r>
      <rPr>
        <vertAlign val="super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].</t>
    </r>
  </si>
  <si>
    <t>L = Pipe length [L].</t>
  </si>
  <si>
    <r>
      <t>t</t>
    </r>
    <r>
      <rPr>
        <vertAlign val="subscript"/>
        <sz val="14"/>
        <color rgb="FF000000"/>
        <rFont val="Times New Roman"/>
        <family val="1"/>
      </rPr>
      <t>w</t>
    </r>
    <r>
      <rPr>
        <sz val="14"/>
        <color rgb="FF000000"/>
        <rFont val="Times New Roman"/>
        <family val="1"/>
      </rPr>
      <t> = Wave travel time [T].</t>
    </r>
  </si>
  <si>
    <t>w = Pipe wall thickness [L].</t>
  </si>
  <si>
    <r>
      <t>ΔP = Maximum pipe pressure increase in water hammer event due to sudden valve closure [F/L</t>
    </r>
    <r>
      <rPr>
        <vertAlign val="super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].</t>
    </r>
  </si>
  <si>
    <t>ΔV = Change in velocity in water hammer [L/T].</t>
  </si>
  <si>
    <r>
      <t>ρ = Fluid density [M/L</t>
    </r>
    <r>
      <rPr>
        <vertAlign val="super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].</t>
    </r>
  </si>
  <si>
    <t>ρ =</t>
  </si>
  <si>
    <t xml:space="preserve">Ef = </t>
  </si>
  <si>
    <t>Ep =</t>
  </si>
  <si>
    <t xml:space="preserve">wall thickness (mm)= </t>
  </si>
  <si>
    <t xml:space="preserve">wall thickness (m)= </t>
  </si>
  <si>
    <t>1/Ef=</t>
  </si>
  <si>
    <t>w*Ep=</t>
  </si>
  <si>
    <t>D/(w*Ep)=</t>
  </si>
  <si>
    <r>
      <t>1/E</t>
    </r>
    <r>
      <rPr>
        <vertAlign val="subscript"/>
        <sz val="11"/>
        <color theme="1"/>
        <rFont val="Calibri"/>
        <family val="2"/>
        <scheme val="minor"/>
      </rPr>
      <t xml:space="preserve">comp </t>
    </r>
    <r>
      <rPr>
        <sz val="11"/>
        <color theme="1"/>
        <rFont val="Calibri"/>
        <family val="2"/>
        <scheme val="minor"/>
      </rPr>
      <t>=</t>
    </r>
  </si>
  <si>
    <t>Ecomp=</t>
  </si>
  <si>
    <t>c=</t>
  </si>
  <si>
    <t>Flow= (m3/hr)</t>
  </si>
  <si>
    <t>Flow= (m/s)</t>
  </si>
  <si>
    <t>Pipe inside diamter = (m)</t>
  </si>
  <si>
    <t>Pipe inside diamter = (mm)</t>
  </si>
  <si>
    <t>Cross section of pipe= (m2)</t>
  </si>
  <si>
    <t>Change in Pressure=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</si>
</sst>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22</xdr:col>
      <xdr:colOff>1628775</xdr:colOff>
      <xdr:row>40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571500"/>
          <a:ext cx="13211175" cy="714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254000</xdr:colOff>
      <xdr:row>43</xdr:row>
      <xdr:rowOff>88900</xdr:rowOff>
    </xdr:from>
    <xdr:to>
      <xdr:col>19</xdr:col>
      <xdr:colOff>576246</xdr:colOff>
      <xdr:row>73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4000" y="8280400"/>
          <a:ext cx="11904646" cy="652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W48:X80"/>
  <sheetViews>
    <sheetView tabSelected="1" topLeftCell="A44" zoomScale="75" zoomScaleNormal="75" workbookViewId="0">
      <selection activeCell="X80" sqref="X80"/>
    </sheetView>
  </sheetViews>
  <sheetFormatPr defaultRowHeight="15"/>
  <cols>
    <col min="23" max="23" width="28.42578125" customWidth="1"/>
    <col min="24" max="24" width="34" customWidth="1"/>
  </cols>
  <sheetData>
    <row r="48" spans="23:23" ht="18.75">
      <c r="W48" s="1" t="s">
        <v>0</v>
      </c>
    </row>
    <row r="49" spans="23:24" ht="18.75">
      <c r="W49" s="1" t="s">
        <v>1</v>
      </c>
    </row>
    <row r="50" spans="23:24" ht="22.5">
      <c r="W50" s="1" t="s">
        <v>2</v>
      </c>
    </row>
    <row r="51" spans="23:24" ht="23.25">
      <c r="W51" s="1" t="s">
        <v>3</v>
      </c>
    </row>
    <row r="52" spans="23:24" ht="23.25">
      <c r="W52" s="1" t="s">
        <v>4</v>
      </c>
    </row>
    <row r="53" spans="23:24" ht="18.75">
      <c r="W53" s="1" t="s">
        <v>5</v>
      </c>
    </row>
    <row r="54" spans="23:24" ht="20.25">
      <c r="W54" s="1" t="s">
        <v>6</v>
      </c>
    </row>
    <row r="55" spans="23:24" ht="18.75">
      <c r="W55" s="1" t="s">
        <v>7</v>
      </c>
    </row>
    <row r="56" spans="23:24" ht="22.5">
      <c r="W56" s="1" t="s">
        <v>8</v>
      </c>
    </row>
    <row r="57" spans="23:24" ht="18.75">
      <c r="W57" s="1" t="s">
        <v>9</v>
      </c>
    </row>
    <row r="58" spans="23:24" ht="22.5">
      <c r="W58" s="1" t="s">
        <v>10</v>
      </c>
    </row>
    <row r="64" spans="23:24">
      <c r="W64" t="s">
        <v>11</v>
      </c>
      <c r="X64">
        <v>1000</v>
      </c>
    </row>
    <row r="65" spans="23:24">
      <c r="W65" t="s">
        <v>12</v>
      </c>
      <c r="X65">
        <f>2.15*10^9</f>
        <v>2150000000</v>
      </c>
    </row>
    <row r="66" spans="23:24">
      <c r="W66" t="s">
        <v>13</v>
      </c>
      <c r="X66">
        <f>205*10^9</f>
        <v>205000000000</v>
      </c>
    </row>
    <row r="67" spans="23:24">
      <c r="W67" t="s">
        <v>25</v>
      </c>
      <c r="X67">
        <f>8*25.44</f>
        <v>203.52</v>
      </c>
    </row>
    <row r="68" spans="23:24">
      <c r="W68" t="s">
        <v>24</v>
      </c>
      <c r="X68">
        <f>(X67-X69)/1000</f>
        <v>0.19952</v>
      </c>
    </row>
    <row r="69" spans="23:24">
      <c r="W69" t="s">
        <v>14</v>
      </c>
      <c r="X69">
        <f>4</f>
        <v>4</v>
      </c>
    </row>
    <row r="70" spans="23:24">
      <c r="W70" t="s">
        <v>15</v>
      </c>
      <c r="X70">
        <f>X69/1000</f>
        <v>4.0000000000000001E-3</v>
      </c>
    </row>
    <row r="71" spans="23:24">
      <c r="W71" t="s">
        <v>16</v>
      </c>
      <c r="X71">
        <f>(1/X65)</f>
        <v>4.6511627906976743E-10</v>
      </c>
    </row>
    <row r="72" spans="23:24">
      <c r="W72" t="s">
        <v>17</v>
      </c>
      <c r="X72">
        <f>X70*X66</f>
        <v>820000000</v>
      </c>
    </row>
    <row r="73" spans="23:24">
      <c r="W73" t="s">
        <v>18</v>
      </c>
      <c r="X73">
        <f>X68/X72</f>
        <v>2.4331707317073174E-10</v>
      </c>
    </row>
    <row r="74" spans="23:24" ht="18">
      <c r="W74" t="s">
        <v>19</v>
      </c>
      <c r="X74">
        <f>X73+X71</f>
        <v>7.0843335224049917E-10</v>
      </c>
    </row>
    <row r="75" spans="23:24">
      <c r="W75" t="s">
        <v>20</v>
      </c>
      <c r="X75">
        <f>1/X74</f>
        <v>1411565388.3846502</v>
      </c>
    </row>
    <row r="76" spans="23:24">
      <c r="W76" t="s">
        <v>21</v>
      </c>
      <c r="X76">
        <f>SQRT(X75/X64)</f>
        <v>1188.0931732758379</v>
      </c>
    </row>
    <row r="77" spans="23:24">
      <c r="W77" t="s">
        <v>22</v>
      </c>
      <c r="X77">
        <v>110</v>
      </c>
    </row>
    <row r="78" spans="23:24">
      <c r="W78" t="s">
        <v>26</v>
      </c>
      <c r="X78">
        <f>PI()*X68*X68/4</f>
        <v>3.1265311044262466E-2</v>
      </c>
    </row>
    <row r="79" spans="23:24">
      <c r="W79" t="s">
        <v>23</v>
      </c>
      <c r="X79">
        <f>X77/(X78*3600)</f>
        <v>0.97729894681994034</v>
      </c>
    </row>
    <row r="80" spans="23:24">
      <c r="W80" t="s">
        <v>27</v>
      </c>
      <c r="X80">
        <f>(X64*X76*X79)/100000</f>
        <v>11.611222069664372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2019-09-01T06:33:55Z</dcterms:created>
  <dcterms:modified xsi:type="dcterms:W3CDTF">2019-09-01T07:02:42Z</dcterms:modified>
</cp:coreProperties>
</file>