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2"/>
  </bookViews>
  <sheets>
    <sheet name="Threads" sheetId="1" r:id="rId1"/>
    <sheet name="Hoop stress" sheetId="2" r:id="rId2"/>
    <sheet name="PIPE STRESSES" sheetId="3" r:id="rId3"/>
  </sheets>
  <calcPr calcId="125725"/>
</workbook>
</file>

<file path=xl/calcChain.xml><?xml version="1.0" encoding="utf-8"?>
<calcChain xmlns="http://schemas.openxmlformats.org/spreadsheetml/2006/main">
  <c r="C39" i="3"/>
  <c r="C38"/>
  <c r="C37"/>
  <c r="C36"/>
  <c r="C35"/>
  <c r="C34"/>
  <c r="C33"/>
  <c r="C32"/>
  <c r="C31"/>
  <c r="C27"/>
  <c r="C26"/>
  <c r="C24"/>
  <c r="C23"/>
  <c r="C22"/>
  <c r="C21"/>
  <c r="D18" i="2"/>
  <c r="D12"/>
  <c r="E8" i="1"/>
</calcChain>
</file>

<file path=xl/sharedStrings.xml><?xml version="1.0" encoding="utf-8"?>
<sst xmlns="http://schemas.openxmlformats.org/spreadsheetml/2006/main" count="21" uniqueCount="21">
  <si>
    <t>D=</t>
  </si>
  <si>
    <t>inch</t>
  </si>
  <si>
    <t>n=</t>
  </si>
  <si>
    <t>number of threads per inch</t>
  </si>
  <si>
    <t>At=</t>
  </si>
  <si>
    <t>tensile area</t>
  </si>
  <si>
    <t>Pressure (bars)=</t>
  </si>
  <si>
    <t>thickness wall (mm)=</t>
  </si>
  <si>
    <t>Diamter inside(mm)=</t>
  </si>
  <si>
    <t>hoop stress (MPa)=</t>
  </si>
  <si>
    <t>Axial Stress=</t>
  </si>
  <si>
    <t>Internal Raius (mm)</t>
  </si>
  <si>
    <t>External pressure (MPa)</t>
  </si>
  <si>
    <t xml:space="preserve">Internal Pressure (MPa) = </t>
  </si>
  <si>
    <t>External Radius (mm)</t>
  </si>
  <si>
    <t>ro^=</t>
  </si>
  <si>
    <t>po*ro^2=</t>
  </si>
  <si>
    <t>pi*ri^2=</t>
  </si>
  <si>
    <t>ri^2=</t>
  </si>
  <si>
    <t>Circumfrential stress=</t>
  </si>
  <si>
    <t xml:space="preserve">Axial stress=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</si>
</sst>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542925</xdr:colOff>
      <xdr:row>4</xdr:row>
      <xdr:rowOff>123825</xdr:rowOff>
    </xdr:from>
    <xdr:to>
      <xdr:col>22</xdr:col>
      <xdr:colOff>76200</xdr:colOff>
      <xdr:row>23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885825"/>
          <a:ext cx="5629275" cy="3600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29</xdr:col>
      <xdr:colOff>285750</xdr:colOff>
      <xdr:row>27</xdr:row>
      <xdr:rowOff>57150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34400" y="952500"/>
          <a:ext cx="9429750" cy="424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85725</xdr:rowOff>
    </xdr:from>
    <xdr:to>
      <xdr:col>20</xdr:col>
      <xdr:colOff>142875</xdr:colOff>
      <xdr:row>39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86650" y="85725"/>
          <a:ext cx="7286625" cy="7410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6:F8"/>
  <sheetViews>
    <sheetView workbookViewId="0">
      <selection activeCell="J7" sqref="I7:J16"/>
    </sheetView>
  </sheetViews>
  <sheetFormatPr defaultRowHeight="15"/>
  <sheetData>
    <row r="6" spans="4:6">
      <c r="D6" t="s">
        <v>0</v>
      </c>
      <c r="E6">
        <v>6</v>
      </c>
      <c r="F6" t="s">
        <v>1</v>
      </c>
    </row>
    <row r="7" spans="4:6">
      <c r="D7" t="s">
        <v>2</v>
      </c>
      <c r="E7">
        <v>8</v>
      </c>
      <c r="F7" t="s">
        <v>3</v>
      </c>
    </row>
    <row r="8" spans="4:6">
      <c r="D8" t="s">
        <v>4</v>
      </c>
      <c r="E8">
        <f>0.7854*(E6-(0.9743/E7))^2</f>
        <v>27.138226376075721</v>
      </c>
      <c r="F8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8:D18"/>
  <sheetViews>
    <sheetView topLeftCell="B3" workbookViewId="0">
      <selection activeCell="D12" sqref="D12"/>
    </sheetView>
  </sheetViews>
  <sheetFormatPr defaultRowHeight="15"/>
  <cols>
    <col min="3" max="3" width="20.140625" customWidth="1"/>
  </cols>
  <sheetData>
    <row r="8" spans="3:4">
      <c r="C8" t="s">
        <v>6</v>
      </c>
      <c r="D8">
        <v>10</v>
      </c>
    </row>
    <row r="9" spans="3:4">
      <c r="C9" t="s">
        <v>8</v>
      </c>
      <c r="D9">
        <v>150</v>
      </c>
    </row>
    <row r="10" spans="3:4">
      <c r="C10" t="s">
        <v>7</v>
      </c>
      <c r="D10">
        <v>7.1</v>
      </c>
    </row>
    <row r="12" spans="3:4">
      <c r="C12" t="s">
        <v>9</v>
      </c>
      <c r="D12">
        <f>(D8/10)*D9/(2*D10)</f>
        <v>10.563380281690142</v>
      </c>
    </row>
    <row r="18" spans="3:4">
      <c r="C18" t="s">
        <v>10</v>
      </c>
      <c r="D18">
        <f>(D8/10)*D9/(4*D10)</f>
        <v>5.2816901408450709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2:C39"/>
  <sheetViews>
    <sheetView tabSelected="1" topLeftCell="A10" workbookViewId="0">
      <selection activeCell="F27" sqref="F27"/>
    </sheetView>
  </sheetViews>
  <sheetFormatPr defaultRowHeight="15"/>
  <cols>
    <col min="2" max="2" width="25.7109375" customWidth="1"/>
    <col min="3" max="3" width="12" bestFit="1" customWidth="1"/>
  </cols>
  <sheetData>
    <row r="12" spans="2:3">
      <c r="B12" t="s">
        <v>13</v>
      </c>
      <c r="C12">
        <v>1</v>
      </c>
    </row>
    <row r="13" spans="2:3">
      <c r="B13" t="s">
        <v>12</v>
      </c>
      <c r="C13">
        <v>0</v>
      </c>
    </row>
    <row r="14" spans="2:3">
      <c r="B14" t="s">
        <v>14</v>
      </c>
      <c r="C14">
        <v>157.1</v>
      </c>
    </row>
    <row r="15" spans="2:3">
      <c r="B15" t="s">
        <v>11</v>
      </c>
      <c r="C15">
        <v>150</v>
      </c>
    </row>
    <row r="21" spans="2:3">
      <c r="B21" t="s">
        <v>17</v>
      </c>
      <c r="C21">
        <f>C12*C15^2</f>
        <v>22500</v>
      </c>
    </row>
    <row r="22" spans="2:3">
      <c r="B22" t="s">
        <v>16</v>
      </c>
      <c r="C22">
        <f>0*C14^2</f>
        <v>0</v>
      </c>
    </row>
    <row r="23" spans="2:3">
      <c r="B23" t="s">
        <v>15</v>
      </c>
      <c r="C23">
        <f>C14^2</f>
        <v>24680.41</v>
      </c>
    </row>
    <row r="24" spans="2:3">
      <c r="B24" t="s">
        <v>18</v>
      </c>
      <c r="C24">
        <f>C15^2</f>
        <v>22500</v>
      </c>
    </row>
    <row r="26" spans="2:3">
      <c r="B26" t="s">
        <v>20</v>
      </c>
      <c r="C26">
        <f>(C21-C22)/(C23-C24)</f>
        <v>10.319160157951945</v>
      </c>
    </row>
    <row r="27" spans="2:3">
      <c r="B27" t="s">
        <v>19</v>
      </c>
      <c r="C27">
        <f>((C21-C22)/(C23-C24))-(C24*C23*(C13-C12)/((C15+C14/2)^2*(C23-C24)))</f>
        <v>15.194829800869153</v>
      </c>
    </row>
    <row r="31" spans="2:3">
      <c r="C31">
        <f>C12*C24</f>
        <v>22500</v>
      </c>
    </row>
    <row r="32" spans="2:3">
      <c r="C32">
        <f>C13*C23</f>
        <v>0</v>
      </c>
    </row>
    <row r="33" spans="3:3">
      <c r="C33">
        <f>C23-C24</f>
        <v>2180.41</v>
      </c>
    </row>
    <row r="34" spans="3:3">
      <c r="C34">
        <f>C24*C23*(C13-C12)</f>
        <v>-555309225</v>
      </c>
    </row>
    <row r="35" spans="3:3">
      <c r="C35">
        <f>((C15+C14)/2)^2</f>
        <v>23577.602500000005</v>
      </c>
    </row>
    <row r="36" spans="3:3">
      <c r="C36">
        <f>C23-C24</f>
        <v>2180.41</v>
      </c>
    </row>
    <row r="37" spans="3:3">
      <c r="C37">
        <f>(C31-C32)/C33</f>
        <v>10.319160157951945</v>
      </c>
    </row>
    <row r="38" spans="3:3">
      <c r="C38">
        <f>C34/(C35*C36)</f>
        <v>-10.80182361857694</v>
      </c>
    </row>
    <row r="39" spans="3:3">
      <c r="C39">
        <f>C37+C38</f>
        <v>-0.48266346062499466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Threads</vt:lpstr>
      <vt:lpstr>Hoop stress</vt:lpstr>
      <vt:lpstr>PIPE STRESSES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abdul-latif</cp:lastModifiedBy>
  <dcterms:created xsi:type="dcterms:W3CDTF">2018-07-30T06:24:29Z</dcterms:created>
  <dcterms:modified xsi:type="dcterms:W3CDTF">2018-07-30T07:45:23Z</dcterms:modified>
</cp:coreProperties>
</file>