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зел и кр" sheetId="1" r:id="rId1"/>
    <sheet name="кв Ани" sheetId="2" r:id="rId2"/>
    <sheet name="кв Оли" sheetId="3" r:id="rId3"/>
    <sheet name="Университетская" sheetId="5" r:id="rId4"/>
  </sheets>
  <calcPr calcId="145621"/>
</workbook>
</file>

<file path=xl/calcChain.xml><?xml version="1.0" encoding="utf-8"?>
<calcChain xmlns="http://schemas.openxmlformats.org/spreadsheetml/2006/main">
  <c r="F35" i="1" l="1"/>
  <c r="H35" i="1"/>
  <c r="E35" i="1"/>
  <c r="D35" i="1"/>
  <c r="D11" i="3"/>
  <c r="H11" i="3" s="1"/>
  <c r="D12" i="3"/>
  <c r="H12" i="3"/>
  <c r="J12" i="3"/>
  <c r="D13" i="3"/>
  <c r="H13" i="3" s="1"/>
  <c r="J13" i="3"/>
  <c r="D14" i="3"/>
  <c r="H14" i="3"/>
  <c r="J14" i="3"/>
  <c r="D15" i="3"/>
  <c r="H15" i="3" s="1"/>
  <c r="J15" i="3"/>
  <c r="D16" i="3"/>
  <c r="H16" i="3"/>
  <c r="J16" i="3"/>
  <c r="D17" i="3"/>
  <c r="H17" i="3" s="1"/>
  <c r="J17" i="3"/>
  <c r="J11" i="3" l="1"/>
  <c r="D18" i="3"/>
  <c r="H18" i="3" s="1"/>
  <c r="J18" i="3"/>
  <c r="D19" i="3"/>
  <c r="H19" i="3"/>
  <c r="J19" i="3"/>
  <c r="D20" i="3"/>
  <c r="H20" i="3" s="1"/>
  <c r="J20" i="3"/>
  <c r="D21" i="3"/>
  <c r="H21" i="3"/>
  <c r="J21" i="3"/>
  <c r="J7" i="3" l="1"/>
  <c r="J8" i="3"/>
  <c r="J9" i="3"/>
  <c r="J10" i="3"/>
  <c r="J22" i="3"/>
  <c r="J5" i="3"/>
  <c r="H7" i="3"/>
  <c r="H8" i="3"/>
  <c r="H9" i="3"/>
  <c r="H10" i="3"/>
  <c r="H22" i="3"/>
  <c r="H5" i="3"/>
  <c r="K6" i="3"/>
  <c r="K5" i="3"/>
  <c r="S4" i="3"/>
  <c r="F23" i="3"/>
  <c r="D6" i="3"/>
  <c r="J6" i="3" s="1"/>
  <c r="D7" i="3"/>
  <c r="D8" i="3"/>
  <c r="D9" i="3"/>
  <c r="D10" i="3"/>
  <c r="D22" i="3"/>
  <c r="D5" i="3"/>
  <c r="I23" i="3" s="1"/>
  <c r="Q7" i="3" s="1"/>
  <c r="H6" i="3" l="1"/>
  <c r="K23" i="3"/>
  <c r="T7" i="3" s="1"/>
  <c r="G21" i="2"/>
  <c r="E12" i="2"/>
  <c r="F12" i="2" s="1"/>
  <c r="J23" i="3" l="1"/>
  <c r="S7" i="3" s="1"/>
  <c r="C8" i="5"/>
  <c r="B8" i="5"/>
  <c r="B9" i="5" s="1"/>
  <c r="F4" i="2" l="1"/>
  <c r="E5" i="2"/>
  <c r="E6" i="2"/>
  <c r="F6" i="2" s="1"/>
  <c r="E7" i="2"/>
  <c r="E8" i="2"/>
  <c r="E9" i="2"/>
  <c r="E10" i="2"/>
  <c r="F10" i="2" s="1"/>
  <c r="E11" i="2"/>
  <c r="E13" i="2"/>
  <c r="E14" i="2"/>
  <c r="F14" i="2" s="1"/>
  <c r="E15" i="2"/>
  <c r="E16" i="2"/>
  <c r="F16" i="2" s="1"/>
  <c r="E17" i="2"/>
  <c r="E18" i="2"/>
  <c r="F18" i="2" s="1"/>
  <c r="E19" i="2"/>
  <c r="E20" i="2"/>
  <c r="F20" i="2" s="1"/>
  <c r="F5" i="2"/>
  <c r="F7" i="2"/>
  <c r="F8" i="2"/>
  <c r="F9" i="2"/>
  <c r="F11" i="2"/>
  <c r="F13" i="2"/>
  <c r="F15" i="2"/>
  <c r="F17" i="2"/>
  <c r="F19" i="2"/>
  <c r="F3" i="2"/>
  <c r="D21" i="2"/>
  <c r="C21" i="2"/>
  <c r="D23" i="3"/>
  <c r="E23" i="3"/>
  <c r="H23" i="3"/>
  <c r="P7" i="3" s="1"/>
  <c r="R7" i="3" s="1"/>
  <c r="C23" i="3"/>
  <c r="U7" i="3" l="1"/>
  <c r="Q9" i="3" s="1"/>
  <c r="F21" i="2"/>
  <c r="E21" i="2"/>
</calcChain>
</file>

<file path=xl/sharedStrings.xml><?xml version="1.0" encoding="utf-8"?>
<sst xmlns="http://schemas.openxmlformats.org/spreadsheetml/2006/main" count="131" uniqueCount="119">
  <si>
    <t>дата 2018</t>
  </si>
  <si>
    <t>имя</t>
  </si>
  <si>
    <t>оплата</t>
  </si>
  <si>
    <t>уборка</t>
  </si>
  <si>
    <t>выплата</t>
  </si>
  <si>
    <t>Simon Mounsey</t>
  </si>
  <si>
    <t>4,03-10,03</t>
  </si>
  <si>
    <t>комиссия 15</t>
  </si>
  <si>
    <t>11,03-19,03</t>
  </si>
  <si>
    <t>Елена</t>
  </si>
  <si>
    <t>25,03-31,03</t>
  </si>
  <si>
    <t>Tania</t>
  </si>
  <si>
    <t>Ainhoa Villar</t>
  </si>
  <si>
    <t>31,03-02,04</t>
  </si>
  <si>
    <t>Cristian</t>
  </si>
  <si>
    <t>06,04-09,04</t>
  </si>
  <si>
    <t xml:space="preserve">Naz </t>
  </si>
  <si>
    <t>09,04-16,04</t>
  </si>
  <si>
    <t>27,04-30,04</t>
  </si>
  <si>
    <t>Ismael</t>
  </si>
  <si>
    <t>Lalo</t>
  </si>
  <si>
    <t>30,04-06,05</t>
  </si>
  <si>
    <t>расходы</t>
  </si>
  <si>
    <t>интернет март</t>
  </si>
  <si>
    <t>выплачено</t>
  </si>
  <si>
    <t>два покрывала</t>
  </si>
  <si>
    <t>Cristiane</t>
  </si>
  <si>
    <t>11,05-13,05</t>
  </si>
  <si>
    <t>итернет за апрель</t>
  </si>
  <si>
    <t>сумма</t>
  </si>
  <si>
    <t>комиссия пр24</t>
  </si>
  <si>
    <t>Оплата водоснабжения и водоотведения</t>
  </si>
  <si>
    <t>Оплата обслуживания пожарной сигнализации</t>
  </si>
  <si>
    <t>Оплата за телекоммуникационные услуги</t>
  </si>
  <si>
    <t>Оплата обслуживания охранной сигнализации</t>
  </si>
  <si>
    <t>итого</t>
  </si>
  <si>
    <t>Оплата элект кВт 572*2,565</t>
  </si>
  <si>
    <t>15,05-22,05</t>
  </si>
  <si>
    <t>Thomas</t>
  </si>
  <si>
    <t>Adrián Martel González</t>
  </si>
  <si>
    <t xml:space="preserve"> 17 мар. 2018 г. - 20 мар. 2018 г.</t>
  </si>
  <si>
    <t>Alicia Caballero</t>
  </si>
  <si>
    <t>26 мар. 2018 г. - 1 апр. 2018 г.</t>
  </si>
  <si>
    <t>24 апр. 2018 г. - 27 апр. 2018 г.</t>
  </si>
  <si>
    <t>оплата долга Telefonica</t>
  </si>
  <si>
    <t>Sepe Rosita</t>
  </si>
  <si>
    <t>подключение WiFi</t>
  </si>
  <si>
    <t>Mar Andón</t>
  </si>
  <si>
    <t>27 апр. 2018 г. - 30 апр. 2018 г.</t>
  </si>
  <si>
    <t>Екатерина</t>
  </si>
  <si>
    <t>30 апр. 2018 г. - 12 мая 2018 г.</t>
  </si>
  <si>
    <t>Vincent Mccafferty</t>
  </si>
  <si>
    <t>14 мая 2018 г. - 20 мая 2018 г.</t>
  </si>
  <si>
    <t xml:space="preserve">Сверка по состоянию на </t>
  </si>
  <si>
    <t>Сальдо</t>
  </si>
  <si>
    <t>Общая сумма выплат</t>
  </si>
  <si>
    <t>Уборка</t>
  </si>
  <si>
    <t>Выплаты, положенные О</t>
  </si>
  <si>
    <t>Перечислено на счет О</t>
  </si>
  <si>
    <t>Комиссия 15%</t>
  </si>
  <si>
    <t>Выплаты, положенные С</t>
  </si>
  <si>
    <t>Перечислено на счет С</t>
  </si>
  <si>
    <t>Расходы(содержание и хоз нужды)</t>
  </si>
  <si>
    <t>ИТОГО</t>
  </si>
  <si>
    <t>Комментарии</t>
  </si>
  <si>
    <t xml:space="preserve">Выплаты, положенные О </t>
  </si>
  <si>
    <t xml:space="preserve">Выплаты, положенные С </t>
  </si>
  <si>
    <t>Сальдо С</t>
  </si>
  <si>
    <t xml:space="preserve">К оплате С </t>
  </si>
  <si>
    <t>О</t>
  </si>
  <si>
    <t>С</t>
  </si>
  <si>
    <t>Вычеты</t>
  </si>
  <si>
    <t>1 июня 2018 г. - 8 июня 2018 г.</t>
  </si>
  <si>
    <t>17 июня 2018 г. - 28 июня 2018 г.</t>
  </si>
  <si>
    <t>6 авг. 2018 г. - 12 авг. 2018 г.</t>
  </si>
  <si>
    <t>3 сент. 2018 г. - 10 сент. 2018 г.</t>
  </si>
  <si>
    <t>12 авг. 2018 г. - 25 авг. 2018 г.</t>
  </si>
  <si>
    <t xml:space="preserve">дата </t>
  </si>
  <si>
    <t>доплаты</t>
  </si>
  <si>
    <t> 3 февр. 2018 г. - 11 февр. 2018 г.</t>
  </si>
  <si>
    <t>кв</t>
  </si>
  <si>
    <t>Edward Weldon</t>
  </si>
  <si>
    <t>Steve Bartlett</t>
  </si>
  <si>
    <t>13 февр. 2018 г. - 16 февр. 2018 г.</t>
  </si>
  <si>
    <t>16 февр. 2018 г. - 18 февр. 2018 г.</t>
  </si>
  <si>
    <t>Adriana Garralda Anaya</t>
  </si>
  <si>
    <t>Passilo Hagen</t>
  </si>
  <si>
    <t>19 февр. 2018 г. - 24 февр. 2018 г.</t>
  </si>
  <si>
    <t>Edwige Pitel</t>
  </si>
  <si>
    <t>25 февр. 2018 г. - 4 мар. 2018 г.</t>
  </si>
  <si>
    <t>9 мар. 2018 г. - 12 мар. 2018 г.</t>
  </si>
  <si>
    <t>Vladimir Devyatkin</t>
  </si>
  <si>
    <t>César Sánchez Alarcón</t>
  </si>
  <si>
    <t>12 мар. 2018 г. - 16 мар. 2018 г.</t>
  </si>
  <si>
    <t>18 мар. 2018 г. - 1 апр. 2018 г.</t>
  </si>
  <si>
    <t>Ad Groen</t>
  </si>
  <si>
    <t>28 мар. 2018 г. - 3 апр. 2018 г.</t>
  </si>
  <si>
    <t>Miguel Angel Pastor Delgado</t>
  </si>
  <si>
    <t>Abou Aymen</t>
  </si>
  <si>
    <t>7 апр. 2018 г. - 14 апр. 2018 г.</t>
  </si>
  <si>
    <t>17 апр. 2018 г. - 24 апр. 2018 г.</t>
  </si>
  <si>
    <t>Kevin Clerkin</t>
  </si>
  <si>
    <t>24 апр. 2018 г. - 3 мая 2018 г.</t>
  </si>
  <si>
    <t>Dió Vágási</t>
  </si>
  <si>
    <t>28 апр. 2018 г. - 1 мая 2018 г.</t>
  </si>
  <si>
    <t>Alejandro De Pablo Cabrera</t>
  </si>
  <si>
    <t>1 мая 2018 г. - 10 мая 2018 г.</t>
  </si>
  <si>
    <t>Iñigo Izaguirre Garcia</t>
  </si>
  <si>
    <t>Alexandra Noel Coinon</t>
  </si>
  <si>
    <t>5 мая 2018 г. - 8 мая 2018 г.</t>
  </si>
  <si>
    <t>9 мая 2018 г. - 24 мая 2018 г.</t>
  </si>
  <si>
    <t>Ken Martin</t>
  </si>
  <si>
    <t>Ana María Rodríguez</t>
  </si>
  <si>
    <t>11 мая 2018 г. - 13 мая 2018 г.</t>
  </si>
  <si>
    <t>позд выезд</t>
  </si>
  <si>
    <t>Julie Bullous</t>
  </si>
  <si>
    <t>Apr 5 - 15, 2018</t>
  </si>
  <si>
    <t>Jun 4 - 14, 2018</t>
  </si>
  <si>
    <t>Lisa Wilson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</si>
</sst>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_ ;[Red]\-0.00\ "/>
  </numFmts>
  <fonts count="9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1"/>
      <color rgb="FF484848"/>
      <name val="Arial"/>
      <family val="2"/>
      <charset val="204"/>
    </font>
    <font>
      <sz val="11"/>
      <color rgb="FF000A12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0" xfId="0" applyNumberFormat="1"/>
    <xf numFmtId="0" fontId="0" fillId="2" borderId="0" xfId="0" applyFill="1"/>
    <xf numFmtId="0" fontId="0" fillId="0" borderId="1" xfId="0" applyBorder="1"/>
    <xf numFmtId="0" fontId="0" fillId="0" borderId="1" xfId="0" applyBorder="1" applyAlignment="1">
      <alignment horizontal="left"/>
    </xf>
    <xf numFmtId="0" fontId="0" fillId="3" borderId="0" xfId="0" applyFill="1"/>
    <xf numFmtId="0" fontId="0" fillId="4" borderId="0" xfId="0" applyFill="1"/>
    <xf numFmtId="14" fontId="1" fillId="0" borderId="0" xfId="0" applyNumberFormat="1" applyFont="1"/>
    <xf numFmtId="0" fontId="1" fillId="0" borderId="0" xfId="0" applyFont="1"/>
    <xf numFmtId="2" fontId="0" fillId="0" borderId="1" xfId="0" applyNumberFormat="1" applyBorder="1"/>
    <xf numFmtId="0" fontId="1" fillId="0" borderId="1" xfId="0" applyFont="1" applyBorder="1"/>
    <xf numFmtId="0" fontId="2" fillId="8" borderId="1" xfId="0" applyFont="1" applyFill="1" applyBorder="1"/>
    <xf numFmtId="0" fontId="3" fillId="8" borderId="1" xfId="0" applyFont="1" applyFill="1" applyBorder="1"/>
    <xf numFmtId="2" fontId="3" fillId="8" borderId="1" xfId="0" applyNumberFormat="1" applyFont="1" applyFill="1" applyBorder="1"/>
    <xf numFmtId="2" fontId="0" fillId="0" borderId="1" xfId="0" applyNumberFormat="1" applyBorder="1" applyAlignment="1">
      <alignment wrapText="1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wrapText="1"/>
    </xf>
    <xf numFmtId="0" fontId="1" fillId="0" borderId="1" xfId="0" applyFont="1" applyFill="1" applyBorder="1" applyAlignment="1">
      <alignment wrapText="1"/>
    </xf>
    <xf numFmtId="0" fontId="1" fillId="5" borderId="1" xfId="0" applyFont="1" applyFill="1" applyBorder="1" applyAlignment="1">
      <alignment wrapText="1"/>
    </xf>
    <xf numFmtId="2" fontId="0" fillId="5" borderId="1" xfId="0" applyNumberFormat="1" applyFill="1" applyBorder="1"/>
    <xf numFmtId="0" fontId="0" fillId="5" borderId="1" xfId="0" applyFill="1" applyBorder="1"/>
    <xf numFmtId="0" fontId="1" fillId="9" borderId="1" xfId="0" applyFont="1" applyFill="1" applyBorder="1" applyAlignment="1">
      <alignment wrapText="1"/>
    </xf>
    <xf numFmtId="2" fontId="0" fillId="9" borderId="1" xfId="0" applyNumberFormat="1" applyFill="1" applyBorder="1"/>
    <xf numFmtId="0" fontId="0" fillId="9" borderId="1" xfId="0" applyFill="1" applyBorder="1"/>
    <xf numFmtId="0" fontId="0" fillId="9" borderId="1" xfId="0" applyFill="1" applyBorder="1" applyAlignment="1">
      <alignment wrapText="1"/>
    </xf>
    <xf numFmtId="0" fontId="1" fillId="0" borderId="6" xfId="0" applyFont="1" applyBorder="1"/>
    <xf numFmtId="164" fontId="5" fillId="0" borderId="7" xfId="0" applyNumberFormat="1" applyFont="1" applyBorder="1"/>
    <xf numFmtId="0" fontId="6" fillId="0" borderId="0" xfId="0" applyFont="1"/>
    <xf numFmtId="164" fontId="1" fillId="9" borderId="1" xfId="0" applyNumberFormat="1" applyFont="1" applyFill="1" applyBorder="1"/>
    <xf numFmtId="0" fontId="0" fillId="5" borderId="1" xfId="0" applyFill="1" applyBorder="1" applyAlignment="1">
      <alignment wrapText="1"/>
    </xf>
    <xf numFmtId="0" fontId="0" fillId="7" borderId="2" xfId="0" applyFill="1" applyBorder="1"/>
    <xf numFmtId="0" fontId="0" fillId="6" borderId="1" xfId="0" applyFill="1" applyBorder="1"/>
    <xf numFmtId="2" fontId="0" fillId="6" borderId="1" xfId="0" applyNumberFormat="1" applyFill="1" applyBorder="1"/>
    <xf numFmtId="2" fontId="4" fillId="6" borderId="1" xfId="0" applyNumberFormat="1" applyFont="1" applyFill="1" applyBorder="1" applyAlignment="1">
      <alignment wrapText="1"/>
    </xf>
    <xf numFmtId="2" fontId="0" fillId="6" borderId="1" xfId="0" applyNumberFormat="1" applyFill="1" applyBorder="1" applyAlignment="1">
      <alignment wrapText="1"/>
    </xf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0" fillId="9" borderId="5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7" fillId="10" borderId="1" xfId="0" applyFont="1" applyFill="1" applyBorder="1"/>
    <xf numFmtId="0" fontId="0" fillId="10" borderId="1" xfId="0" applyFill="1" applyBorder="1"/>
    <xf numFmtId="2" fontId="0" fillId="10" borderId="1" xfId="0" applyNumberFormat="1" applyFill="1" applyBorder="1"/>
    <xf numFmtId="2" fontId="4" fillId="10" borderId="1" xfId="0" applyNumberFormat="1" applyFont="1" applyFill="1" applyBorder="1" applyAlignment="1">
      <alignment wrapText="1"/>
    </xf>
    <xf numFmtId="2" fontId="0" fillId="10" borderId="1" xfId="0" applyNumberFormat="1" applyFill="1" applyBorder="1" applyAlignment="1">
      <alignment wrapText="1"/>
    </xf>
    <xf numFmtId="0" fontId="8" fillId="10" borderId="1" xfId="0" applyFon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I35"/>
  <sheetViews>
    <sheetView tabSelected="1" workbookViewId="0">
      <selection activeCell="A31" sqref="A31"/>
    </sheetView>
  </sheetViews>
  <sheetFormatPr defaultRowHeight="15" x14ac:dyDescent="0.25"/>
  <cols>
    <col min="1" max="1" width="34.28515625" customWidth="1"/>
    <col min="2" max="2" width="9.28515625" customWidth="1"/>
    <col min="3" max="3" width="24.85546875" customWidth="1"/>
    <col min="6" max="7" width="15.140625" customWidth="1"/>
    <col min="8" max="8" width="16.5703125" customWidth="1"/>
    <col min="9" max="9" width="14.28515625" customWidth="1"/>
  </cols>
  <sheetData>
    <row r="5" spans="1:9" ht="45" x14ac:dyDescent="0.25">
      <c r="A5" s="10" t="s">
        <v>77</v>
      </c>
      <c r="B5" s="10" t="s">
        <v>80</v>
      </c>
      <c r="C5" s="15" t="s">
        <v>1</v>
      </c>
      <c r="D5" s="16" t="s">
        <v>55</v>
      </c>
      <c r="E5" s="16" t="s">
        <v>56</v>
      </c>
      <c r="F5" s="16" t="s">
        <v>78</v>
      </c>
      <c r="G5" s="17" t="s">
        <v>64</v>
      </c>
      <c r="H5" s="17" t="s">
        <v>62</v>
      </c>
      <c r="I5" s="17" t="s">
        <v>64</v>
      </c>
    </row>
    <row r="6" spans="1:9" x14ac:dyDescent="0.25">
      <c r="A6" s="46" t="s">
        <v>79</v>
      </c>
      <c r="B6" s="47">
        <v>2</v>
      </c>
      <c r="C6" s="47" t="s">
        <v>81</v>
      </c>
      <c r="D6" s="48">
        <v>183.33</v>
      </c>
      <c r="E6" s="47">
        <v>50</v>
      </c>
      <c r="F6" s="47"/>
      <c r="G6" s="47"/>
      <c r="H6" s="48"/>
      <c r="I6" s="49"/>
    </row>
    <row r="7" spans="1:9" x14ac:dyDescent="0.25">
      <c r="A7" s="46" t="s">
        <v>83</v>
      </c>
      <c r="B7" s="47">
        <v>2</v>
      </c>
      <c r="C7" s="47" t="s">
        <v>82</v>
      </c>
      <c r="D7" s="48">
        <v>79.540000000000006</v>
      </c>
      <c r="E7" s="47">
        <v>50</v>
      </c>
      <c r="F7" s="47"/>
      <c r="G7" s="47"/>
      <c r="H7" s="48"/>
      <c r="I7" s="49"/>
    </row>
    <row r="8" spans="1:9" x14ac:dyDescent="0.25">
      <c r="A8" s="46" t="s">
        <v>84</v>
      </c>
      <c r="B8" s="47">
        <v>2</v>
      </c>
      <c r="C8" s="46" t="s">
        <v>85</v>
      </c>
      <c r="D8" s="48">
        <v>69.84</v>
      </c>
      <c r="E8" s="47">
        <v>50</v>
      </c>
      <c r="F8" s="47"/>
      <c r="G8" s="47"/>
      <c r="H8" s="48"/>
      <c r="I8" s="50"/>
    </row>
    <row r="9" spans="1:9" x14ac:dyDescent="0.25">
      <c r="A9" s="46" t="s">
        <v>87</v>
      </c>
      <c r="B9" s="47">
        <v>2</v>
      </c>
      <c r="C9" s="47" t="s">
        <v>86</v>
      </c>
      <c r="D9" s="48">
        <v>119.31</v>
      </c>
      <c r="E9" s="47">
        <v>50</v>
      </c>
      <c r="F9" s="47"/>
      <c r="G9" s="47"/>
      <c r="H9" s="48"/>
      <c r="I9" s="50"/>
    </row>
    <row r="10" spans="1:9" x14ac:dyDescent="0.25">
      <c r="A10" s="46" t="s">
        <v>89</v>
      </c>
      <c r="B10" s="47">
        <v>2</v>
      </c>
      <c r="C10" s="46" t="s">
        <v>88</v>
      </c>
      <c r="D10" s="48">
        <v>200.79</v>
      </c>
      <c r="E10" s="47">
        <v>50</v>
      </c>
      <c r="F10" s="47"/>
      <c r="G10" s="47"/>
      <c r="H10" s="48"/>
      <c r="I10" s="50"/>
    </row>
    <row r="11" spans="1:9" x14ac:dyDescent="0.25">
      <c r="A11" s="46" t="s">
        <v>90</v>
      </c>
      <c r="B11" s="47">
        <v>2</v>
      </c>
      <c r="C11" s="46" t="s">
        <v>91</v>
      </c>
      <c r="D11" s="48">
        <v>104.76</v>
      </c>
      <c r="E11" s="47">
        <v>50</v>
      </c>
      <c r="F11" s="47"/>
      <c r="G11" s="47"/>
      <c r="H11" s="48"/>
      <c r="I11" s="50"/>
    </row>
    <row r="12" spans="1:9" x14ac:dyDescent="0.25">
      <c r="A12" s="46" t="s">
        <v>93</v>
      </c>
      <c r="B12" s="47">
        <v>2</v>
      </c>
      <c r="C12" s="46" t="s">
        <v>92</v>
      </c>
      <c r="D12" s="48">
        <v>106.01</v>
      </c>
      <c r="E12" s="47">
        <v>50</v>
      </c>
      <c r="F12" s="47"/>
      <c r="G12" s="47"/>
      <c r="H12" s="48"/>
      <c r="I12" s="50"/>
    </row>
    <row r="13" spans="1:9" x14ac:dyDescent="0.25">
      <c r="A13" s="46" t="s">
        <v>94</v>
      </c>
      <c r="B13" s="47">
        <v>2</v>
      </c>
      <c r="C13" s="46" t="s">
        <v>95</v>
      </c>
      <c r="D13" s="48">
        <v>379.27</v>
      </c>
      <c r="E13" s="47">
        <v>50</v>
      </c>
      <c r="F13" s="47"/>
      <c r="G13" s="47"/>
      <c r="H13" s="48"/>
      <c r="I13" s="50"/>
    </row>
    <row r="14" spans="1:9" x14ac:dyDescent="0.25">
      <c r="A14" s="46" t="s">
        <v>96</v>
      </c>
      <c r="B14" s="47">
        <v>1</v>
      </c>
      <c r="C14" s="46" t="s">
        <v>97</v>
      </c>
      <c r="D14" s="48">
        <v>236.11</v>
      </c>
      <c r="E14" s="47">
        <v>50</v>
      </c>
      <c r="F14" s="47"/>
      <c r="G14" s="47"/>
      <c r="H14" s="48"/>
      <c r="I14" s="50"/>
    </row>
    <row r="15" spans="1:9" x14ac:dyDescent="0.25">
      <c r="A15" s="46" t="s">
        <v>99</v>
      </c>
      <c r="B15" s="47">
        <v>1</v>
      </c>
      <c r="C15" s="46" t="s">
        <v>98</v>
      </c>
      <c r="D15" s="48">
        <v>178.43</v>
      </c>
      <c r="E15" s="47">
        <v>50</v>
      </c>
      <c r="F15" s="47"/>
      <c r="G15" s="47"/>
      <c r="H15" s="48"/>
      <c r="I15" s="50"/>
    </row>
    <row r="16" spans="1:9" x14ac:dyDescent="0.25">
      <c r="A16" s="51" t="s">
        <v>116</v>
      </c>
      <c r="B16" s="47">
        <v>2</v>
      </c>
      <c r="C16" s="46" t="s">
        <v>115</v>
      </c>
      <c r="D16" s="48">
        <v>242.5</v>
      </c>
      <c r="E16" s="47">
        <v>50</v>
      </c>
      <c r="F16" s="47"/>
      <c r="G16" s="47"/>
      <c r="H16" s="48"/>
      <c r="I16" s="50"/>
    </row>
    <row r="17" spans="1:9" x14ac:dyDescent="0.25">
      <c r="A17" s="46" t="s">
        <v>100</v>
      </c>
      <c r="B17" s="47">
        <v>1</v>
      </c>
      <c r="C17" s="46" t="s">
        <v>101</v>
      </c>
      <c r="D17" s="48">
        <v>180.06</v>
      </c>
      <c r="E17" s="47">
        <v>50</v>
      </c>
      <c r="F17" s="47">
        <v>10</v>
      </c>
      <c r="G17" s="47" t="s">
        <v>114</v>
      </c>
      <c r="H17" s="48"/>
      <c r="I17" s="50"/>
    </row>
    <row r="18" spans="1:9" x14ac:dyDescent="0.25">
      <c r="A18" s="46" t="s">
        <v>102</v>
      </c>
      <c r="B18" s="47">
        <v>2</v>
      </c>
      <c r="C18" s="46" t="s">
        <v>103</v>
      </c>
      <c r="D18" s="48">
        <v>299.31</v>
      </c>
      <c r="E18" s="47">
        <v>50</v>
      </c>
      <c r="F18" s="47"/>
      <c r="G18" s="47"/>
      <c r="H18" s="48"/>
      <c r="I18" s="50"/>
    </row>
    <row r="19" spans="1:9" x14ac:dyDescent="0.25">
      <c r="A19" s="46" t="s">
        <v>104</v>
      </c>
      <c r="B19" s="47">
        <v>1</v>
      </c>
      <c r="C19" s="46" t="s">
        <v>105</v>
      </c>
      <c r="D19" s="48">
        <v>116.61</v>
      </c>
      <c r="E19" s="47">
        <v>50</v>
      </c>
      <c r="F19" s="47"/>
      <c r="G19" s="47"/>
      <c r="H19" s="48"/>
      <c r="I19" s="50"/>
    </row>
    <row r="20" spans="1:9" x14ac:dyDescent="0.25">
      <c r="A20" s="46" t="s">
        <v>106</v>
      </c>
      <c r="B20" s="47">
        <v>1</v>
      </c>
      <c r="C20" s="46" t="s">
        <v>107</v>
      </c>
      <c r="D20" s="48">
        <v>270.17</v>
      </c>
      <c r="E20" s="47">
        <v>50</v>
      </c>
      <c r="F20" s="47"/>
      <c r="G20" s="47"/>
      <c r="H20" s="48"/>
      <c r="I20" s="50"/>
    </row>
    <row r="21" spans="1:9" x14ac:dyDescent="0.25">
      <c r="A21" s="46" t="s">
        <v>109</v>
      </c>
      <c r="B21" s="47">
        <v>2</v>
      </c>
      <c r="C21" s="46" t="s">
        <v>108</v>
      </c>
      <c r="D21" s="48">
        <v>126.24</v>
      </c>
      <c r="E21" s="47">
        <v>50</v>
      </c>
      <c r="F21" s="47"/>
      <c r="G21" s="47"/>
      <c r="H21" s="48"/>
      <c r="I21" s="50"/>
    </row>
    <row r="22" spans="1:9" x14ac:dyDescent="0.25">
      <c r="A22" s="46" t="s">
        <v>110</v>
      </c>
      <c r="B22" s="47">
        <v>2</v>
      </c>
      <c r="C22" s="46" t="s">
        <v>111</v>
      </c>
      <c r="D22" s="48">
        <v>347.41</v>
      </c>
      <c r="E22" s="47">
        <v>50</v>
      </c>
      <c r="F22" s="47"/>
      <c r="G22" s="47"/>
      <c r="H22" s="48"/>
      <c r="I22" s="50"/>
    </row>
    <row r="23" spans="1:9" x14ac:dyDescent="0.25">
      <c r="A23" s="46" t="s">
        <v>113</v>
      </c>
      <c r="B23" s="47">
        <v>1</v>
      </c>
      <c r="C23" s="46" t="s">
        <v>112</v>
      </c>
      <c r="D23" s="48">
        <v>111.79</v>
      </c>
      <c r="E23" s="47">
        <v>50</v>
      </c>
      <c r="F23" s="47">
        <v>10</v>
      </c>
      <c r="G23" s="47" t="s">
        <v>114</v>
      </c>
      <c r="H23" s="48"/>
      <c r="I23" s="50"/>
    </row>
    <row r="24" spans="1:9" x14ac:dyDescent="0.25">
      <c r="A24" s="3"/>
      <c r="B24" s="3"/>
      <c r="C24" s="3"/>
      <c r="D24" s="9"/>
      <c r="E24" s="3"/>
      <c r="F24" s="3"/>
      <c r="G24" s="3"/>
      <c r="H24" s="9"/>
      <c r="I24" s="14"/>
    </row>
    <row r="25" spans="1:9" x14ac:dyDescent="0.25">
      <c r="A25" s="3"/>
      <c r="B25" s="3"/>
      <c r="C25" s="3"/>
      <c r="D25" s="9"/>
      <c r="E25" s="3"/>
      <c r="F25" s="3"/>
      <c r="G25" s="3"/>
      <c r="H25" s="9"/>
      <c r="I25" s="14"/>
    </row>
    <row r="26" spans="1:9" x14ac:dyDescent="0.25">
      <c r="A26" s="3"/>
      <c r="B26" s="3"/>
      <c r="C26" s="3"/>
      <c r="D26" s="9"/>
      <c r="E26" s="3"/>
      <c r="F26" s="3"/>
      <c r="G26" s="3"/>
      <c r="H26" s="9"/>
      <c r="I26" s="14"/>
    </row>
    <row r="27" spans="1:9" x14ac:dyDescent="0.25">
      <c r="A27" s="3"/>
      <c r="B27" s="3"/>
      <c r="C27" s="3"/>
      <c r="D27" s="9"/>
      <c r="E27" s="3"/>
      <c r="F27" s="3"/>
      <c r="G27" s="3"/>
      <c r="H27" s="9"/>
      <c r="I27" s="14"/>
    </row>
    <row r="28" spans="1:9" x14ac:dyDescent="0.25">
      <c r="A28" s="3" t="s">
        <v>117</v>
      </c>
      <c r="B28" s="3">
        <v>1</v>
      </c>
      <c r="C28" s="3" t="s">
        <v>118</v>
      </c>
      <c r="D28" s="9">
        <v>464.21</v>
      </c>
      <c r="E28" s="3">
        <v>50</v>
      </c>
      <c r="F28" s="3"/>
      <c r="G28" s="3"/>
      <c r="H28" s="9"/>
      <c r="I28" s="14"/>
    </row>
    <row r="29" spans="1:9" x14ac:dyDescent="0.25">
      <c r="A29" s="3"/>
      <c r="B29" s="3"/>
      <c r="C29" s="3"/>
      <c r="D29" s="9"/>
      <c r="E29" s="3"/>
      <c r="F29" s="3"/>
      <c r="G29" s="3"/>
      <c r="H29" s="9"/>
      <c r="I29" s="14"/>
    </row>
    <row r="30" spans="1:9" x14ac:dyDescent="0.25">
      <c r="A30" s="3"/>
      <c r="B30" s="3"/>
      <c r="C30" s="3"/>
      <c r="D30" s="9"/>
      <c r="E30" s="3"/>
      <c r="F30" s="3"/>
      <c r="G30" s="3"/>
      <c r="H30" s="9"/>
      <c r="I30" s="14"/>
    </row>
    <row r="31" spans="1:9" x14ac:dyDescent="0.25">
      <c r="A31" s="3"/>
      <c r="B31" s="3"/>
      <c r="C31" s="3"/>
      <c r="D31" s="9"/>
      <c r="E31" s="3"/>
      <c r="F31" s="3"/>
      <c r="G31" s="3"/>
      <c r="H31" s="9"/>
      <c r="I31" s="14"/>
    </row>
    <row r="32" spans="1:9" x14ac:dyDescent="0.25">
      <c r="A32" s="3"/>
      <c r="B32" s="3"/>
      <c r="C32" s="3"/>
      <c r="D32" s="9"/>
      <c r="E32" s="3"/>
      <c r="F32" s="3"/>
      <c r="G32" s="3"/>
      <c r="H32" s="9"/>
      <c r="I32" s="14"/>
    </row>
    <row r="33" spans="1:9" x14ac:dyDescent="0.25">
      <c r="A33" s="3"/>
      <c r="B33" s="3"/>
      <c r="C33" s="3"/>
      <c r="D33" s="9"/>
      <c r="E33" s="3"/>
      <c r="F33" s="3"/>
      <c r="G33" s="3"/>
      <c r="H33" s="9"/>
      <c r="I33" s="14"/>
    </row>
    <row r="34" spans="1:9" x14ac:dyDescent="0.25">
      <c r="A34" s="3"/>
      <c r="B34" s="3"/>
      <c r="C34" s="3"/>
      <c r="D34" s="9"/>
      <c r="E34" s="3"/>
      <c r="F34" s="3"/>
      <c r="G34" s="3"/>
      <c r="H34" s="9"/>
      <c r="I34" s="14"/>
    </row>
    <row r="35" spans="1:9" x14ac:dyDescent="0.25">
      <c r="A35" s="11" t="s">
        <v>63</v>
      </c>
      <c r="B35" s="11"/>
      <c r="C35" s="12"/>
      <c r="D35" s="13">
        <f>SUM(D6:D28)</f>
        <v>3815.69</v>
      </c>
      <c r="E35" s="12">
        <f t="shared" ref="E35:F35" si="0">SUM(E6:E28)</f>
        <v>950</v>
      </c>
      <c r="F35" s="12">
        <f t="shared" ref="F35:H35" si="1">SUM(F6:F28)</f>
        <v>20</v>
      </c>
      <c r="G35" s="12"/>
      <c r="H35" s="13">
        <f>SUM(H6:H28)</f>
        <v>0</v>
      </c>
      <c r="I35" s="1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1"/>
  <sheetViews>
    <sheetView workbookViewId="0">
      <selection activeCell="B33" sqref="B33"/>
    </sheetView>
  </sheetViews>
  <sheetFormatPr defaultRowHeight="15" x14ac:dyDescent="0.25"/>
  <cols>
    <col min="1" max="1" width="13" customWidth="1"/>
    <col min="2" max="2" width="13.140625" customWidth="1"/>
    <col min="3" max="3" width="11.7109375" customWidth="1"/>
    <col min="5" max="5" width="13.28515625" customWidth="1"/>
    <col min="6" max="6" width="12.85546875" customWidth="1"/>
    <col min="7" max="7" width="12.7109375" customWidth="1"/>
  </cols>
  <sheetData>
    <row r="2" spans="1:9" x14ac:dyDescent="0.25">
      <c r="A2" s="3" t="s">
        <v>0</v>
      </c>
      <c r="B2" s="4" t="s">
        <v>1</v>
      </c>
      <c r="C2" s="3" t="s">
        <v>2</v>
      </c>
      <c r="D2" s="3" t="s">
        <v>3</v>
      </c>
      <c r="E2" s="3" t="s">
        <v>7</v>
      </c>
      <c r="F2" s="3" t="s">
        <v>4</v>
      </c>
      <c r="G2" t="s">
        <v>24</v>
      </c>
      <c r="H2" t="s">
        <v>22</v>
      </c>
    </row>
    <row r="3" spans="1:9" x14ac:dyDescent="0.25">
      <c r="A3" s="5" t="s">
        <v>6</v>
      </c>
      <c r="B3" t="s">
        <v>5</v>
      </c>
      <c r="C3">
        <v>223.1</v>
      </c>
      <c r="D3">
        <v>50</v>
      </c>
      <c r="E3" s="1"/>
      <c r="F3" s="1">
        <f>C3-D3-E3</f>
        <v>173.1</v>
      </c>
    </row>
    <row r="4" spans="1:9" x14ac:dyDescent="0.25">
      <c r="A4" s="5" t="s">
        <v>8</v>
      </c>
      <c r="B4" t="s">
        <v>9</v>
      </c>
      <c r="C4">
        <v>246.38</v>
      </c>
      <c r="D4">
        <v>50</v>
      </c>
      <c r="E4" s="1"/>
      <c r="F4" s="1">
        <f t="shared" ref="F4:F20" si="0">C4-D4-E4</f>
        <v>196.38</v>
      </c>
      <c r="G4">
        <v>370</v>
      </c>
    </row>
    <row r="5" spans="1:9" x14ac:dyDescent="0.25">
      <c r="A5" s="5" t="s">
        <v>10</v>
      </c>
      <c r="B5" t="s">
        <v>11</v>
      </c>
      <c r="C5">
        <v>281.3</v>
      </c>
      <c r="D5">
        <v>50</v>
      </c>
      <c r="E5" s="1">
        <f t="shared" ref="E5:E20" si="1">(C5-D5)*0.15</f>
        <v>34.695</v>
      </c>
      <c r="F5" s="1">
        <f t="shared" si="0"/>
        <v>196.60500000000002</v>
      </c>
      <c r="H5">
        <v>30</v>
      </c>
      <c r="I5" t="s">
        <v>23</v>
      </c>
    </row>
    <row r="6" spans="1:9" x14ac:dyDescent="0.25">
      <c r="A6" s="5" t="s">
        <v>13</v>
      </c>
      <c r="B6" t="s">
        <v>12</v>
      </c>
      <c r="C6">
        <v>97.62</v>
      </c>
      <c r="D6">
        <v>50</v>
      </c>
      <c r="E6" s="1">
        <f t="shared" si="1"/>
        <v>7.1430000000000007</v>
      </c>
      <c r="F6" s="1">
        <f t="shared" si="0"/>
        <v>40.477000000000004</v>
      </c>
      <c r="H6">
        <v>20</v>
      </c>
      <c r="I6" t="s">
        <v>25</v>
      </c>
    </row>
    <row r="7" spans="1:9" x14ac:dyDescent="0.25">
      <c r="A7" s="5" t="s">
        <v>15</v>
      </c>
      <c r="B7" t="s">
        <v>14</v>
      </c>
      <c r="C7">
        <v>123.64</v>
      </c>
      <c r="D7">
        <v>50</v>
      </c>
      <c r="E7" s="1">
        <f t="shared" si="1"/>
        <v>11.045999999999999</v>
      </c>
      <c r="F7" s="1">
        <f t="shared" si="0"/>
        <v>62.594000000000001</v>
      </c>
      <c r="G7">
        <v>250</v>
      </c>
    </row>
    <row r="8" spans="1:9" x14ac:dyDescent="0.25">
      <c r="A8" s="6" t="s">
        <v>17</v>
      </c>
      <c r="B8" t="s">
        <v>16</v>
      </c>
      <c r="C8">
        <v>232.01</v>
      </c>
      <c r="D8">
        <v>50</v>
      </c>
      <c r="E8" s="1">
        <f t="shared" si="1"/>
        <v>27.301499999999997</v>
      </c>
      <c r="F8" s="1">
        <f t="shared" si="0"/>
        <v>154.70849999999999</v>
      </c>
      <c r="G8">
        <v>125</v>
      </c>
      <c r="H8">
        <v>30</v>
      </c>
      <c r="I8" t="s">
        <v>28</v>
      </c>
    </row>
    <row r="9" spans="1:9" x14ac:dyDescent="0.25">
      <c r="A9" t="s">
        <v>18</v>
      </c>
      <c r="B9" t="s">
        <v>19</v>
      </c>
      <c r="C9">
        <v>158.05000000000001</v>
      </c>
      <c r="D9">
        <v>50</v>
      </c>
      <c r="E9" s="1">
        <f t="shared" si="1"/>
        <v>16.2075</v>
      </c>
      <c r="F9" s="1">
        <f t="shared" si="0"/>
        <v>91.842500000000015</v>
      </c>
    </row>
    <row r="10" spans="1:9" x14ac:dyDescent="0.25">
      <c r="A10" t="s">
        <v>21</v>
      </c>
      <c r="B10" t="s">
        <v>20</v>
      </c>
      <c r="C10">
        <v>265.02</v>
      </c>
      <c r="D10">
        <v>50</v>
      </c>
      <c r="E10" s="1">
        <f t="shared" si="1"/>
        <v>32.252999999999993</v>
      </c>
      <c r="F10" s="1">
        <f t="shared" si="0"/>
        <v>182.767</v>
      </c>
      <c r="G10">
        <v>274</v>
      </c>
    </row>
    <row r="11" spans="1:9" x14ac:dyDescent="0.25">
      <c r="A11" t="s">
        <v>27</v>
      </c>
      <c r="B11" t="s">
        <v>26</v>
      </c>
      <c r="C11">
        <v>125.28</v>
      </c>
      <c r="D11">
        <v>50</v>
      </c>
      <c r="E11" s="1">
        <f>(C11-D11)*0.15</f>
        <v>11.292</v>
      </c>
      <c r="F11" s="1">
        <f>C11-D11-E11</f>
        <v>63.988</v>
      </c>
    </row>
    <row r="12" spans="1:9" x14ac:dyDescent="0.25">
      <c r="A12" t="s">
        <v>37</v>
      </c>
      <c r="B12" t="s">
        <v>38</v>
      </c>
      <c r="C12">
        <v>218</v>
      </c>
      <c r="D12">
        <v>50</v>
      </c>
      <c r="E12" s="1">
        <f>(C12-D12)*0.15</f>
        <v>25.2</v>
      </c>
      <c r="F12" s="1">
        <f>C12-D12-E12</f>
        <v>142.80000000000001</v>
      </c>
    </row>
    <row r="13" spans="1:9" x14ac:dyDescent="0.25">
      <c r="E13" s="1">
        <f t="shared" si="1"/>
        <v>0</v>
      </c>
      <c r="F13" s="1">
        <f t="shared" si="0"/>
        <v>0</v>
      </c>
    </row>
    <row r="14" spans="1:9" x14ac:dyDescent="0.25">
      <c r="E14" s="1">
        <f t="shared" si="1"/>
        <v>0</v>
      </c>
      <c r="F14" s="1">
        <f t="shared" si="0"/>
        <v>0</v>
      </c>
    </row>
    <row r="15" spans="1:9" x14ac:dyDescent="0.25">
      <c r="E15" s="1">
        <f t="shared" si="1"/>
        <v>0</v>
      </c>
      <c r="F15" s="1">
        <f t="shared" si="0"/>
        <v>0</v>
      </c>
    </row>
    <row r="16" spans="1:9" x14ac:dyDescent="0.25">
      <c r="E16" s="1">
        <f t="shared" si="1"/>
        <v>0</v>
      </c>
      <c r="F16" s="1">
        <f t="shared" si="0"/>
        <v>0</v>
      </c>
    </row>
    <row r="17" spans="1:7" x14ac:dyDescent="0.25">
      <c r="E17" s="1">
        <f t="shared" si="1"/>
        <v>0</v>
      </c>
      <c r="F17" s="1">
        <f t="shared" si="0"/>
        <v>0</v>
      </c>
    </row>
    <row r="18" spans="1:7" x14ac:dyDescent="0.25">
      <c r="E18" s="1">
        <f t="shared" si="1"/>
        <v>0</v>
      </c>
      <c r="F18" s="1">
        <f t="shared" si="0"/>
        <v>0</v>
      </c>
    </row>
    <row r="19" spans="1:7" x14ac:dyDescent="0.25">
      <c r="E19" s="1">
        <f t="shared" si="1"/>
        <v>0</v>
      </c>
      <c r="F19" s="1">
        <f t="shared" si="0"/>
        <v>0</v>
      </c>
    </row>
    <row r="20" spans="1:7" x14ac:dyDescent="0.25">
      <c r="E20" s="1">
        <f t="shared" si="1"/>
        <v>0</v>
      </c>
      <c r="F20" s="1">
        <f t="shared" si="0"/>
        <v>0</v>
      </c>
    </row>
    <row r="21" spans="1:7" x14ac:dyDescent="0.25">
      <c r="A21" s="2"/>
      <c r="B21" s="2"/>
      <c r="C21" s="2">
        <f>SUM(C3:C20)</f>
        <v>1970.3999999999999</v>
      </c>
      <c r="D21" s="2">
        <f t="shared" ref="D21:G21" si="2">SUM(D3:D20)</f>
        <v>500</v>
      </c>
      <c r="E21" s="2">
        <f t="shared" si="2"/>
        <v>165.13799999999998</v>
      </c>
      <c r="F21" s="2">
        <f t="shared" si="2"/>
        <v>1305.2619999999999</v>
      </c>
      <c r="G21" s="2">
        <f t="shared" si="2"/>
        <v>1019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U23"/>
  <sheetViews>
    <sheetView workbookViewId="0">
      <selection activeCell="S4" sqref="S4"/>
    </sheetView>
  </sheetViews>
  <sheetFormatPr defaultRowHeight="15" x14ac:dyDescent="0.25"/>
  <cols>
    <col min="1" max="1" width="28" customWidth="1"/>
    <col min="2" max="2" width="26.28515625" hidden="1" customWidth="1"/>
    <col min="3" max="3" width="10.28515625" customWidth="1"/>
    <col min="4" max="4" width="10.85546875" customWidth="1"/>
    <col min="5" max="5" width="8.42578125" customWidth="1"/>
    <col min="6" max="6" width="12.7109375" customWidth="1"/>
    <col min="7" max="7" width="13.7109375" customWidth="1"/>
    <col min="8" max="8" width="13.140625" customWidth="1"/>
    <col min="9" max="9" width="14.140625" customWidth="1"/>
    <col min="10" max="11" width="13.42578125" customWidth="1"/>
    <col min="16" max="16" width="14" customWidth="1"/>
    <col min="19" max="19" width="10.85546875" customWidth="1"/>
  </cols>
  <sheetData>
    <row r="3" spans="1:21" x14ac:dyDescent="0.25">
      <c r="D3" s="43" t="s">
        <v>71</v>
      </c>
      <c r="E3" s="44"/>
      <c r="F3" s="44"/>
      <c r="G3" s="45"/>
      <c r="H3" s="41"/>
      <c r="I3" s="41"/>
      <c r="J3" s="42"/>
      <c r="K3" s="42"/>
    </row>
    <row r="4" spans="1:21" ht="45" x14ac:dyDescent="0.25">
      <c r="A4" s="10" t="s">
        <v>77</v>
      </c>
      <c r="B4" s="15" t="s">
        <v>1</v>
      </c>
      <c r="C4" s="16" t="s">
        <v>55</v>
      </c>
      <c r="D4" s="16" t="s">
        <v>59</v>
      </c>
      <c r="E4" s="16" t="s">
        <v>56</v>
      </c>
      <c r="F4" s="17" t="s">
        <v>62</v>
      </c>
      <c r="G4" s="17" t="s">
        <v>64</v>
      </c>
      <c r="H4" s="18" t="s">
        <v>57</v>
      </c>
      <c r="I4" s="18" t="s">
        <v>58</v>
      </c>
      <c r="J4" s="21" t="s">
        <v>60</v>
      </c>
      <c r="K4" s="21" t="s">
        <v>61</v>
      </c>
      <c r="P4" s="27" t="s">
        <v>53</v>
      </c>
      <c r="Q4" s="27"/>
      <c r="R4" s="27"/>
      <c r="S4" s="7">
        <f ca="1">TODAY()</f>
        <v>43238</v>
      </c>
    </row>
    <row r="5" spans="1:21" ht="24.75" x14ac:dyDescent="0.25">
      <c r="A5" s="31" t="s">
        <v>40</v>
      </c>
      <c r="B5" s="31" t="s">
        <v>39</v>
      </c>
      <c r="C5" s="32">
        <v>122.39</v>
      </c>
      <c r="D5" s="32">
        <f t="shared" ref="D5:D22" si="0">C5*0.15</f>
        <v>18.358499999999999</v>
      </c>
      <c r="E5" s="31">
        <v>50</v>
      </c>
      <c r="F5" s="32">
        <v>70.7</v>
      </c>
      <c r="G5" s="33" t="s">
        <v>44</v>
      </c>
      <c r="H5" s="19">
        <f>C5-D5-E5-F5</f>
        <v>-16.668500000000009</v>
      </c>
      <c r="I5" s="20"/>
      <c r="J5" s="22">
        <f>D5+E5+F5</f>
        <v>139.05849999999998</v>
      </c>
      <c r="K5" s="22">
        <f>C5</f>
        <v>122.39</v>
      </c>
      <c r="P5" s="35" t="s">
        <v>69</v>
      </c>
      <c r="Q5" s="36"/>
      <c r="R5" s="37"/>
      <c r="S5" s="38" t="s">
        <v>70</v>
      </c>
      <c r="T5" s="39"/>
      <c r="U5" s="40"/>
    </row>
    <row r="6" spans="1:21" ht="45" x14ac:dyDescent="0.25">
      <c r="A6" s="31" t="s">
        <v>42</v>
      </c>
      <c r="B6" s="31" t="s">
        <v>41</v>
      </c>
      <c r="C6" s="32">
        <v>247.2</v>
      </c>
      <c r="D6" s="32">
        <f t="shared" si="0"/>
        <v>37.08</v>
      </c>
      <c r="E6" s="31">
        <v>50</v>
      </c>
      <c r="F6" s="32">
        <v>88.5</v>
      </c>
      <c r="G6" s="33" t="s">
        <v>46</v>
      </c>
      <c r="H6" s="19">
        <f>C6-D6-E6-F6</f>
        <v>71.62</v>
      </c>
      <c r="I6" s="20"/>
      <c r="J6" s="22">
        <f t="shared" ref="J6:J22" si="1">D6+E6+F6</f>
        <v>175.57999999999998</v>
      </c>
      <c r="K6" s="22">
        <f>C6</f>
        <v>247.2</v>
      </c>
      <c r="P6" s="29" t="s">
        <v>65</v>
      </c>
      <c r="Q6" s="29" t="s">
        <v>58</v>
      </c>
      <c r="R6" s="20" t="s">
        <v>54</v>
      </c>
      <c r="S6" s="24" t="s">
        <v>66</v>
      </c>
      <c r="T6" s="24" t="s">
        <v>61</v>
      </c>
      <c r="U6" s="23" t="s">
        <v>67</v>
      </c>
    </row>
    <row r="7" spans="1:21" x14ac:dyDescent="0.25">
      <c r="A7" s="31" t="s">
        <v>43</v>
      </c>
      <c r="B7" s="31" t="s">
        <v>45</v>
      </c>
      <c r="C7" s="32">
        <v>137.62</v>
      </c>
      <c r="D7" s="32">
        <f t="shared" si="0"/>
        <v>20.643000000000001</v>
      </c>
      <c r="E7" s="31">
        <v>50</v>
      </c>
      <c r="F7" s="32"/>
      <c r="G7" s="34"/>
      <c r="H7" s="19">
        <f t="shared" ref="H7:H22" si="2">C7-D7-E7-F7</f>
        <v>66.977000000000004</v>
      </c>
      <c r="I7" s="20">
        <v>137.62</v>
      </c>
      <c r="J7" s="22">
        <f t="shared" si="1"/>
        <v>70.643000000000001</v>
      </c>
      <c r="K7" s="23"/>
      <c r="P7" s="19">
        <f>H23</f>
        <v>3143.2719999999999</v>
      </c>
      <c r="Q7" s="19">
        <f>I23</f>
        <v>1131.67</v>
      </c>
      <c r="R7" s="28">
        <f>Q7-P7</f>
        <v>-2011.6019999999999</v>
      </c>
      <c r="S7" s="22">
        <f>J23</f>
        <v>1389.048</v>
      </c>
      <c r="T7" s="22">
        <f>K23</f>
        <v>369.59</v>
      </c>
      <c r="U7" s="28">
        <f>T7-S7</f>
        <v>-1019.4580000000001</v>
      </c>
    </row>
    <row r="8" spans="1:21" ht="15.75" thickBot="1" x14ac:dyDescent="0.3">
      <c r="A8" s="31" t="s">
        <v>48</v>
      </c>
      <c r="B8" s="31" t="s">
        <v>47</v>
      </c>
      <c r="C8" s="32">
        <v>149.37</v>
      </c>
      <c r="D8" s="32">
        <f t="shared" si="0"/>
        <v>22.4055</v>
      </c>
      <c r="E8" s="31">
        <v>50</v>
      </c>
      <c r="F8" s="32"/>
      <c r="G8" s="34"/>
      <c r="H8" s="19">
        <f t="shared" si="2"/>
        <v>76.964500000000001</v>
      </c>
      <c r="I8" s="20">
        <v>149.37</v>
      </c>
      <c r="J8" s="22">
        <f t="shared" si="1"/>
        <v>72.405500000000004</v>
      </c>
      <c r="K8" s="23"/>
    </row>
    <row r="9" spans="1:21" ht="15.75" thickBot="1" x14ac:dyDescent="0.3">
      <c r="A9" s="31" t="s">
        <v>50</v>
      </c>
      <c r="B9" s="31" t="s">
        <v>49</v>
      </c>
      <c r="C9" s="32">
        <v>507.38</v>
      </c>
      <c r="D9" s="32">
        <f t="shared" si="0"/>
        <v>76.106999999999999</v>
      </c>
      <c r="E9" s="31">
        <v>50</v>
      </c>
      <c r="F9" s="32"/>
      <c r="G9" s="34"/>
      <c r="H9" s="19">
        <f t="shared" si="2"/>
        <v>381.27300000000002</v>
      </c>
      <c r="I9" s="20">
        <v>507.38</v>
      </c>
      <c r="J9" s="22">
        <f t="shared" si="1"/>
        <v>126.107</v>
      </c>
      <c r="K9" s="23"/>
      <c r="P9" s="25" t="s">
        <v>68</v>
      </c>
      <c r="Q9" s="26">
        <f>U7*-1</f>
        <v>1019.4580000000001</v>
      </c>
    </row>
    <row r="10" spans="1:21" x14ac:dyDescent="0.25">
      <c r="A10" s="31" t="s">
        <v>52</v>
      </c>
      <c r="B10" s="31" t="s">
        <v>51</v>
      </c>
      <c r="C10" s="32">
        <v>337.3</v>
      </c>
      <c r="D10" s="32">
        <f t="shared" si="0"/>
        <v>50.594999999999999</v>
      </c>
      <c r="E10" s="31">
        <v>50</v>
      </c>
      <c r="F10" s="32"/>
      <c r="G10" s="34"/>
      <c r="H10" s="19">
        <f t="shared" si="2"/>
        <v>236.70500000000004</v>
      </c>
      <c r="I10" s="19">
        <v>337.3</v>
      </c>
      <c r="J10" s="22">
        <f t="shared" si="1"/>
        <v>100.595</v>
      </c>
      <c r="K10" s="23"/>
    </row>
    <row r="11" spans="1:21" x14ac:dyDescent="0.25">
      <c r="A11" s="30" t="s">
        <v>72</v>
      </c>
      <c r="B11" s="3"/>
      <c r="C11" s="9">
        <v>363.55</v>
      </c>
      <c r="D11" s="9">
        <f t="shared" si="0"/>
        <v>54.532499999999999</v>
      </c>
      <c r="E11" s="3">
        <v>50</v>
      </c>
      <c r="F11" s="9"/>
      <c r="G11" s="14"/>
      <c r="H11" s="19">
        <f t="shared" si="2"/>
        <v>259.01750000000004</v>
      </c>
      <c r="I11" s="20"/>
      <c r="J11" s="22">
        <f t="shared" si="1"/>
        <v>104.5325</v>
      </c>
      <c r="K11" s="23"/>
    </row>
    <row r="12" spans="1:21" x14ac:dyDescent="0.25">
      <c r="A12" s="3" t="s">
        <v>73</v>
      </c>
      <c r="B12" s="3"/>
      <c r="C12" s="9">
        <v>629.77</v>
      </c>
      <c r="D12" s="9">
        <f t="shared" si="0"/>
        <v>94.465499999999992</v>
      </c>
      <c r="E12" s="3">
        <v>50</v>
      </c>
      <c r="F12" s="9"/>
      <c r="G12" s="14"/>
      <c r="H12" s="19">
        <f t="shared" si="2"/>
        <v>485.30449999999996</v>
      </c>
      <c r="I12" s="20"/>
      <c r="J12" s="22">
        <f t="shared" si="1"/>
        <v>144.46549999999999</v>
      </c>
      <c r="K12" s="23"/>
    </row>
    <row r="13" spans="1:21" x14ac:dyDescent="0.25">
      <c r="A13" s="3" t="s">
        <v>74</v>
      </c>
      <c r="B13" s="3"/>
      <c r="C13" s="9">
        <v>597.49</v>
      </c>
      <c r="D13" s="9">
        <f t="shared" si="0"/>
        <v>89.623499999999993</v>
      </c>
      <c r="E13" s="3">
        <v>50</v>
      </c>
      <c r="F13" s="9"/>
      <c r="G13" s="14"/>
      <c r="H13" s="19">
        <f t="shared" si="2"/>
        <v>457.86650000000003</v>
      </c>
      <c r="I13" s="20"/>
      <c r="J13" s="22">
        <f t="shared" si="1"/>
        <v>139.62349999999998</v>
      </c>
      <c r="K13" s="23"/>
    </row>
    <row r="14" spans="1:21" x14ac:dyDescent="0.25">
      <c r="A14" s="3" t="s">
        <v>76</v>
      </c>
      <c r="B14" s="3"/>
      <c r="C14" s="9">
        <v>1076.7</v>
      </c>
      <c r="D14" s="9">
        <f t="shared" si="0"/>
        <v>161.505</v>
      </c>
      <c r="E14" s="3">
        <v>50</v>
      </c>
      <c r="F14" s="9"/>
      <c r="G14" s="14"/>
      <c r="H14" s="19">
        <f t="shared" si="2"/>
        <v>865.19500000000005</v>
      </c>
      <c r="I14" s="20"/>
      <c r="J14" s="22">
        <f t="shared" si="1"/>
        <v>211.505</v>
      </c>
      <c r="K14" s="23"/>
    </row>
    <row r="15" spans="1:21" x14ac:dyDescent="0.25">
      <c r="A15" s="3" t="s">
        <v>75</v>
      </c>
      <c r="B15" s="3"/>
      <c r="C15" s="9">
        <v>363.55</v>
      </c>
      <c r="D15" s="9">
        <f t="shared" si="0"/>
        <v>54.532499999999999</v>
      </c>
      <c r="E15" s="3">
        <v>50</v>
      </c>
      <c r="F15" s="9"/>
      <c r="G15" s="14"/>
      <c r="H15" s="19">
        <f t="shared" si="2"/>
        <v>259.01750000000004</v>
      </c>
      <c r="I15" s="20"/>
      <c r="J15" s="22">
        <f t="shared" si="1"/>
        <v>104.5325</v>
      </c>
      <c r="K15" s="23"/>
    </row>
    <row r="16" spans="1:21" x14ac:dyDescent="0.25">
      <c r="A16" s="3"/>
      <c r="B16" s="3"/>
      <c r="C16" s="9"/>
      <c r="D16" s="9">
        <f t="shared" si="0"/>
        <v>0</v>
      </c>
      <c r="E16" s="3"/>
      <c r="F16" s="9"/>
      <c r="G16" s="14"/>
      <c r="H16" s="19">
        <f t="shared" si="2"/>
        <v>0</v>
      </c>
      <c r="I16" s="20"/>
      <c r="J16" s="22">
        <f t="shared" si="1"/>
        <v>0</v>
      </c>
      <c r="K16" s="23"/>
    </row>
    <row r="17" spans="1:11" x14ac:dyDescent="0.25">
      <c r="A17" s="3"/>
      <c r="B17" s="3"/>
      <c r="C17" s="9"/>
      <c r="D17" s="9">
        <f t="shared" si="0"/>
        <v>0</v>
      </c>
      <c r="E17" s="3"/>
      <c r="F17" s="9"/>
      <c r="G17" s="14"/>
      <c r="H17" s="19">
        <f t="shared" si="2"/>
        <v>0</v>
      </c>
      <c r="I17" s="20"/>
      <c r="J17" s="22">
        <f t="shared" si="1"/>
        <v>0</v>
      </c>
      <c r="K17" s="23"/>
    </row>
    <row r="18" spans="1:11" x14ac:dyDescent="0.25">
      <c r="A18" s="3"/>
      <c r="B18" s="3"/>
      <c r="C18" s="9"/>
      <c r="D18" s="9">
        <f t="shared" si="0"/>
        <v>0</v>
      </c>
      <c r="E18" s="3"/>
      <c r="F18" s="9"/>
      <c r="G18" s="14"/>
      <c r="H18" s="19">
        <f t="shared" si="2"/>
        <v>0</v>
      </c>
      <c r="I18" s="20"/>
      <c r="J18" s="22">
        <f t="shared" si="1"/>
        <v>0</v>
      </c>
      <c r="K18" s="23"/>
    </row>
    <row r="19" spans="1:11" x14ac:dyDescent="0.25">
      <c r="A19" s="3"/>
      <c r="B19" s="3"/>
      <c r="C19" s="9"/>
      <c r="D19" s="9">
        <f t="shared" si="0"/>
        <v>0</v>
      </c>
      <c r="E19" s="3"/>
      <c r="F19" s="9"/>
      <c r="G19" s="14"/>
      <c r="H19" s="19">
        <f t="shared" si="2"/>
        <v>0</v>
      </c>
      <c r="I19" s="20"/>
      <c r="J19" s="22">
        <f t="shared" si="1"/>
        <v>0</v>
      </c>
      <c r="K19" s="23"/>
    </row>
    <row r="20" spans="1:11" x14ac:dyDescent="0.25">
      <c r="A20" s="3"/>
      <c r="B20" s="3"/>
      <c r="C20" s="9"/>
      <c r="D20" s="9">
        <f t="shared" si="0"/>
        <v>0</v>
      </c>
      <c r="E20" s="3"/>
      <c r="F20" s="9"/>
      <c r="G20" s="14"/>
      <c r="H20" s="19">
        <f t="shared" si="2"/>
        <v>0</v>
      </c>
      <c r="I20" s="20"/>
      <c r="J20" s="22">
        <f t="shared" si="1"/>
        <v>0</v>
      </c>
      <c r="K20" s="23"/>
    </row>
    <row r="21" spans="1:11" x14ac:dyDescent="0.25">
      <c r="A21" s="3"/>
      <c r="B21" s="3"/>
      <c r="C21" s="9"/>
      <c r="D21" s="9">
        <f t="shared" si="0"/>
        <v>0</v>
      </c>
      <c r="E21" s="3"/>
      <c r="F21" s="9"/>
      <c r="G21" s="14"/>
      <c r="H21" s="19">
        <f t="shared" si="2"/>
        <v>0</v>
      </c>
      <c r="I21" s="20"/>
      <c r="J21" s="22">
        <f t="shared" si="1"/>
        <v>0</v>
      </c>
      <c r="K21" s="23"/>
    </row>
    <row r="22" spans="1:11" x14ac:dyDescent="0.25">
      <c r="A22" s="3"/>
      <c r="B22" s="3"/>
      <c r="C22" s="9"/>
      <c r="D22" s="9">
        <f t="shared" si="0"/>
        <v>0</v>
      </c>
      <c r="E22" s="3"/>
      <c r="F22" s="9"/>
      <c r="G22" s="14"/>
      <c r="H22" s="19">
        <f t="shared" si="2"/>
        <v>0</v>
      </c>
      <c r="I22" s="20"/>
      <c r="J22" s="22">
        <f t="shared" si="1"/>
        <v>0</v>
      </c>
      <c r="K22" s="23"/>
    </row>
    <row r="23" spans="1:11" x14ac:dyDescent="0.25">
      <c r="A23" s="11" t="s">
        <v>63</v>
      </c>
      <c r="B23" s="12"/>
      <c r="C23" s="13">
        <f>SUM(C5:C22)</f>
        <v>4532.32</v>
      </c>
      <c r="D23" s="13">
        <f t="shared" ref="D23:E23" si="3">SUM(D5:D22)</f>
        <v>679.84799999999996</v>
      </c>
      <c r="E23" s="12">
        <f t="shared" si="3"/>
        <v>550</v>
      </c>
      <c r="F23" s="13">
        <f>SUM(F5:F22)</f>
        <v>159.19999999999999</v>
      </c>
      <c r="G23" s="13"/>
      <c r="H23" s="12">
        <f>SUM(H5:H22)</f>
        <v>3143.2719999999999</v>
      </c>
      <c r="I23" s="12">
        <f>SUM(I5:I22)</f>
        <v>1131.67</v>
      </c>
      <c r="J23" s="13">
        <f>SUM(J5:J22)</f>
        <v>1389.048</v>
      </c>
      <c r="K23" s="13">
        <f>SUM(K5:K22)</f>
        <v>369.59</v>
      </c>
    </row>
  </sheetData>
  <mergeCells count="5">
    <mergeCell ref="P5:R5"/>
    <mergeCell ref="S5:U5"/>
    <mergeCell ref="H3:I3"/>
    <mergeCell ref="J3:K3"/>
    <mergeCell ref="D3:G3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C28" sqref="C28"/>
    </sheetView>
  </sheetViews>
  <sheetFormatPr defaultRowHeight="15" x14ac:dyDescent="0.25"/>
  <cols>
    <col min="1" max="1" width="73.42578125" customWidth="1"/>
    <col min="3" max="3" width="14.7109375" customWidth="1"/>
  </cols>
  <sheetData>
    <row r="1" spans="1:3" x14ac:dyDescent="0.25">
      <c r="A1" s="7">
        <v>43210</v>
      </c>
    </row>
    <row r="2" spans="1:3" x14ac:dyDescent="0.25">
      <c r="B2" t="s">
        <v>29</v>
      </c>
      <c r="C2" t="s">
        <v>30</v>
      </c>
    </row>
    <row r="3" spans="1:3" x14ac:dyDescent="0.25">
      <c r="A3" s="3" t="s">
        <v>36</v>
      </c>
      <c r="B3" s="3">
        <v>1467.18</v>
      </c>
      <c r="C3" s="3">
        <v>3</v>
      </c>
    </row>
    <row r="4" spans="1:3" x14ac:dyDescent="0.25">
      <c r="A4" s="3" t="s">
        <v>31</v>
      </c>
      <c r="B4" s="3">
        <v>67.290000000000006</v>
      </c>
      <c r="C4" s="3">
        <v>3</v>
      </c>
    </row>
    <row r="5" spans="1:3" x14ac:dyDescent="0.25">
      <c r="A5" s="3" t="s">
        <v>32</v>
      </c>
      <c r="B5" s="3">
        <v>120</v>
      </c>
      <c r="C5" s="3"/>
    </row>
    <row r="6" spans="1:3" x14ac:dyDescent="0.25">
      <c r="A6" s="3" t="s">
        <v>34</v>
      </c>
      <c r="B6" s="3">
        <v>458</v>
      </c>
      <c r="C6" s="3">
        <v>3</v>
      </c>
    </row>
    <row r="7" spans="1:3" x14ac:dyDescent="0.25">
      <c r="A7" s="3" t="s">
        <v>33</v>
      </c>
      <c r="B7" s="3">
        <v>269</v>
      </c>
      <c r="C7" s="3">
        <v>3</v>
      </c>
    </row>
    <row r="8" spans="1:3" x14ac:dyDescent="0.25">
      <c r="B8">
        <f>SUM(B3:B7)</f>
        <v>2381.4700000000003</v>
      </c>
      <c r="C8">
        <f>SUM(C3:C7)</f>
        <v>12</v>
      </c>
    </row>
    <row r="9" spans="1:3" x14ac:dyDescent="0.25">
      <c r="A9" t="s">
        <v>35</v>
      </c>
      <c r="B9" s="8">
        <f>B8+C8</f>
        <v>2393.4700000000003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зел и кр</vt:lpstr>
      <vt:lpstr>кв Ани</vt:lpstr>
      <vt:lpstr>кв Оли</vt:lpstr>
      <vt:lpstr>Университетская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 Windows</cp:lastModifiedBy>
  <dcterms:created xsi:type="dcterms:W3CDTF">2018-04-06T10:56:03Z</dcterms:created>
  <dcterms:modified xsi:type="dcterms:W3CDTF">2018-05-18T12:03:02Z</dcterms:modified>
</cp:coreProperties>
</file>