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ayc\Desktop\UNIVERISDAD\4\Teoria Decision\Excel-Tareas\"/>
    </mc:Choice>
  </mc:AlternateContent>
  <xr:revisionPtr revIDLastSave="0" documentId="13_ncr:1_{52A4BC18-A87F-44F7-934B-318F48603BB0}" xr6:coauthVersionLast="47" xr6:coauthVersionMax="47" xr10:uidLastSave="{00000000-0000-0000-0000-000000000000}"/>
  <bookViews>
    <workbookView xWindow="-108" yWindow="-108" windowWidth="23256" windowHeight="12456" activeTab="1" xr2:uid="{697C0281-1EC1-4743-8FF1-BAC42317D104}"/>
  </bookViews>
  <sheets>
    <sheet name="TOPSIS method" sheetId="1" r:id="rId1"/>
    <sheet name="TOPSIS modific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F8" i="2"/>
  <c r="F9" i="2" s="1"/>
  <c r="E8" i="2"/>
  <c r="E9" i="2" s="1"/>
  <c r="D8" i="2"/>
  <c r="D9" i="2" s="1"/>
  <c r="C8" i="2"/>
  <c r="C9" i="2" s="1"/>
  <c r="C15" i="2" s="1"/>
  <c r="D8" i="1"/>
  <c r="E8" i="1"/>
  <c r="E9" i="1" s="1"/>
  <c r="E13" i="1" s="1"/>
  <c r="E20" i="1" s="1"/>
  <c r="F8" i="1"/>
  <c r="F9" i="1" s="1"/>
  <c r="F12" i="1" s="1"/>
  <c r="F19" i="1" s="1"/>
  <c r="D9" i="1"/>
  <c r="D14" i="1" s="1"/>
  <c r="D21" i="1" s="1"/>
  <c r="C8" i="1"/>
  <c r="C9" i="1" s="1"/>
  <c r="E14" i="1" l="1"/>
  <c r="E21" i="1" s="1"/>
  <c r="F14" i="1"/>
  <c r="F21" i="1" s="1"/>
  <c r="F24" i="1" s="1"/>
  <c r="F15" i="1"/>
  <c r="F22" i="1" s="1"/>
  <c r="E15" i="1"/>
  <c r="E22" i="1" s="1"/>
  <c r="D15" i="2"/>
  <c r="D13" i="2"/>
  <c r="D12" i="2"/>
  <c r="D14" i="2"/>
  <c r="E15" i="2"/>
  <c r="E14" i="2"/>
  <c r="E13" i="2"/>
  <c r="E12" i="2"/>
  <c r="F15" i="2"/>
  <c r="F14" i="2"/>
  <c r="F13" i="2"/>
  <c r="F12" i="2"/>
  <c r="C12" i="2"/>
  <c r="C14" i="2"/>
  <c r="C13" i="2"/>
  <c r="F23" i="1"/>
  <c r="F29" i="1" s="1"/>
  <c r="C15" i="1"/>
  <c r="C22" i="1" s="1"/>
  <c r="C12" i="1"/>
  <c r="C19" i="1" s="1"/>
  <c r="C14" i="1"/>
  <c r="C21" i="1" s="1"/>
  <c r="C13" i="1"/>
  <c r="C20" i="1" s="1"/>
  <c r="E12" i="1"/>
  <c r="E19" i="1" s="1"/>
  <c r="D15" i="1"/>
  <c r="D22" i="1" s="1"/>
  <c r="F13" i="1"/>
  <c r="F20" i="1" s="1"/>
  <c r="D13" i="1"/>
  <c r="D20" i="1" s="1"/>
  <c r="D12" i="1"/>
  <c r="D19" i="1" s="1"/>
  <c r="F33" i="1" l="1"/>
  <c r="F36" i="1"/>
  <c r="F17" i="2"/>
  <c r="F29" i="2" s="1"/>
  <c r="F16" i="2"/>
  <c r="F21" i="2" s="1"/>
  <c r="E17" i="2"/>
  <c r="E27" i="2" s="1"/>
  <c r="E16" i="2"/>
  <c r="E21" i="2" s="1"/>
  <c r="D17" i="2"/>
  <c r="D30" i="2" s="1"/>
  <c r="D16" i="2"/>
  <c r="D21" i="2" s="1"/>
  <c r="C16" i="2"/>
  <c r="C24" i="2" s="1"/>
  <c r="C17" i="2"/>
  <c r="C30" i="2" s="1"/>
  <c r="D23" i="1"/>
  <c r="D29" i="1" s="1"/>
  <c r="D24" i="1"/>
  <c r="D35" i="1" s="1"/>
  <c r="D34" i="1"/>
  <c r="D28" i="1"/>
  <c r="C23" i="1"/>
  <c r="C24" i="1" s="1"/>
  <c r="C34" i="1" s="1"/>
  <c r="F35" i="1"/>
  <c r="F27" i="1"/>
  <c r="E24" i="1"/>
  <c r="E33" i="1" s="1"/>
  <c r="E23" i="1"/>
  <c r="E27" i="1" s="1"/>
  <c r="F30" i="1"/>
  <c r="F34" i="1"/>
  <c r="F28" i="1"/>
  <c r="D36" i="1"/>
  <c r="D30" i="1"/>
  <c r="D24" i="2" l="1"/>
  <c r="C21" i="2"/>
  <c r="D22" i="2"/>
  <c r="C27" i="2"/>
  <c r="C23" i="2"/>
  <c r="C29" i="2"/>
  <c r="C22" i="2"/>
  <c r="C28" i="2"/>
  <c r="D23" i="2"/>
  <c r="F23" i="2"/>
  <c r="D27" i="2"/>
  <c r="G27" i="2" s="1"/>
  <c r="C33" i="2" s="1"/>
  <c r="E22" i="2"/>
  <c r="G22" i="2" s="1"/>
  <c r="E29" i="2"/>
  <c r="E23" i="2"/>
  <c r="D27" i="1"/>
  <c r="F24" i="2"/>
  <c r="F22" i="2"/>
  <c r="F30" i="2"/>
  <c r="G21" i="2"/>
  <c r="E24" i="2"/>
  <c r="G24" i="2" s="1"/>
  <c r="C30" i="1"/>
  <c r="F27" i="2"/>
  <c r="D29" i="2"/>
  <c r="G29" i="2" s="1"/>
  <c r="E30" i="2"/>
  <c r="G30" i="2" s="1"/>
  <c r="D28" i="2"/>
  <c r="E28" i="2"/>
  <c r="D33" i="1"/>
  <c r="F28" i="2"/>
  <c r="C36" i="1"/>
  <c r="E29" i="1"/>
  <c r="E30" i="1"/>
  <c r="G30" i="1" s="1"/>
  <c r="E28" i="1"/>
  <c r="C35" i="1"/>
  <c r="C28" i="1"/>
  <c r="G28" i="1" s="1"/>
  <c r="C29" i="1"/>
  <c r="G29" i="1" s="1"/>
  <c r="E36" i="1"/>
  <c r="E35" i="1"/>
  <c r="E34" i="1"/>
  <c r="G34" i="1" s="1"/>
  <c r="C40" i="1" s="1"/>
  <c r="C33" i="1"/>
  <c r="G23" i="2" l="1"/>
  <c r="G28" i="2"/>
  <c r="G35" i="1"/>
  <c r="C41" i="1" s="1"/>
  <c r="G36" i="1"/>
  <c r="C42" i="1" s="1"/>
  <c r="G33" i="1"/>
  <c r="C36" i="2"/>
  <c r="C35" i="2"/>
  <c r="C34" i="2"/>
  <c r="G27" i="1"/>
  <c r="C39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<sst xmlns="http://schemas.openxmlformats.org/spreadsheetml/2006/main" count="59" uniqueCount="18">
  <si>
    <t>c1</t>
  </si>
  <si>
    <t>c2</t>
  </si>
  <si>
    <t>c3</t>
  </si>
  <si>
    <t>c4</t>
  </si>
  <si>
    <t>a1</t>
  </si>
  <si>
    <t>a2</t>
  </si>
  <si>
    <t>a3</t>
  </si>
  <si>
    <t>a4</t>
  </si>
  <si>
    <t>Max</t>
  </si>
  <si>
    <t>y_ij</t>
  </si>
  <si>
    <t>v_ij</t>
  </si>
  <si>
    <t>Min</t>
  </si>
  <si>
    <t>Resta max</t>
  </si>
  <si>
    <t>Resta min</t>
  </si>
  <si>
    <t>V1</t>
  </si>
  <si>
    <t>V2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</si>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</sst>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220545</xdr:colOff>
      <xdr:row>10</xdr:row>
      <xdr:rowOff>177551</xdr:rowOff>
    </xdr:from>
    <xdr:to>
      <xdr:col>8</xdr:col>
      <xdr:colOff>109871</xdr:colOff>
      <xdr:row>13</xdr:row>
      <xdr:rowOff>176566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03F97A-A688-28A0-228B-F6E59F43E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322" y="2175027"/>
          <a:ext cx="1442918" cy="598257"/>
        </a:xfrm>
        <a:prstGeom prst="rect">
          <a:avLst/>
        </a:prstGeom>
        <a:ln>
          <a:solidFill>
            <a:schemeClr val="accent6"/>
          </a:solidFill>
        </a:ln>
      </xdr:spPr>
    </xdr:pic>
    <xdr:clientData/>
  </xdr:twoCellAnchor>
  <xdr:twoCellAnchor editAs="oneCell">
    <xdr:from>
      <xdr:col>6</xdr:col>
      <xdr:colOff>127247</xdr:colOff>
      <xdr:row>17</xdr:row>
      <xdr:rowOff>4912</xdr:rowOff>
    </xdr:from>
    <xdr:to>
      <xdr:col>7</xdr:col>
      <xdr:colOff>488272</xdr:colOff>
      <xdr:row>19</xdr:row>
      <xdr:rowOff>76362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46571B-A9F7-3EC2-34B5-4614CC4C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8024" y="3400621"/>
          <a:ext cx="1137821" cy="470945"/>
        </a:xfrm>
        <a:prstGeom prst="rect">
          <a:avLst/>
        </a:prstGeom>
        <a:ln>
          <a:solidFill>
            <a:schemeClr val="accent6"/>
          </a:solidFill>
        </a:ln>
      </xdr:spPr>
    </xdr:pic>
    <xdr:clientData/>
  </xdr:twoCellAnchor>
  <xdr:twoCellAnchor editAs="oneCell">
    <xdr:from>
      <xdr:col>7</xdr:col>
      <xdr:colOff>215119</xdr:colOff>
      <xdr:row>26</xdr:row>
      <xdr:rowOff>125755</xdr:rowOff>
    </xdr:from>
    <xdr:to>
      <xdr:col>9</xdr:col>
      <xdr:colOff>229340</xdr:colOff>
      <xdr:row>33</xdr:row>
      <xdr:rowOff>89399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F5759E-B3C4-BC7B-6FC6-D62223F3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2692" y="5319192"/>
          <a:ext cx="1567813" cy="1361877"/>
        </a:xfrm>
        <a:prstGeom prst="rect">
          <a:avLst/>
        </a:prstGeom>
        <a:ln>
          <a:solidFill>
            <a:schemeClr val="accent6"/>
          </a:solidFill>
        </a:ln>
      </xdr:spPr>
    </xdr:pic>
    <xdr:clientData/>
  </xdr:twoCellAnchor>
  <xdr:twoCellAnchor editAs="oneCell">
    <xdr:from>
      <xdr:col>3</xdr:col>
      <xdr:colOff>139002</xdr:colOff>
      <xdr:row>38</xdr:row>
      <xdr:rowOff>104290</xdr:rowOff>
    </xdr:from>
    <xdr:to>
      <xdr:col>4</xdr:col>
      <xdr:colOff>665826</xdr:colOff>
      <xdr:row>41</xdr:row>
      <xdr:rowOff>127902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69930BA-45D4-590E-AC7C-D1EE85F6C8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0256" b="1"/>
        <a:stretch/>
      </xdr:blipFill>
      <xdr:spPr>
        <a:xfrm>
          <a:off x="2469390" y="7694698"/>
          <a:ext cx="1303620" cy="622854"/>
        </a:xfrm>
        <a:prstGeom prst="rect">
          <a:avLst/>
        </a:prstGeom>
        <a:ln>
          <a:solidFill>
            <a:schemeClr val="accent6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277769</xdr:colOff>
      <xdr:row>11</xdr:row>
      <xdr:rowOff>100988</xdr:rowOff>
    </xdr:from>
    <xdr:to>
      <xdr:col>8</xdr:col>
      <xdr:colOff>466721</xdr:colOff>
      <xdr:row>15</xdr:row>
      <xdr:rowOff>23258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1409F1-3675-B540-B53C-B2048B930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9938" y="2322723"/>
          <a:ext cx="1749675" cy="730174"/>
        </a:xfrm>
        <a:prstGeom prst="rect">
          <a:avLst/>
        </a:prstGeom>
        <a:ln>
          <a:solidFill>
            <a:schemeClr val="accent6"/>
          </a:solidFill>
        </a:ln>
      </xdr:spPr>
    </xdr:pic>
    <xdr:clientData/>
  </xdr:twoCellAnchor>
  <xdr:twoCellAnchor editAs="oneCell">
    <xdr:from>
      <xdr:col>7</xdr:col>
      <xdr:colOff>356722</xdr:colOff>
      <xdr:row>20</xdr:row>
      <xdr:rowOff>165253</xdr:rowOff>
    </xdr:from>
    <xdr:to>
      <xdr:col>10</xdr:col>
      <xdr:colOff>128172</xdr:colOff>
      <xdr:row>28</xdr:row>
      <xdr:rowOff>127000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74369CB-2284-0111-F372-274B6009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252" y="4204771"/>
          <a:ext cx="2112534" cy="1577554"/>
        </a:xfrm>
        <a:prstGeom prst="rect">
          <a:avLst/>
        </a:prstGeom>
        <a:ln>
          <a:solidFill>
            <a:schemeClr val="accent6"/>
          </a:solidFill>
        </a:ln>
      </xdr:spPr>
    </xdr:pic>
    <xdr:clientData/>
  </xdr:twoCellAnchor>
  <xdr:twoCellAnchor editAs="oneCell">
    <xdr:from>
      <xdr:col>3</xdr:col>
      <xdr:colOff>125980</xdr:colOff>
      <xdr:row>32</xdr:row>
      <xdr:rowOff>64264</xdr:rowOff>
    </xdr:from>
    <xdr:to>
      <xdr:col>5</xdr:col>
      <xdr:colOff>59568</xdr:colOff>
      <xdr:row>35</xdr:row>
      <xdr:rowOff>139087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5191C0C-E85E-E101-7498-645AE20F4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67064" y="6527493"/>
          <a:ext cx="1494311" cy="680751"/>
        </a:xfrm>
        <a:prstGeom prst="rect">
          <a:avLst/>
        </a:prstGeom>
        <a:ln>
          <a:solidFill>
            <a:schemeClr val="accent6"/>
          </a:solidFill>
        </a:ln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2D4A-598B-8B4F-9620-388A25EAD644}">
  <dimension ref="B2:G42"/>
  <sheetViews>
    <sheetView topLeftCell="A15" zoomScale="84" zoomScaleNormal="150" workbookViewId="0">
      <selection activeCell="J29" sqref="J29"/>
    </sheetView>
  </sheetViews>
  <sheetFormatPr baseColWidth="10" defaultColWidth="10.19921875" defaultRowHeight="15.6" x14ac:dyDescent="0.3"/>
  <cols>
    <col min="1" max="16384" width="10.19921875" style="1"/>
  </cols>
  <sheetData>
    <row r="2" spans="2:6" x14ac:dyDescent="0.3">
      <c r="C2" s="13">
        <v>0.1</v>
      </c>
      <c r="D2" s="13">
        <v>0.2</v>
      </c>
      <c r="E2" s="13">
        <v>0.3</v>
      </c>
      <c r="F2" s="13">
        <v>0.4</v>
      </c>
    </row>
    <row r="3" spans="2:6" x14ac:dyDescent="0.3">
      <c r="C3" s="4" t="s">
        <v>0</v>
      </c>
      <c r="D3" s="4" t="s">
        <v>1</v>
      </c>
      <c r="E3" s="4" t="s">
        <v>2</v>
      </c>
      <c r="F3" s="4" t="s">
        <v>3</v>
      </c>
    </row>
    <row r="4" spans="2:6" x14ac:dyDescent="0.3">
      <c r="B4" s="4" t="s">
        <v>4</v>
      </c>
      <c r="C4" s="9">
        <v>2</v>
      </c>
      <c r="D4" s="9">
        <v>7</v>
      </c>
      <c r="E4" s="9">
        <v>2</v>
      </c>
      <c r="F4" s="9">
        <v>7</v>
      </c>
    </row>
    <row r="5" spans="2:6" x14ac:dyDescent="0.3">
      <c r="B5" s="4" t="s">
        <v>5</v>
      </c>
      <c r="C5" s="9">
        <v>5</v>
      </c>
      <c r="D5" s="9">
        <v>0</v>
      </c>
      <c r="E5" s="9">
        <v>3</v>
      </c>
      <c r="F5" s="9">
        <v>4</v>
      </c>
    </row>
    <row r="6" spans="2:6" x14ac:dyDescent="0.3">
      <c r="B6" s="4" t="s">
        <v>6</v>
      </c>
      <c r="C6" s="9">
        <v>1</v>
      </c>
      <c r="D6" s="9">
        <v>9</v>
      </c>
      <c r="E6" s="9">
        <v>8</v>
      </c>
      <c r="F6" s="9">
        <v>0</v>
      </c>
    </row>
    <row r="7" spans="2:6" x14ac:dyDescent="0.3">
      <c r="B7" s="4" t="s">
        <v>7</v>
      </c>
      <c r="C7" s="9">
        <v>8</v>
      </c>
      <c r="D7" s="9">
        <v>3</v>
      </c>
      <c r="E7" s="9">
        <v>6</v>
      </c>
      <c r="F7" s="9">
        <v>4</v>
      </c>
    </row>
    <row r="8" spans="2:6" x14ac:dyDescent="0.3">
      <c r="C8" s="12">
        <f>SUMSQ(C4:C7)</f>
        <v>94</v>
      </c>
      <c r="D8" s="12">
        <f>SUMSQ(D4:D7)</f>
        <v>139</v>
      </c>
      <c r="E8" s="12">
        <f t="shared" ref="E8:F8" si="0">SUMSQ(E4:E7)</f>
        <v>113</v>
      </c>
      <c r="F8" s="12">
        <f t="shared" si="0"/>
        <v>81</v>
      </c>
    </row>
    <row r="9" spans="2:6" x14ac:dyDescent="0.3">
      <c r="C9" s="5">
        <f>SQRT(C8)</f>
        <v>9.6953597148326587</v>
      </c>
      <c r="D9" s="5">
        <f t="shared" ref="D9:F9" si="1">SQRT(D8)</f>
        <v>11.789826122551595</v>
      </c>
      <c r="E9" s="5">
        <f t="shared" si="1"/>
        <v>10.63014581273465</v>
      </c>
      <c r="F9" s="12">
        <f t="shared" si="1"/>
        <v>9</v>
      </c>
    </row>
    <row r="10" spans="2:6" x14ac:dyDescent="0.3">
      <c r="B10" s="4" t="s">
        <v>9</v>
      </c>
    </row>
    <row r="11" spans="2:6" x14ac:dyDescent="0.3">
      <c r="C11" s="4" t="s">
        <v>0</v>
      </c>
      <c r="D11" s="4" t="s">
        <v>1</v>
      </c>
      <c r="E11" s="4" t="s">
        <v>2</v>
      </c>
      <c r="F11" s="4" t="s">
        <v>3</v>
      </c>
    </row>
    <row r="12" spans="2:6" x14ac:dyDescent="0.3">
      <c r="B12" s="4" t="s">
        <v>4</v>
      </c>
      <c r="C12" s="6">
        <f>C4/C$9</f>
        <v>0.20628424925175867</v>
      </c>
      <c r="D12" s="6">
        <f t="shared" ref="D12:F12" si="2">D4/D$9</f>
        <v>0.59373225077597969</v>
      </c>
      <c r="E12" s="6">
        <f t="shared" si="2"/>
        <v>0.18814417367671946</v>
      </c>
      <c r="F12" s="6">
        <f t="shared" si="2"/>
        <v>0.77777777777777779</v>
      </c>
    </row>
    <row r="13" spans="2:6" x14ac:dyDescent="0.3">
      <c r="B13" s="4" t="s">
        <v>5</v>
      </c>
      <c r="C13" s="6">
        <f t="shared" ref="C13:F13" si="3">C5/C$9</f>
        <v>0.51571062312939664</v>
      </c>
      <c r="D13" s="6">
        <f t="shared" si="3"/>
        <v>0</v>
      </c>
      <c r="E13" s="6">
        <f t="shared" si="3"/>
        <v>0.2822162605150792</v>
      </c>
      <c r="F13" s="6">
        <f t="shared" si="3"/>
        <v>0.44444444444444442</v>
      </c>
    </row>
    <row r="14" spans="2:6" x14ac:dyDescent="0.3">
      <c r="B14" s="4" t="s">
        <v>6</v>
      </c>
      <c r="C14" s="6">
        <f>C6/C$9</f>
        <v>0.10314212462587934</v>
      </c>
      <c r="D14" s="6">
        <f>D6/D$9</f>
        <v>0.7633700367119739</v>
      </c>
      <c r="E14" s="6">
        <f t="shared" ref="E14:F14" si="4">E6/E$9</f>
        <v>0.75257669470687782</v>
      </c>
      <c r="F14" s="6">
        <f t="shared" si="4"/>
        <v>0</v>
      </c>
    </row>
    <row r="15" spans="2:6" x14ac:dyDescent="0.3">
      <c r="B15" s="4" t="s">
        <v>7</v>
      </c>
      <c r="C15" s="6">
        <f t="shared" ref="C15:F15" si="5">C7/C$9</f>
        <v>0.82513699700703469</v>
      </c>
      <c r="D15" s="6">
        <f t="shared" si="5"/>
        <v>0.25445667890399132</v>
      </c>
      <c r="E15" s="6">
        <f t="shared" si="5"/>
        <v>0.5644325210301584</v>
      </c>
      <c r="F15" s="6">
        <f t="shared" si="5"/>
        <v>0.44444444444444442</v>
      </c>
    </row>
    <row r="17" spans="2:7" x14ac:dyDescent="0.3">
      <c r="B17" s="4" t="s">
        <v>10</v>
      </c>
    </row>
    <row r="18" spans="2:7" x14ac:dyDescent="0.3">
      <c r="C18" s="4" t="s">
        <v>0</v>
      </c>
      <c r="D18" s="4" t="s">
        <v>1</v>
      </c>
      <c r="E18" s="4" t="s">
        <v>2</v>
      </c>
      <c r="F18" s="4" t="s">
        <v>3</v>
      </c>
    </row>
    <row r="19" spans="2:7" x14ac:dyDescent="0.3">
      <c r="B19" s="4" t="s">
        <v>4</v>
      </c>
      <c r="C19" s="7">
        <f>C12*C$2</f>
        <v>2.0628424925175869E-2</v>
      </c>
      <c r="D19" s="7">
        <f t="shared" ref="D19:F19" si="6">D12*D$2</f>
        <v>0.11874645015519594</v>
      </c>
      <c r="E19" s="7">
        <f t="shared" si="6"/>
        <v>5.6443252103015831E-2</v>
      </c>
      <c r="F19" s="7">
        <f t="shared" si="6"/>
        <v>0.31111111111111112</v>
      </c>
      <c r="G19" s="10"/>
    </row>
    <row r="20" spans="2:7" x14ac:dyDescent="0.3">
      <c r="B20" s="4" t="s">
        <v>5</v>
      </c>
      <c r="C20" s="7">
        <f t="shared" ref="C20:F20" si="7">C13*C$2</f>
        <v>5.1571062312939668E-2</v>
      </c>
      <c r="D20" s="7">
        <f t="shared" si="7"/>
        <v>0</v>
      </c>
      <c r="E20" s="7">
        <f t="shared" si="7"/>
        <v>8.4664878154523754E-2</v>
      </c>
      <c r="F20" s="7">
        <f t="shared" si="7"/>
        <v>0.17777777777777778</v>
      </c>
      <c r="G20" s="10"/>
    </row>
    <row r="21" spans="2:7" x14ac:dyDescent="0.3">
      <c r="B21" s="4" t="s">
        <v>6</v>
      </c>
      <c r="C21" s="7">
        <f t="shared" ref="C21:F21" si="8">C14*C$2</f>
        <v>1.0314212462587935E-2</v>
      </c>
      <c r="D21" s="7">
        <f t="shared" si="8"/>
        <v>0.15267400734239478</v>
      </c>
      <c r="E21" s="7">
        <f>E14*E$2</f>
        <v>0.22577300841206333</v>
      </c>
      <c r="F21" s="7">
        <f t="shared" si="8"/>
        <v>0</v>
      </c>
      <c r="G21" s="10"/>
    </row>
    <row r="22" spans="2:7" x14ac:dyDescent="0.3">
      <c r="B22" s="4" t="s">
        <v>7</v>
      </c>
      <c r="C22" s="7">
        <f t="shared" ref="C22:F22" si="9">C15*C$2</f>
        <v>8.2513699700703477E-2</v>
      </c>
      <c r="D22" s="7">
        <f t="shared" si="9"/>
        <v>5.0891335780798269E-2</v>
      </c>
      <c r="E22" s="7">
        <f t="shared" si="9"/>
        <v>0.16932975630904751</v>
      </c>
      <c r="F22" s="7">
        <f t="shared" si="9"/>
        <v>0.17777777777777778</v>
      </c>
      <c r="G22" s="10"/>
    </row>
    <row r="23" spans="2:7" x14ac:dyDescent="0.3">
      <c r="B23" s="4" t="s">
        <v>8</v>
      </c>
      <c r="C23" s="5">
        <f>MAX(C19:C22)</f>
        <v>8.2513699700703477E-2</v>
      </c>
      <c r="D23" s="5">
        <f t="shared" ref="D23:F23" si="10">MAX(D19:D22)</f>
        <v>0.15267400734239478</v>
      </c>
      <c r="E23" s="5">
        <f t="shared" si="10"/>
        <v>0.22577300841206333</v>
      </c>
      <c r="F23" s="5">
        <f t="shared" si="10"/>
        <v>0.31111111111111112</v>
      </c>
    </row>
    <row r="24" spans="2:7" x14ac:dyDescent="0.3">
      <c r="B24" s="4" t="s">
        <v>11</v>
      </c>
      <c r="C24" s="5">
        <f>MIN(C19:C23)</f>
        <v>1.0314212462587935E-2</v>
      </c>
      <c r="D24" s="5">
        <f>MIN(D19:D22)</f>
        <v>0</v>
      </c>
      <c r="E24" s="5">
        <f>MIN(E19:E22)</f>
        <v>5.6443252103015831E-2</v>
      </c>
      <c r="F24" s="5">
        <f>MIN(F19:F22)</f>
        <v>0</v>
      </c>
    </row>
    <row r="26" spans="2:7" x14ac:dyDescent="0.3">
      <c r="C26" s="3"/>
      <c r="G26" s="2" t="e" vm="1">
        <v>#VALUE!</v>
      </c>
    </row>
    <row r="27" spans="2:7" x14ac:dyDescent="0.3">
      <c r="B27" s="4" t="s">
        <v>12</v>
      </c>
      <c r="C27" s="7">
        <f>(C19-C$23)^2</f>
        <v>3.829787234042553E-3</v>
      </c>
      <c r="D27" s="7">
        <f t="shared" ref="D27:F27" si="11">(D19-D$23)^2</f>
        <v>1.1510791366906475E-3</v>
      </c>
      <c r="E27" s="7">
        <f t="shared" si="11"/>
        <v>2.8672566371681415E-2</v>
      </c>
      <c r="F27" s="7">
        <f t="shared" si="11"/>
        <v>0</v>
      </c>
      <c r="G27" s="14">
        <f>SQRT(SUM(C27:F27))</f>
        <v>0.18344871965324427</v>
      </c>
    </row>
    <row r="28" spans="2:7" x14ac:dyDescent="0.3">
      <c r="C28" s="7">
        <f t="shared" ref="C28:F28" si="12">(C20-C$23)^2</f>
        <v>9.5744680851063868E-4</v>
      </c>
      <c r="D28" s="7">
        <f t="shared" si="12"/>
        <v>2.3309352517985615E-2</v>
      </c>
      <c r="E28" s="7">
        <f t="shared" si="12"/>
        <v>1.9911504424778754E-2</v>
      </c>
      <c r="F28" s="7">
        <f t="shared" si="12"/>
        <v>1.7777777777777778E-2</v>
      </c>
      <c r="G28" s="14">
        <f>SQRT(SUM(C28:F28))</f>
        <v>0.24890978592464535</v>
      </c>
    </row>
    <row r="29" spans="2:7" x14ac:dyDescent="0.3">
      <c r="C29" s="7">
        <f t="shared" ref="C29:F29" si="13">(C21-C$23)^2</f>
        <v>5.2127659574468096E-3</v>
      </c>
      <c r="D29" s="7">
        <f t="shared" si="13"/>
        <v>0</v>
      </c>
      <c r="E29" s="7">
        <f>(E21-E$23)^2</f>
        <v>0</v>
      </c>
      <c r="F29" s="7">
        <f t="shared" si="13"/>
        <v>9.6790123456790125E-2</v>
      </c>
      <c r="G29" s="14">
        <f>SQRT(SUM(C29:F29))</f>
        <v>0.3193789119748468</v>
      </c>
    </row>
    <row r="30" spans="2:7" x14ac:dyDescent="0.3">
      <c r="C30" s="7">
        <f t="shared" ref="C30:F30" si="14">(C22-C$23)^2</f>
        <v>0</v>
      </c>
      <c r="D30" s="7">
        <f t="shared" si="14"/>
        <v>1.0359712230215827E-2</v>
      </c>
      <c r="E30" s="7">
        <f t="shared" si="14"/>
        <v>3.1858407079645994E-3</v>
      </c>
      <c r="F30" s="7">
        <f t="shared" si="14"/>
        <v>1.7777777777777778E-2</v>
      </c>
      <c r="G30" s="14">
        <f>SQRT(SUM(C30:F30))</f>
        <v>0.17698398434874893</v>
      </c>
    </row>
    <row r="32" spans="2:7" x14ac:dyDescent="0.3">
      <c r="G32" s="2" t="e" vm="2">
        <v>#VALUE!</v>
      </c>
    </row>
    <row r="33" spans="2:7" x14ac:dyDescent="0.3">
      <c r="B33" s="4" t="s">
        <v>13</v>
      </c>
      <c r="C33" s="7">
        <f>(C19-C$24)^2</f>
        <v>1.0638297872340427E-4</v>
      </c>
      <c r="D33" s="7">
        <f t="shared" ref="D33:F33" si="15">(D19-D$24)^2</f>
        <v>1.4100719424460435E-2</v>
      </c>
      <c r="E33" s="7">
        <f t="shared" si="15"/>
        <v>0</v>
      </c>
      <c r="F33" s="7">
        <f t="shared" si="15"/>
        <v>9.6790123456790125E-2</v>
      </c>
      <c r="G33" s="11">
        <f>SQRT(SUM(C33:F33))</f>
        <v>0.33316246166093494</v>
      </c>
    </row>
    <row r="34" spans="2:7" x14ac:dyDescent="0.3">
      <c r="C34" s="7">
        <f t="shared" ref="C34:F34" si="16">(C20-C$24)^2</f>
        <v>1.7021276595744676E-3</v>
      </c>
      <c r="D34" s="7">
        <f t="shared" si="16"/>
        <v>0</v>
      </c>
      <c r="E34" s="7">
        <f t="shared" si="16"/>
        <v>7.964601769911506E-4</v>
      </c>
      <c r="F34" s="7">
        <f t="shared" si="16"/>
        <v>3.1604938271604939E-2</v>
      </c>
      <c r="G34" s="11">
        <f t="shared" ref="G34:G36" si="17">SQRT(SUM(C34:F34))</f>
        <v>0.18467140035254662</v>
      </c>
    </row>
    <row r="35" spans="2:7" x14ac:dyDescent="0.3">
      <c r="C35" s="7">
        <f t="shared" ref="C35:F35" si="18">(C21-C$24)^2</f>
        <v>0</v>
      </c>
      <c r="D35" s="7">
        <f t="shared" si="18"/>
        <v>2.3309352517985615E-2</v>
      </c>
      <c r="E35" s="7">
        <f t="shared" si="18"/>
        <v>2.8672566371681415E-2</v>
      </c>
      <c r="F35" s="7">
        <f t="shared" si="18"/>
        <v>0</v>
      </c>
      <c r="G35" s="11">
        <f t="shared" si="17"/>
        <v>0.22799543611587278</v>
      </c>
    </row>
    <row r="36" spans="2:7" x14ac:dyDescent="0.3">
      <c r="C36" s="7">
        <f t="shared" ref="C36:F36" si="19">(C22-C$24)^2</f>
        <v>5.2127659574468096E-3</v>
      </c>
      <c r="D36" s="7">
        <f t="shared" si="19"/>
        <v>2.5899280575539581E-3</v>
      </c>
      <c r="E36" s="7">
        <f t="shared" si="19"/>
        <v>1.2743362831858408E-2</v>
      </c>
      <c r="F36" s="7">
        <f t="shared" si="19"/>
        <v>3.1604938271604939E-2</v>
      </c>
      <c r="G36" s="11">
        <f t="shared" si="17"/>
        <v>0.22836592372432477</v>
      </c>
    </row>
    <row r="39" spans="2:7" x14ac:dyDescent="0.3">
      <c r="B39" s="4" t="s">
        <v>14</v>
      </c>
      <c r="C39" s="8">
        <f>G33/(G33+G27)</f>
        <v>0.64489982739711715</v>
      </c>
    </row>
    <row r="40" spans="2:7" x14ac:dyDescent="0.3">
      <c r="B40" s="4" t="s">
        <v>15</v>
      </c>
      <c r="C40" s="8">
        <f t="shared" ref="C40:C42" si="20">G34/(G34+G28)</f>
        <v>0.42592115663082458</v>
      </c>
    </row>
    <row r="41" spans="2:7" x14ac:dyDescent="0.3">
      <c r="B41" s="4" t="s">
        <v>16</v>
      </c>
      <c r="C41" s="8">
        <f>G35/(G35+G29)</f>
        <v>0.41652561343281241</v>
      </c>
    </row>
    <row r="42" spans="2:7" x14ac:dyDescent="0.3">
      <c r="B42" s="4" t="s">
        <v>17</v>
      </c>
      <c r="C42" s="8">
        <f t="shared" si="20"/>
        <v>0.56337973483185433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05A8-5BFA-974F-9675-95891FEE9F32}">
  <dimension ref="B2:G36"/>
  <sheetViews>
    <sheetView tabSelected="1" topLeftCell="A22" zoomScale="135" workbookViewId="0">
      <selection activeCell="E39" sqref="E39"/>
    </sheetView>
  </sheetViews>
  <sheetFormatPr baseColWidth="10" defaultColWidth="10.19921875" defaultRowHeight="15.6" x14ac:dyDescent="0.3"/>
  <cols>
    <col min="1" max="16384" width="10.19921875" style="1"/>
  </cols>
  <sheetData>
    <row r="2" spans="2:6" x14ac:dyDescent="0.3">
      <c r="C2" s="13">
        <v>0.1</v>
      </c>
      <c r="D2" s="13">
        <v>0.2</v>
      </c>
      <c r="E2" s="13">
        <v>0.3</v>
      </c>
      <c r="F2" s="13">
        <v>0.4</v>
      </c>
    </row>
    <row r="3" spans="2:6" x14ac:dyDescent="0.3">
      <c r="C3" s="4" t="s">
        <v>0</v>
      </c>
      <c r="D3" s="4" t="s">
        <v>1</v>
      </c>
      <c r="E3" s="4" t="s">
        <v>2</v>
      </c>
      <c r="F3" s="4" t="s">
        <v>3</v>
      </c>
    </row>
    <row r="4" spans="2:6" x14ac:dyDescent="0.3">
      <c r="B4" s="4" t="s">
        <v>4</v>
      </c>
      <c r="C4" s="9">
        <v>2</v>
      </c>
      <c r="D4" s="9">
        <v>7</v>
      </c>
      <c r="E4" s="9">
        <v>2</v>
      </c>
      <c r="F4" s="9">
        <v>7</v>
      </c>
    </row>
    <row r="5" spans="2:6" x14ac:dyDescent="0.3">
      <c r="B5" s="4" t="s">
        <v>5</v>
      </c>
      <c r="C5" s="9">
        <v>5</v>
      </c>
      <c r="D5" s="9">
        <v>0</v>
      </c>
      <c r="E5" s="9">
        <v>3</v>
      </c>
      <c r="F5" s="9">
        <v>4</v>
      </c>
    </row>
    <row r="6" spans="2:6" x14ac:dyDescent="0.3">
      <c r="B6" s="4" t="s">
        <v>6</v>
      </c>
      <c r="C6" s="9">
        <v>1</v>
      </c>
      <c r="D6" s="9">
        <v>9</v>
      </c>
      <c r="E6" s="9">
        <v>8</v>
      </c>
      <c r="F6" s="9">
        <v>0</v>
      </c>
    </row>
    <row r="7" spans="2:6" x14ac:dyDescent="0.3">
      <c r="B7" s="4" t="s">
        <v>7</v>
      </c>
      <c r="C7" s="9">
        <v>8</v>
      </c>
      <c r="D7" s="9">
        <v>3</v>
      </c>
      <c r="E7" s="9">
        <v>6</v>
      </c>
      <c r="F7" s="9">
        <v>4</v>
      </c>
    </row>
    <row r="8" spans="2:6" x14ac:dyDescent="0.3">
      <c r="C8" s="12">
        <f>SUMSQ(C4:C7)</f>
        <v>94</v>
      </c>
      <c r="D8" s="12">
        <f>SUMSQ(D4:D7)</f>
        <v>139</v>
      </c>
      <c r="E8" s="12">
        <f t="shared" ref="E8:F8" si="0">SUMSQ(E4:E7)</f>
        <v>113</v>
      </c>
      <c r="F8" s="12">
        <f t="shared" si="0"/>
        <v>81</v>
      </c>
    </row>
    <row r="9" spans="2:6" x14ac:dyDescent="0.3">
      <c r="C9" s="5">
        <f>SQRT(C8)</f>
        <v>9.6953597148326587</v>
      </c>
      <c r="D9" s="5">
        <f t="shared" ref="D9:F9" si="1">SQRT(D8)</f>
        <v>11.789826122551595</v>
      </c>
      <c r="E9" s="5">
        <f t="shared" si="1"/>
        <v>10.63014581273465</v>
      </c>
      <c r="F9" s="12">
        <f t="shared" si="1"/>
        <v>9</v>
      </c>
    </row>
    <row r="10" spans="2:6" x14ac:dyDescent="0.3">
      <c r="B10" s="4" t="s">
        <v>9</v>
      </c>
    </row>
    <row r="11" spans="2:6" x14ac:dyDescent="0.3">
      <c r="C11" s="4" t="s">
        <v>0</v>
      </c>
      <c r="D11" s="4" t="s">
        <v>1</v>
      </c>
      <c r="E11" s="4" t="s">
        <v>2</v>
      </c>
      <c r="F11" s="4" t="s">
        <v>3</v>
      </c>
    </row>
    <row r="12" spans="2:6" x14ac:dyDescent="0.3">
      <c r="B12" s="4" t="s">
        <v>4</v>
      </c>
      <c r="C12" s="6">
        <f>C4/C$9</f>
        <v>0.20628424925175867</v>
      </c>
      <c r="D12" s="6">
        <f t="shared" ref="D12:F12" si="2">D4/D$9</f>
        <v>0.59373225077597969</v>
      </c>
      <c r="E12" s="6">
        <f t="shared" si="2"/>
        <v>0.18814417367671946</v>
      </c>
      <c r="F12" s="6">
        <f t="shared" si="2"/>
        <v>0.77777777777777779</v>
      </c>
    </row>
    <row r="13" spans="2:6" x14ac:dyDescent="0.3">
      <c r="B13" s="4" t="s">
        <v>5</v>
      </c>
      <c r="C13" s="6">
        <f t="shared" ref="C13:F14" si="3">C5/C$9</f>
        <v>0.51571062312939664</v>
      </c>
      <c r="D13" s="6">
        <f t="shared" si="3"/>
        <v>0</v>
      </c>
      <c r="E13" s="6">
        <f t="shared" si="3"/>
        <v>0.2822162605150792</v>
      </c>
      <c r="F13" s="6">
        <f t="shared" si="3"/>
        <v>0.44444444444444442</v>
      </c>
    </row>
    <row r="14" spans="2:6" x14ac:dyDescent="0.3">
      <c r="B14" s="4" t="s">
        <v>6</v>
      </c>
      <c r="C14" s="6">
        <f>C6/C$9</f>
        <v>0.10314212462587934</v>
      </c>
      <c r="D14" s="6">
        <f>D6/D$9</f>
        <v>0.7633700367119739</v>
      </c>
      <c r="E14" s="6">
        <f t="shared" si="3"/>
        <v>0.75257669470687782</v>
      </c>
      <c r="F14" s="6">
        <f t="shared" si="3"/>
        <v>0</v>
      </c>
    </row>
    <row r="15" spans="2:6" x14ac:dyDescent="0.3">
      <c r="B15" s="4" t="s">
        <v>7</v>
      </c>
      <c r="C15" s="6">
        <f t="shared" ref="C15:F15" si="4">C7/C$9</f>
        <v>0.82513699700703469</v>
      </c>
      <c r="D15" s="6">
        <f t="shared" si="4"/>
        <v>0.25445667890399132</v>
      </c>
      <c r="E15" s="6">
        <f t="shared" si="4"/>
        <v>0.5644325210301584</v>
      </c>
      <c r="F15" s="6">
        <f t="shared" si="4"/>
        <v>0.44444444444444442</v>
      </c>
    </row>
    <row r="16" spans="2:6" x14ac:dyDescent="0.3">
      <c r="B16" s="4" t="s">
        <v>8</v>
      </c>
      <c r="C16" s="5">
        <f>MAX(C12:C15)</f>
        <v>0.82513699700703469</v>
      </c>
      <c r="D16" s="5">
        <f t="shared" ref="D16:F16" si="5">MAX(D12:D15)</f>
        <v>0.7633700367119739</v>
      </c>
      <c r="E16" s="5">
        <f t="shared" si="5"/>
        <v>0.75257669470687782</v>
      </c>
      <c r="F16" s="5">
        <f t="shared" si="5"/>
        <v>0.77777777777777779</v>
      </c>
    </row>
    <row r="17" spans="2:7" x14ac:dyDescent="0.3">
      <c r="B17" s="4" t="s">
        <v>11</v>
      </c>
      <c r="C17" s="5">
        <f>MIN(C12:C15)</f>
        <v>0.10314212462587934</v>
      </c>
      <c r="D17" s="5">
        <f t="shared" ref="D17:F17" si="6">MIN(D12:D15)</f>
        <v>0</v>
      </c>
      <c r="E17" s="5">
        <f t="shared" si="6"/>
        <v>0.18814417367671946</v>
      </c>
      <c r="F17" s="5">
        <f t="shared" si="6"/>
        <v>0</v>
      </c>
    </row>
    <row r="20" spans="2:7" x14ac:dyDescent="0.3">
      <c r="C20" s="3"/>
      <c r="G20" s="2" t="e" vm="3">
        <v>#VALUE!</v>
      </c>
    </row>
    <row r="21" spans="2:7" x14ac:dyDescent="0.3">
      <c r="B21" s="4" t="s">
        <v>12</v>
      </c>
      <c r="C21" s="7">
        <f>C$2*(C12-C$16)^2</f>
        <v>3.8297872340425532E-2</v>
      </c>
      <c r="D21" s="7">
        <f t="shared" ref="D21:F21" si="7">D$2*(D12-D$16)^2</f>
        <v>5.7553956834532393E-3</v>
      </c>
      <c r="E21" s="7">
        <f t="shared" si="7"/>
        <v>9.5575221238938052E-2</v>
      </c>
      <c r="F21" s="7">
        <f t="shared" si="7"/>
        <v>0</v>
      </c>
      <c r="G21" s="14">
        <f>SQRT(SUM(C21:F21))</f>
        <v>0.37366895678235945</v>
      </c>
    </row>
    <row r="22" spans="2:7" x14ac:dyDescent="0.3">
      <c r="C22" s="7">
        <f>C$2*(C13-C$16)^2</f>
        <v>9.5744680851063847E-3</v>
      </c>
      <c r="D22" s="7">
        <f>D$2*(D13-D$16)^2</f>
        <v>0.11654676258992808</v>
      </c>
      <c r="E22" s="7">
        <f t="shared" ref="E22:F22" si="8">E$2*(E13-E$16)^2</f>
        <v>6.6371681415929196E-2</v>
      </c>
      <c r="F22" s="7">
        <f t="shared" si="8"/>
        <v>4.4444444444444453E-2</v>
      </c>
      <c r="G22" s="14">
        <f>SQRT(SUM(C22:F22))</f>
        <v>0.48676211493439803</v>
      </c>
    </row>
    <row r="23" spans="2:7" x14ac:dyDescent="0.3">
      <c r="C23" s="7">
        <f t="shared" ref="C23:F23" si="9">C$2*(C14-C$16)^2</f>
        <v>5.2127659574468077E-2</v>
      </c>
      <c r="D23" s="7">
        <f t="shared" si="9"/>
        <v>0</v>
      </c>
      <c r="E23" s="7">
        <f t="shared" si="9"/>
        <v>0</v>
      </c>
      <c r="F23" s="7">
        <f t="shared" si="9"/>
        <v>0.24197530864197533</v>
      </c>
      <c r="G23" s="14">
        <f>SQRT(SUM(C23:F23))</f>
        <v>0.54231261115379148</v>
      </c>
    </row>
    <row r="24" spans="2:7" x14ac:dyDescent="0.3">
      <c r="C24" s="7">
        <f t="shared" ref="C24:F24" si="10">C$2*(C15-C$16)^2</f>
        <v>0</v>
      </c>
      <c r="D24" s="7">
        <f t="shared" si="10"/>
        <v>5.1798561151079128E-2</v>
      </c>
      <c r="E24" s="7">
        <f t="shared" si="10"/>
        <v>1.0619469026548667E-2</v>
      </c>
      <c r="F24" s="7">
        <f t="shared" si="10"/>
        <v>4.4444444444444453E-2</v>
      </c>
      <c r="G24" s="14">
        <f>SQRT(SUM(C24:F24))</f>
        <v>0.32689826341244493</v>
      </c>
    </row>
    <row r="26" spans="2:7" x14ac:dyDescent="0.3">
      <c r="G26" s="2" t="e" vm="4">
        <v>#VALUE!</v>
      </c>
    </row>
    <row r="27" spans="2:7" x14ac:dyDescent="0.3">
      <c r="B27" s="4" t="s">
        <v>13</v>
      </c>
      <c r="C27" s="7">
        <f>C$2*(C12-C$17)^2</f>
        <v>1.0638297872340426E-3</v>
      </c>
      <c r="D27" s="7">
        <f t="shared" ref="D27:F27" si="11">D$2*(D12-D$17)^2</f>
        <v>7.050359712230217E-2</v>
      </c>
      <c r="E27" s="7">
        <f t="shared" si="11"/>
        <v>0</v>
      </c>
      <c r="F27" s="7">
        <f t="shared" si="11"/>
        <v>0.24197530864197533</v>
      </c>
      <c r="G27" s="14">
        <f>SQRT(SUM(C27:F27))</f>
        <v>0.55994886869384031</v>
      </c>
    </row>
    <row r="28" spans="2:7" x14ac:dyDescent="0.3">
      <c r="C28" s="7">
        <f t="shared" ref="C28:F28" si="12">C$2*(C13-C$17)^2</f>
        <v>1.7021276595744674E-2</v>
      </c>
      <c r="D28" s="7">
        <f t="shared" si="12"/>
        <v>0</v>
      </c>
      <c r="E28" s="7">
        <f t="shared" si="12"/>
        <v>2.6548672566371685E-3</v>
      </c>
      <c r="F28" s="7">
        <f t="shared" si="12"/>
        <v>7.9012345679012344E-2</v>
      </c>
      <c r="G28" s="14">
        <f>SQRT(SUM(C28:F28))</f>
        <v>0.31414724180134734</v>
      </c>
    </row>
    <row r="29" spans="2:7" x14ac:dyDescent="0.3">
      <c r="C29" s="7">
        <f t="shared" ref="C29:F29" si="13">C$2*(C14-C$17)^2</f>
        <v>0</v>
      </c>
      <c r="D29" s="7">
        <f t="shared" si="13"/>
        <v>0.11654676258992808</v>
      </c>
      <c r="E29" s="7">
        <f t="shared" si="13"/>
        <v>9.5575221238938052E-2</v>
      </c>
      <c r="F29" s="7">
        <f t="shared" si="13"/>
        <v>0</v>
      </c>
      <c r="G29" s="14">
        <f>SQRT(SUM(C29:F29))</f>
        <v>0.46056702425256862</v>
      </c>
    </row>
    <row r="30" spans="2:7" x14ac:dyDescent="0.3">
      <c r="C30" s="7">
        <f t="shared" ref="C30:F30" si="14">C$2*(C15-C$17)^2</f>
        <v>5.2127659574468077E-2</v>
      </c>
      <c r="D30" s="7">
        <f t="shared" si="14"/>
        <v>1.2949640287769787E-2</v>
      </c>
      <c r="E30" s="7">
        <f t="shared" si="14"/>
        <v>4.2477876106194697E-2</v>
      </c>
      <c r="F30" s="7">
        <f t="shared" si="14"/>
        <v>7.9012345679012344E-2</v>
      </c>
      <c r="G30" s="14">
        <f>SQRT(SUM(C30:F30))</f>
        <v>0.43193462659000248</v>
      </c>
    </row>
    <row r="33" spans="2:3" x14ac:dyDescent="0.3">
      <c r="B33" s="4" t="s">
        <v>14</v>
      </c>
      <c r="C33" s="8">
        <f>G27/(G27+G21)</f>
        <v>0.59976240107480128</v>
      </c>
    </row>
    <row r="34" spans="2:3" x14ac:dyDescent="0.3">
      <c r="B34" s="4" t="s">
        <v>15</v>
      </c>
      <c r="C34" s="8">
        <f t="shared" ref="C34:C36" si="15">G28/(G28+G22)</f>
        <v>0.39223819669395882</v>
      </c>
    </row>
    <row r="35" spans="2:3" x14ac:dyDescent="0.3">
      <c r="B35" s="4" t="s">
        <v>16</v>
      </c>
      <c r="C35" s="8">
        <f>G29/(G29+G23)</f>
        <v>0.45924456733628854</v>
      </c>
    </row>
    <row r="36" spans="2:3" x14ac:dyDescent="0.3">
      <c r="B36" s="4" t="s">
        <v>17</v>
      </c>
      <c r="C36" s="8">
        <f t="shared" si="15"/>
        <v>0.56920915300417374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TOPSIS method</vt:lpstr>
      <vt:lpstr>TOPSIS modificado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XIAO CASAUX VAZQUEZ</dc:creator>
  <cp:lastModifiedBy>Laura Mayorgas</cp:lastModifiedBy>
  <dcterms:created xsi:type="dcterms:W3CDTF">2024-10-22T14:29:24Z</dcterms:created>
  <dcterms:modified xsi:type="dcterms:W3CDTF">2024-10-29T14:52:02Z</dcterms:modified>
</cp:coreProperties>
</file>