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9410" windowHeight="8630"/>
  </bookViews>
  <sheets>
    <sheet name="overview" sheetId="1" r:id="rId1"/>
    <sheet name="data" sheetId="2" r:id="rId2"/>
  </sheets>
  <definedNames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<sst xmlns="http://schemas.openxmlformats.org/spreadsheetml/2006/main" uniqueCount="105" count="105">
  <si>
    <t>Method</t>
  </si>
  <si>
    <t>MAP</t>
  </si>
  <si>
    <t>stderr</t>
  </si>
  <si>
    <t>signif</t>
  </si>
  <si>
    <t>Hurt</t>
  </si>
  <si>
    <t>Helped</t>
  </si>
  <si>
    <t>Unchanged</t>
  </si>
  <si>
    <t>Ablation</t>
  </si>
  <si>
    <t>Stderr</t>
  </si>
  <si>
    <t>Full</t>
  </si>
  <si>
    <t>-</t>
  </si>
  <si>
    <t>Text</t>
  </si>
  <si>
    <t>NLP</t>
  </si>
  <si>
    <t>DP</t>
  </si>
  <si>
    <t>ClausIE</t>
  </si>
  <si>
    <t>entityID</t>
  </si>
  <si>
    <t>FULL</t>
  </si>
  <si>
    <t>ALL-CLAUSIE</t>
  </si>
  <si>
    <t>ALL-DP</t>
  </si>
  <si>
    <t>ALL-NLP</t>
  </si>
  <si>
    <t>ALL-TEXT</t>
  </si>
  <si>
    <t>SUBSETS_CLAUSIE</t>
  </si>
  <si>
    <t>SUBSETS_DP</t>
  </si>
  <si>
    <t>SUBSETS_NLP</t>
  </si>
  <si>
    <t>SUBSETS_TEXT</t>
  </si>
  <si>
    <t>clausie helps</t>
  </si>
  <si>
    <t>query201_1</t>
  </si>
  <si>
    <t>X</t>
  </si>
  <si>
    <t/>
  </si>
  <si>
    <t>query201_11</t>
  </si>
  <si>
    <t>query204_1</t>
  </si>
  <si>
    <t>query204_12</t>
  </si>
  <si>
    <t>query204_2</t>
  </si>
  <si>
    <t>query204_3</t>
  </si>
  <si>
    <t>query204_5</t>
  </si>
  <si>
    <t>query204_6</t>
  </si>
  <si>
    <t>query204_7</t>
  </si>
  <si>
    <t>query204_8</t>
  </si>
  <si>
    <t>query204_9</t>
  </si>
  <si>
    <t>query206_1</t>
  </si>
  <si>
    <t>query206_12</t>
  </si>
  <si>
    <t>query206_13</t>
  </si>
  <si>
    <t>query206_16</t>
  </si>
  <si>
    <t>query206_17</t>
  </si>
  <si>
    <t>query206_18</t>
  </si>
  <si>
    <t>query206_2</t>
  </si>
  <si>
    <t>query206_7</t>
  </si>
  <si>
    <t>query206_8</t>
  </si>
  <si>
    <t>query206_9</t>
  </si>
  <si>
    <t>query216_19</t>
  </si>
  <si>
    <t>query216_2</t>
  </si>
  <si>
    <t>query216_23</t>
  </si>
  <si>
    <t>query216_29</t>
  </si>
  <si>
    <t>query216_4</t>
  </si>
  <si>
    <t>query216_7</t>
  </si>
  <si>
    <t>query216_8</t>
  </si>
  <si>
    <t>query220_1</t>
  </si>
  <si>
    <t>query220_11</t>
  </si>
  <si>
    <t>query220_2</t>
  </si>
  <si>
    <t>query220_3</t>
  </si>
  <si>
    <t>query220_4</t>
  </si>
  <si>
    <t>query220_5</t>
  </si>
  <si>
    <t>query220_6</t>
  </si>
  <si>
    <t>query220_8</t>
  </si>
  <si>
    <t>query220_9</t>
  </si>
  <si>
    <t>query224_1</t>
  </si>
  <si>
    <t>query224_18</t>
  </si>
  <si>
    <t>query224_21</t>
  </si>
  <si>
    <t>query224_23</t>
  </si>
  <si>
    <t>query224_24</t>
  </si>
  <si>
    <t>query224_37</t>
  </si>
  <si>
    <t>query224_5</t>
  </si>
  <si>
    <t>query231_1</t>
  </si>
  <si>
    <t>query231_12</t>
  </si>
  <si>
    <t>query231_13</t>
  </si>
  <si>
    <t>query231_16</t>
  </si>
  <si>
    <t>query231_24</t>
  </si>
  <si>
    <t>query231_5</t>
  </si>
  <si>
    <t>query231_7</t>
  </si>
  <si>
    <t>query231_9</t>
  </si>
  <si>
    <t>query234_1</t>
  </si>
  <si>
    <t>query234_13</t>
  </si>
  <si>
    <t>query234_2</t>
  </si>
  <si>
    <t>query234_22</t>
  </si>
  <si>
    <t>query234_4</t>
  </si>
  <si>
    <t>query234_5</t>
  </si>
  <si>
    <t>query234_6</t>
  </si>
  <si>
    <t>query281_1</t>
  </si>
  <si>
    <t>query281_17</t>
  </si>
  <si>
    <t>query281_20</t>
  </si>
  <si>
    <t>query281_3</t>
  </si>
  <si>
    <t>query281_34</t>
  </si>
  <si>
    <t>query281_4</t>
  </si>
  <si>
    <t>query281_48</t>
  </si>
  <si>
    <t>query281_5</t>
  </si>
  <si>
    <t>query300_1</t>
  </si>
  <si>
    <t>query300_13</t>
  </si>
  <si>
    <t>query300_2</t>
  </si>
  <si>
    <t>query300_3</t>
  </si>
  <si>
    <t>query300_5</t>
  </si>
  <si>
    <t>query300_6</t>
  </si>
  <si>
    <t>query300_7</t>
  </si>
  <si>
    <t>query300_8</t>
  </si>
  <si>
    <t>query300_9</t>
  </si>
  <si>
    <t>STDERR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</si>
</sst>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FF0000"/>
      <name val="Calibri"/>
      <vertAlign val="baseline"/>
      <sz val="12"/>
      <strike val="0"/>
    </font>
    <font>
      <b val="1"/>
      <i val="0"/>
      <u val="none"/>
      <color rgb="FF000000"/>
      <name val="Calibri"/>
      <vertAlign val="baseline"/>
      <sz val="12"/>
      <strike val="0"/>
    </font>
  </fonts>
  <fills count="14">
    <fill>
      <patternFill patternType="none"/>
    </fill>
    <fill>
      <patternFill patternType="gray125"/>
    </fill>
    <fill>
      <patternFill patternType="none">
        <fgColor rgb="FFFFFF00"/>
        <bgColor rgb="FF000000"/>
      </patternFill>
    </fill>
    <fill>
      <patternFill patternType="none">
        <fgColor rgb="FFCCFFCC"/>
        <bgColor rgb="FF000000"/>
      </patternFill>
    </fill>
    <fill>
      <patternFill patternType="none">
        <fgColor rgb="FF1FF8FF"/>
        <bgColor rgb="FF000000"/>
      </patternFill>
    </fill>
    <fill>
      <patternFill patternType="none">
        <fgColor rgb="FFFA00CD"/>
        <bgColor rgb="FF000000"/>
      </patternFill>
    </fill>
    <fill>
      <patternFill patternType="none">
        <fgColor rgb="FFD8D5F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1FF8FF"/>
        <bgColor rgb="FF000000"/>
      </patternFill>
    </fill>
    <fill>
      <patternFill patternType="solid">
        <fgColor rgb="FFFA00CD"/>
        <bgColor rgb="FF000000"/>
      </patternFill>
    </fill>
    <fill>
      <patternFill patternType="solid">
        <fgColor rgb="FFD8D5F4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FF00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bottom" wrapText="0" shrinkToFit="0" textRotation="0" indent="0"/>
    </xf>
    <xf applyAlignment="1" applyBorder="1" applyFont="1" applyFill="1" applyNumberFormat="1" fontId="3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center" vertical="bottom" wrapText="0" shrinkToFit="0" textRotation="0" indent="0"/>
    </xf>
    <xf applyAlignment="1" applyBorder="1" applyFont="1" applyFill="1" applyNumberFormat="1" fontId="1" fillId="5" borderId="0" numFmtId="0" xfId="0">
      <alignment horizontal="center" vertical="bottom" wrapText="0" shrinkToFit="0" textRotation="0" indent="0"/>
    </xf>
    <xf applyAlignment="1" applyBorder="1" applyFont="1" applyFill="1" applyNumberFormat="1" fontId="1" fillId="7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1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11" borderId="0" numFmtId="0" xfId="0">
      <alignment horizontal="center" vertical="bottom" wrapText="0" shrinkToFit="0" textRotation="0" indent="0"/>
    </xf>
    <xf applyAlignment="1" applyBorder="1" applyFont="1" applyFill="1" applyNumberFormat="1" fontId="1" fillId="8" borderId="0" numFmtId="0" xfId="0">
      <alignment horizontal="center" vertical="bottom" wrapText="0" shrinkToFit="0" textRotation="0" indent="0"/>
    </xf>
    <xf applyAlignment="1" applyBorder="1" applyFont="1" applyFill="1" applyNumberFormat="1" fontId="1" fillId="9" borderId="0" numFmtId="0" xfId="0">
      <alignment horizontal="center" vertical="bottom" wrapText="0" shrinkToFit="0" textRotation="0" indent="0"/>
    </xf>
    <xf applyAlignment="1" applyBorder="1" applyFont="1" applyFill="1" applyNumberFormat="1" fontId="1" fillId="10" borderId="0" numFmtId="0" xfId="0">
      <alignment horizontal="center" vertical="bottom" wrapText="0" shrinkToFit="0" textRotation="0" indent="0"/>
    </xf>
    <xf applyAlignment="1" applyBorder="1" applyFont="1" applyFill="1" applyNumberFormat="1" fontId="1" fillId="12" borderId="0" numFmtId="0" xfId="0">
      <alignment horizontal="general" vertical="bottom" wrapText="0" shrinkToFit="0" textRotation="0" indent="0"/>
    </xf>
    <xf applyAlignment="1" applyBorder="1" applyFont="1" applyFill="1" applyNumberFormat="1" fontId="1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  <dxfs count="1">
    <dxf>
      <fill>
        <patternFill patternType="solid">
          <fgColor rgb="FF000000"/>
          <bgColor rgb="FF99CC00"/>
        </patternFill>
      </fill>
    </dxf>
  </d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96969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cat>
            <c:strRef>
              <c:f>overview!$A$4:$A$8</c:f>
            </c:strRef>
          </c:cat>
          <c:val>
            <c:numRef>
              <c:f>overview!$B$4:$B$8</c:f>
            </c:numRef>
          </c:val>
        </c:ser>
        <c:gapWidth val="150"/>
        <c:overlap val="0"/>
        <c:axId val="1"/>
        <c:axId val="2"/>
      </c:barChart>
      <c:catAx>
        <c:axId val="1"/>
        <c:scaling>
          <c:orientation val="minMax"/>
        </c:scaling>
        <c:delete val="0"/>
        <c:axPos val="b"/>
        <c:numFmt sourceLinked="1" formatCode="General"/>
        <c:majorTickMark val="out"/>
        <c:minorTickMark val="none"/>
        <c:spPr/>
        <c:crossAx val="2"/>
        <c:crosses val="min"/>
      </c:catAx>
      <c:valAx>
        <c:axId val="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969696"/>
              </a:solidFill>
            </a:ln>
            <a:extLst>
              <a:ext uri="http://www.gnumeric.org/ext/spreadsheetml">
                <gnmx:gostyle dashType="auto"/>
              </a:ext>
            </a:extLst>
          </c:spPr>
        </c:majorGridlines>
        <c:title>
          <c:tx>
            <c:rich>
              <a:bodyPr wrap="none"/>
              <a:p>
                <a:r>
                  <a:t>MAP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crossAx val="1"/>
        <c:crosses val="min"/>
      </c:valAx>
    </c:plotArea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3</xdr:col>
      <xdr:colOff>287747</xdr:colOff>
      <xdr:row>13</xdr:row>
      <xdr:rowOff>142875</xdr:rowOff>
    </xdr:from>
    <xdr:ext cx="3499177" cy="2347498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9"/>
  <sheetViews>
    <sheetView workbookViewId="0" zoomScale="145">
      <selection activeCell="H6" sqref="H6"/>
    </sheetView>
  </sheetViews>
  <sheetFormatPr defaultRowHeight="12.75"/>
  <cols>
    <col min="1" max="16384" style="0" width="9.142307692307693"/>
  </cols>
  <sheetData>
    <row r="1" spans="1:10" ht="15">
      <c r="A1" t="inlineStr">
        <is>
          <t>Results on ranking of sentences explaining entity relevance with LTR</t>
        </is>
      </c>
    </row>
    <row r="3" spans="1:10" ht="15">
      <c r="A3" t="s">
        <f>data!$P$112</f>
        <v>0</v>
      </c>
      <c r="B3" t="s">
        <f>data!$Q$112</f>
        <v>1</v>
      </c>
      <c r="C3" t="s">
        <f>data!$R$112</f>
        <v>2</v>
      </c>
      <c r="D3" t="s">
        <f>data!$S$112</f>
        <v>3</v>
      </c>
      <c r="E3" t="s">
        <f>data!$T$112</f>
        <v>4</v>
      </c>
      <c r="F3" t="s">
        <f>data!$U$112</f>
        <v>5</v>
      </c>
      <c r="G3" t="s">
        <f>data!$V$112</f>
        <v>6</v>
      </c>
      <c r="H3" t="s">
        <f>data!$W$112</f>
        <v>7</v>
      </c>
      <c r="I3" t="s">
        <f>data!$X$112</f>
        <v>8</v>
      </c>
    </row>
    <row r="4" spans="1:10" ht="15">
      <c r="A4" t="s">
        <f>data!$P$113</f>
        <v>9</v>
      </c>
      <c r="B4">
        <f>data!$Q$113</f>
        <v>0.44</v>
      </c>
      <c r="C4">
        <f>data!$R$113</f>
        <v>0.029999999999999999</v>
      </c>
      <c r="D4" t="s">
        <f>data!$S$113</f>
        <v>10</v>
      </c>
      <c r="E4" t="s">
        <f>data!$T$113</f>
        <v>10</v>
      </c>
      <c r="F4" t="s">
        <f>data!$U$113</f>
        <v>10</v>
      </c>
      <c r="G4" t="s">
        <f>data!$V$113</f>
        <v>10</v>
      </c>
      <c r="H4" t="s">
        <f>data!$W$113</f>
        <v>10</v>
      </c>
      <c r="I4" t="s">
        <f>data!$X$113</f>
        <v>10</v>
      </c>
    </row>
    <row r="5" spans="1:10" ht="15">
      <c r="A5" t="s">
        <f>data!$P$114</f>
        <v>11</v>
      </c>
      <c r="B5">
        <f>data!$Q$114</f>
        <v>0.41999999999999998</v>
      </c>
      <c r="C5">
        <f>data!$R$114</f>
        <v>0.029999999999999999</v>
      </c>
      <c r="D5" t="b">
        <f>data!$S$114</f>
        <v>1</v>
      </c>
      <c r="E5">
        <f>data!$T$114</f>
        <v>23</v>
      </c>
      <c r="F5">
        <f>data!$U$114</f>
        <v>9</v>
      </c>
      <c r="G5">
        <f>data!$V$114</f>
        <v>61</v>
      </c>
      <c r="H5">
        <f>data!$W$114</f>
        <v>0.40999999999999998</v>
      </c>
      <c r="I5">
        <f>data!$X$114</f>
        <v>0.029999999999999999</v>
      </c>
    </row>
    <row r="6" spans="1:10" ht="15">
      <c r="A6" t="s">
        <f>data!$P$115</f>
        <v>12</v>
      </c>
      <c r="B6">
        <f>data!$Q$115</f>
        <v>0.31</v>
      </c>
      <c r="C6">
        <f>data!$R$115</f>
        <v>0.029999999999999999</v>
      </c>
      <c r="D6" t="b">
        <f>data!$S$115</f>
        <v>1</v>
      </c>
      <c r="E6">
        <f>data!$T$115</f>
        <v>39</v>
      </c>
      <c r="F6">
        <f>data!$U$115</f>
        <v>11</v>
      </c>
      <c r="G6">
        <f>data!$V$115</f>
        <v>43</v>
      </c>
      <c r="H6">
        <f>data!$W$115</f>
        <v>0.42999999999999999</v>
      </c>
      <c r="I6">
        <f>data!$X$115</f>
        <v>0.040000000000000001</v>
      </c>
    </row>
    <row r="7" spans="1:10" ht="15">
      <c r="A7" t="s">
        <f>data!$P$116</f>
        <v>13</v>
      </c>
      <c r="B7">
        <f>data!$Q$116</f>
        <v>0.33000000000000002</v>
      </c>
      <c r="C7">
        <f>data!$R$116</f>
        <v>0.029999999999999999</v>
      </c>
      <c r="D7" t="b">
        <f>data!$S$116</f>
        <v>1</v>
      </c>
      <c r="E7">
        <f>data!$T$116</f>
        <v>43</v>
      </c>
      <c r="F7">
        <f>data!$U$116</f>
        <v>5</v>
      </c>
      <c r="G7">
        <f>data!$V$116</f>
        <v>45</v>
      </c>
      <c r="H7">
        <f>data!$W$116</f>
        <v>0.42999999999999999</v>
      </c>
      <c r="I7">
        <f>data!$X$116</f>
        <v>0.040000000000000001</v>
      </c>
    </row>
    <row r="8" spans="1:10" ht="15">
      <c r="A8" t="s">
        <f>data!$P$117</f>
        <v>14</v>
      </c>
      <c r="B8">
        <f>data!$Q$117</f>
        <v>0.40999999999999998</v>
      </c>
      <c r="C8">
        <f>data!$R$117</f>
        <v>0.029999999999999999</v>
      </c>
      <c r="D8" t="b">
        <f>data!$S$117</f>
        <v>1</v>
      </c>
      <c r="E8">
        <f>data!$T$117</f>
        <v>25</v>
      </c>
      <c r="F8">
        <f>data!$U$117</f>
        <v>11</v>
      </c>
      <c r="G8">
        <f>data!$V$117</f>
        <v>57</v>
      </c>
      <c r="H8">
        <f>data!$W$117</f>
        <v>0.42999999999999999</v>
      </c>
      <c r="I8">
        <f>data!$X$117</f>
        <v>0.029999999999999999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V117"/>
  <sheetViews>
    <sheetView workbookViewId="0" zoomScale="70" tabSelected="1">
      <selection activeCell="A1" sqref="A1"/>
    </sheetView>
  </sheetViews>
  <sheetFormatPr defaultRowHeight="15"/>
  <cols>
    <col min="1" max="1" style="1" width="18.141766826923078" customWidth="1"/>
    <col min="2" max="10" style="1" width="16.85612980769231" customWidth="1"/>
    <col min="11" max="15" style="1" width="9.142307692307693"/>
    <col min="16" max="23" style="1" width="14.856250000000001" customWidth="1"/>
    <col min="24" max="32" style="1" width="9.142307692307693"/>
    <col min="33" max="33" style="1" width="15.832031249999998" customWidth="1"/>
    <col min="34" max="34" style="1" width="11.83203125" customWidth="1"/>
    <col min="35" max="35" style="1" width="10.83203125" bestFit="1" customWidth="1"/>
    <col min="36" max="36" style="2" width="10.83203125" bestFit="1" customWidth="1"/>
    <col min="37" max="37" style="1" width="12" customWidth="1"/>
    <col min="38" max="38" style="1" width="9.142307692307693"/>
    <col min="39" max="39" style="1" width="13.164062500000002" customWidth="1"/>
    <col min="40" max="40" style="1" width="11.83203125" customWidth="1"/>
    <col min="41" max="41" style="1" width="9.142307692307693"/>
    <col min="42" max="42" style="1" width="18.5" customWidth="1"/>
    <col min="43" max="43" style="1" width="14.164062500000002" customWidth="1"/>
    <col min="44" max="44" style="1" width="13.164062500000002" customWidth="1"/>
    <col min="45" max="46" style="1" width="9.142307692307693"/>
    <col min="47" max="47" style="1" width="14" customWidth="1"/>
    <col min="48" max="48" style="1" width="9.142307692307693"/>
    <col min="49" max="49" style="1" width="14" customWidth="1"/>
    <col min="50" max="50" style="1" width="15.500000000000002" customWidth="1"/>
    <col min="51" max="51" style="1" width="13.5" customWidth="1"/>
    <col min="52" max="53" style="1" width="9.142307692307693"/>
    <col min="54" max="54" style="1" width="13.164062500000002" customWidth="1"/>
    <col min="55" max="61" style="1" width="9.142307692307693"/>
    <col min="62" max="62" style="1" width="11.83203125" customWidth="1"/>
    <col min="63" max="63" style="1" width="9.142307692307693"/>
    <col min="64" max="64" style="1" width="12" customWidth="1"/>
    <col min="65" max="68" style="1" width="9.142307692307693"/>
    <col min="69" max="69" style="1" width="11.83203125" customWidth="1"/>
    <col min="70" max="70" style="1" width="19.5" customWidth="1"/>
    <col min="71" max="71" style="1" width="14" customWidth="1"/>
    <col min="72" max="72" style="1" width="14.6640625" customWidth="1"/>
    <col min="73" max="73" style="1" width="18.5" customWidth="1"/>
    <col min="74" max="74" style="1" width="16.33203125" customWidth="1"/>
    <col min="75" max="16375" style="1" width="9.142307692307693"/>
    <col min="16376" max="16384" style="0" width="9.142307692307693"/>
  </cols>
  <sheetData>
    <row r="1" spans="1:74">
      <c r="A1" s="3" t="inlineStr">
        <is>
          <t>Learning to Rank results as subsets and as "ALL-" for Table 3  (excluding query entity pairs without relevant assessments)</t>
        </is>
      </c>
      <c r="B1" s="4"/>
      <c r="C1" s="5"/>
      <c r="D1" s="6"/>
      <c r="E1" s="7"/>
      <c r="F1" s="8"/>
      <c r="G1" s="5"/>
      <c r="H1" s="6"/>
      <c r="I1" s="7"/>
      <c r="J1" s="9"/>
      <c r="K1" s="9"/>
      <c r="P1" s="10" t="inlineStr">
        <is>
          <t>Helps/hurts</t>
        </is>
      </c>
      <c r="Q1" s="6"/>
      <c r="R1" s="7"/>
      <c r="S1" s="8"/>
      <c r="T1" s="11"/>
      <c r="U1" s="12"/>
      <c r="V1" s="13"/>
      <c r="W1" s="9"/>
      <c r="AJ1" s="1"/>
      <c r="BJ1" s="2"/>
    </row>
    <row r="2" spans="1:74">
      <c r="A2" t="s">
        <v>15</v>
      </c>
      <c r="B2" s="14" t="s">
        <v>16</v>
      </c>
      <c r="C2" s="15" t="s">
        <v>17</v>
      </c>
      <c r="D2" s="16" t="s">
        <v>18</v>
      </c>
      <c r="E2" s="17" t="s">
        <v>19</v>
      </c>
      <c r="F2" s="18" t="s">
        <v>20</v>
      </c>
      <c r="G2" s="15" t="s">
        <v>21</v>
      </c>
      <c r="H2" s="16" t="s">
        <v>22</v>
      </c>
      <c r="I2" s="17" t="s">
        <v>23</v>
      </c>
      <c r="J2" s="19" t="s">
        <v>24</v>
      </c>
      <c r="K2" s="19"/>
      <c r="L2" t="inlineStr">
        <is>
          <t>exclude</t>
        </is>
      </c>
      <c r="M2" t="s">
        <v>15</v>
      </c>
      <c r="P2" s="15" t="s">
        <v>17</v>
      </c>
      <c r="Q2" s="16" t="s">
        <v>18</v>
      </c>
      <c r="R2" s="17" t="s">
        <v>19</v>
      </c>
      <c r="S2" s="18" t="s">
        <v>20</v>
      </c>
      <c r="T2" s="20" t="s">
        <v>21</v>
      </c>
      <c r="U2" s="21" t="s">
        <v>22</v>
      </c>
      <c r="V2" s="22" t="s">
        <v>23</v>
      </c>
      <c r="W2" s="19" t="s">
        <v>24</v>
      </c>
      <c r="Y2" t="inlineStr">
        <is>
          <t>text hurts</t>
        </is>
      </c>
      <c r="Z2" t="s">
        <v>25</v>
      </c>
      <c r="AJ2" s="1"/>
      <c r="BJ2" s="2"/>
    </row>
    <row r="3" spans="1:74">
      <c r="A3" t="s">
        <v>26</v>
      </c>
      <c r="B3">
        <v>0.35570000000000002</v>
      </c>
      <c r="C3">
        <v>0.36659999999999998</v>
      </c>
      <c r="D3">
        <v>0.3458</v>
      </c>
      <c r="E3">
        <v>0.36230000000000001</v>
      </c>
      <c r="F3">
        <v>0.26550000000000001</v>
      </c>
      <c r="G3">
        <v>0.25609999999999999</v>
      </c>
      <c r="H3">
        <v>0.28970000000000001</v>
      </c>
      <c r="I3">
        <v>0.20100000000000001</v>
      </c>
      <c r="J3">
        <v>0.35160000000000002</v>
      </c>
      <c r="M3" t="s">
        <v>26</v>
      </c>
      <c r="P3">
        <f>IF(ISBLANK(C3),"",C3-$B3)</f>
        <v>0.010899999999999965</v>
      </c>
      <c r="Q3">
        <f>IF(ISBLANK(D3),"",D3-$B3)</f>
        <v>-0.0099000000000000199</v>
      </c>
      <c r="R3">
        <f>IF(ISBLANK(E3),"",E3-$B3)</f>
        <v>0.0065999999999999948</v>
      </c>
      <c r="S3">
        <f>IF(ISBLANK(F3),"",F3-$B3)</f>
        <v>-0.090200000000000002</v>
      </c>
      <c r="T3">
        <f>IF(ISBLANK(G3),"",G3-$B3)</f>
        <v>-0.099600000000000022</v>
      </c>
      <c r="U3">
        <f>IF(ISBLANK(H3),"",H3-$B3)</f>
        <v>-0.066000000000000003</v>
      </c>
      <c r="V3">
        <f>IF(ISBLANK(I3),"",I3-$B3)</f>
        <v>-0.1547</v>
      </c>
      <c r="W3">
        <f>IF(ISBLANK(J3),"",J3-$B3)</f>
        <v>-0.0040999999999999925</v>
      </c>
      <c r="Y3" t="b">
        <f>IF(ISBLANK($J3),"",IF($W3&lt;-0.035000000000000003))</f>
        <v>0</v>
      </c>
      <c r="Z3" t="b">
        <f>IF(ISBLANK($G3),"",IF($T3&gt;0.035000000000000003))</f>
        <v>0</v>
      </c>
      <c r="AA3" t="b">
        <f>IF(ISBLANK($J3),"",IF(AND($W3&lt;-0.035000000000000003,$T3&gt;0.035000000000000003)))</f>
        <v>0</v>
      </c>
      <c r="AB3" t="b">
        <f>IF(ISBLANK($J3),"",IF(AND($T3&lt;-0.035000000000000003,$W3&gt;0.035000000000000003)))</f>
        <v>0</v>
      </c>
      <c r="AJ3" s="1"/>
    </row>
    <row r="4" spans="1:74">
      <c r="L4" t="s">
        <v>27</v>
      </c>
      <c r="M4" t="inlineStr">
        <is>
          <t>query201_10</t>
        </is>
      </c>
      <c r="P4" t="s">
        <f>IF(ISBLANK(C4),"",C4-$B4)</f>
        <v>28</v>
      </c>
      <c r="Q4" t="s">
        <f>IF(ISBLANK(D4),"",D4-$B4)</f>
        <v>28</v>
      </c>
      <c r="R4" t="s">
        <f>IF(ISBLANK(E4),"",E4-$B4)</f>
        <v>28</v>
      </c>
      <c r="S4" t="s">
        <f>IF(ISBLANK(F4),"",F4-$B4)</f>
        <v>28</v>
      </c>
      <c r="T4" t="s">
        <f>IF(ISBLANK(G4),"",G4-$B4)</f>
        <v>28</v>
      </c>
      <c r="U4" t="s">
        <f>IF(ISBLANK(H4),"",H4-$B4)</f>
        <v>28</v>
      </c>
      <c r="V4" t="s">
        <f>IF(ISBLANK(I4),"",I4-$B4)</f>
        <v>28</v>
      </c>
      <c r="W4" t="s">
        <f>IF(ISBLANK(J4),"",J4-$B4)</f>
        <v>28</v>
      </c>
      <c r="Y4" t="s">
        <f>IF(ISBLANK($J4),"",IF($W4&lt;-0.035000000000000003))</f>
        <v>28</v>
      </c>
      <c r="Z4" t="s">
        <f>IF(ISBLANK($G4),"",IF($T4&gt;0.035000000000000003))</f>
        <v>28</v>
      </c>
      <c r="AA4" t="s">
        <f>IF(ISBLANK($J4),"",IF(AND($W4&lt;-0.035000000000000003,$T4&gt;0.035000000000000003)))</f>
        <v>28</v>
      </c>
      <c r="AB4" t="s">
        <f>IF(ISBLANK($J4),"",IF(AND($T4&lt;-0.035000000000000003,$W4&gt;0.035000000000000003)))</f>
        <v>28</v>
      </c>
      <c r="AJ4" s="1"/>
    </row>
    <row r="5" spans="1:74">
      <c r="A5" t="s">
        <v>29</v>
      </c>
      <c r="B5">
        <v>0.083299999999999999</v>
      </c>
      <c r="C5">
        <v>0.5</v>
      </c>
      <c r="D5">
        <v>0.1111</v>
      </c>
      <c r="E5">
        <v>0.1429</v>
      </c>
      <c r="F5">
        <v>0.1429</v>
      </c>
      <c r="G5">
        <v>0.083299999999999999</v>
      </c>
      <c r="H5">
        <v>0.1111</v>
      </c>
      <c r="I5">
        <v>0.125</v>
      </c>
      <c r="J5">
        <v>0.33329999999999999</v>
      </c>
      <c r="M5" t="s">
        <v>29</v>
      </c>
      <c r="P5">
        <f>IF(ISBLANK(C5),"",C5-$B5)</f>
        <v>0.41670000000000001</v>
      </c>
      <c r="Q5">
        <f>IF(ISBLANK(D5),"",D5-$B5)</f>
        <v>0.027800000000000005</v>
      </c>
      <c r="R5">
        <f>IF(ISBLANK(E5),"",E5-$B5)</f>
        <v>0.0596</v>
      </c>
      <c r="S5">
        <f>IF(ISBLANK(F5),"",F5-$B5)</f>
        <v>0.0596</v>
      </c>
      <c r="T5">
        <f>IF(ISBLANK(G5),"",G5-$B5)</f>
        <v>0</v>
      </c>
      <c r="U5">
        <f>IF(ISBLANK(H5),"",H5-$B5)</f>
        <v>0.027800000000000005</v>
      </c>
      <c r="V5">
        <f>IF(ISBLANK(I5),"",I5-$B5)</f>
        <v>0.041700000000000001</v>
      </c>
      <c r="W5">
        <f>IF(ISBLANK(J5),"",J5-$B5)</f>
        <v>0.25</v>
      </c>
      <c r="Y5" t="b">
        <f>IF(ISBLANK($J5),"",IF($W5&lt;-0.035000000000000003))</f>
        <v>0</v>
      </c>
      <c r="Z5" t="b">
        <f>IF(ISBLANK($G5),"",IF($T5&gt;0.035000000000000003))</f>
        <v>0</v>
      </c>
      <c r="AA5" t="b">
        <f>IF(ISBLANK($J5),"",IF(AND($W5&lt;-0.035000000000000003,$T5&gt;0.035000000000000003)))</f>
        <v>0</v>
      </c>
      <c r="AB5" t="b">
        <f>IF(ISBLANK($J5),"",IF(AND($T5&lt;-0.035000000000000003,$W5&gt;0.035000000000000003)))</f>
        <v>0</v>
      </c>
      <c r="AJ5" s="1"/>
    </row>
    <row r="6" spans="1:74">
      <c r="M6" t="inlineStr">
        <is>
          <t>query201_13</t>
        </is>
      </c>
      <c r="P6" t="s">
        <f>IF(ISBLANK(C6),"",C6-$B6)</f>
        <v>28</v>
      </c>
      <c r="Q6" t="s">
        <f>IF(ISBLANK(D6),"",D6-$B6)</f>
        <v>28</v>
      </c>
      <c r="R6" t="s">
        <f>IF(ISBLANK(E6),"",E6-$B6)</f>
        <v>28</v>
      </c>
      <c r="S6" t="s">
        <f>IF(ISBLANK(F6),"",F6-$B6)</f>
        <v>28</v>
      </c>
      <c r="T6" t="s">
        <f>IF(ISBLANK(G6),"",G6-$B6)</f>
        <v>28</v>
      </c>
      <c r="U6" t="s">
        <f>IF(ISBLANK(H6),"",H6-$B6)</f>
        <v>28</v>
      </c>
      <c r="V6" t="s">
        <f>IF(ISBLANK(I6),"",I6-$B6)</f>
        <v>28</v>
      </c>
      <c r="W6" t="s">
        <f>IF(ISBLANK(J6),"",J6-$B6)</f>
        <v>28</v>
      </c>
      <c r="Y6" t="s">
        <f>IF(ISBLANK($J6),"",IF($W6&lt;-0.035000000000000003))</f>
        <v>28</v>
      </c>
      <c r="Z6" t="s">
        <f>IF(ISBLANK($G6),"",IF($T6&gt;0.035000000000000003))</f>
        <v>28</v>
      </c>
      <c r="AA6" t="s">
        <f>IF(ISBLANK($J6),"",IF(AND($W6&lt;-0.035000000000000003,$T6&gt;0.035000000000000003)))</f>
        <v>28</v>
      </c>
      <c r="AB6" t="s">
        <f>IF(ISBLANK($J6),"",IF(AND($T6&lt;-0.035000000000000003,$W6&gt;0.035000000000000003)))</f>
        <v>28</v>
      </c>
      <c r="AJ6" s="1"/>
    </row>
    <row r="7" spans="1:74">
      <c r="L7" t="s">
        <v>27</v>
      </c>
      <c r="M7" t="inlineStr">
        <is>
          <t>query201_14</t>
        </is>
      </c>
      <c r="P7" t="s">
        <f>IF(ISBLANK(C7),"",C7-$B7)</f>
        <v>28</v>
      </c>
      <c r="Q7" t="s">
        <f>IF(ISBLANK(D7),"",D7-$B7)</f>
        <v>28</v>
      </c>
      <c r="R7" t="s">
        <f>IF(ISBLANK(E7),"",E7-$B7)</f>
        <v>28</v>
      </c>
      <c r="S7" t="s">
        <f>IF(ISBLANK(F7),"",F7-$B7)</f>
        <v>28</v>
      </c>
      <c r="T7" t="s">
        <f>IF(ISBLANK(G7),"",G7-$B7)</f>
        <v>28</v>
      </c>
      <c r="U7" t="s">
        <f>IF(ISBLANK(H7),"",H7-$B7)</f>
        <v>28</v>
      </c>
      <c r="V7" t="s">
        <f>IF(ISBLANK(I7),"",I7-$B7)</f>
        <v>28</v>
      </c>
      <c r="W7" t="s">
        <f>IF(ISBLANK(J7),"",J7-$B7)</f>
        <v>28</v>
      </c>
      <c r="Y7" t="s">
        <f>IF(ISBLANK($J7),"",IF($W7&lt;-0.035000000000000003))</f>
        <v>28</v>
      </c>
      <c r="Z7" t="s">
        <f>IF(ISBLANK($G7),"",IF($T7&gt;0.035000000000000003))</f>
        <v>28</v>
      </c>
      <c r="AA7" t="s">
        <f>IF(ISBLANK($J7),"",IF(AND($W7&lt;-0.035000000000000003,$T7&gt;0.035000000000000003)))</f>
        <v>28</v>
      </c>
      <c r="AB7" t="s">
        <f>IF(ISBLANK($J7),"",IF(AND($T7&lt;-0.035000000000000003,$W7&gt;0.035000000000000003)))</f>
        <v>28</v>
      </c>
      <c r="AJ7" s="1"/>
    </row>
    <row r="8" spans="1:74">
      <c r="L8" t="s">
        <v>27</v>
      </c>
      <c r="M8" t="inlineStr">
        <is>
          <t>query201_15</t>
        </is>
      </c>
      <c r="P8" t="s">
        <f>IF(ISBLANK(C8),"",C8-$B8)</f>
        <v>28</v>
      </c>
      <c r="Q8" t="s">
        <f>IF(ISBLANK(D8),"",D8-$B8)</f>
        <v>28</v>
      </c>
      <c r="R8" t="s">
        <f>IF(ISBLANK(E8),"",E8-$B8)</f>
        <v>28</v>
      </c>
      <c r="S8" t="s">
        <f>IF(ISBLANK(F8),"",F8-$B8)</f>
        <v>28</v>
      </c>
      <c r="T8" t="s">
        <f>IF(ISBLANK(G8),"",G8-$B8)</f>
        <v>28</v>
      </c>
      <c r="U8" t="s">
        <f>IF(ISBLANK(H8),"",H8-$B8)</f>
        <v>28</v>
      </c>
      <c r="V8" t="s">
        <f>IF(ISBLANK(I8),"",I8-$B8)</f>
        <v>28</v>
      </c>
      <c r="W8" t="s">
        <f>IF(ISBLANK(J8),"",J8-$B8)</f>
        <v>28</v>
      </c>
      <c r="Y8" t="s">
        <f>IF(ISBLANK($J8),"",IF($W8&lt;-0.035000000000000003))</f>
        <v>28</v>
      </c>
      <c r="Z8" t="s">
        <f>IF(ISBLANK($G8),"",IF($T8&gt;0.035000000000000003))</f>
        <v>28</v>
      </c>
      <c r="AA8" t="s">
        <f>IF(ISBLANK($J8),"",IF(AND($W8&lt;-0.035000000000000003,$T8&gt;0.035000000000000003)))</f>
        <v>28</v>
      </c>
      <c r="AB8" t="s">
        <f>IF(ISBLANK($J8),"",IF(AND($T8&lt;-0.035000000000000003,$W8&gt;0.035000000000000003)))</f>
        <v>28</v>
      </c>
      <c r="AJ8" s="1"/>
    </row>
    <row r="9" spans="1:74">
      <c r="L9" t="s">
        <v>27</v>
      </c>
      <c r="M9" t="inlineStr">
        <is>
          <t>query201_21</t>
        </is>
      </c>
      <c r="P9" t="s">
        <f>IF(ISBLANK(C9),"",C9-$B9)</f>
        <v>28</v>
      </c>
      <c r="Q9" t="s">
        <f>IF(ISBLANK(D9),"",D9-$B9)</f>
        <v>28</v>
      </c>
      <c r="R9" t="s">
        <f>IF(ISBLANK(E9),"",E9-$B9)</f>
        <v>28</v>
      </c>
      <c r="S9" t="s">
        <f>IF(ISBLANK(F9),"",F9-$B9)</f>
        <v>28</v>
      </c>
      <c r="T9" t="s">
        <f>IF(ISBLANK(G9),"",G9-$B9)</f>
        <v>28</v>
      </c>
      <c r="U9" t="s">
        <f>IF(ISBLANK(H9),"",H9-$B9)</f>
        <v>28</v>
      </c>
      <c r="V9" t="s">
        <f>IF(ISBLANK(I9),"",I9-$B9)</f>
        <v>28</v>
      </c>
      <c r="W9" t="s">
        <f>IF(ISBLANK(J9),"",J9-$B9)</f>
        <v>28</v>
      </c>
      <c r="Y9" t="s">
        <f>IF(ISBLANK($J9),"",IF($W9&lt;-0.035000000000000003))</f>
        <v>28</v>
      </c>
      <c r="Z9" t="s">
        <f>IF(ISBLANK($G9),"",IF($T9&gt;0.035000000000000003))</f>
        <v>28</v>
      </c>
      <c r="AA9" t="s">
        <f>IF(ISBLANK($J9),"",IF(AND($W9&lt;-0.035000000000000003,$T9&gt;0.035000000000000003)))</f>
        <v>28</v>
      </c>
      <c r="AB9" t="s">
        <f>IF(ISBLANK($J9),"",IF(AND($T9&lt;-0.035000000000000003,$W9&gt;0.035000000000000003)))</f>
        <v>28</v>
      </c>
      <c r="AJ9" s="1"/>
    </row>
    <row r="10" spans="1:74">
      <c r="L10" t="s">
        <v>27</v>
      </c>
      <c r="M10" t="inlineStr">
        <is>
          <t>query201_7</t>
        </is>
      </c>
      <c r="P10" t="s">
        <f>IF(ISBLANK(C10),"",C10-$B10)</f>
        <v>28</v>
      </c>
      <c r="Q10" t="s">
        <f>IF(ISBLANK(D10),"",D10-$B10)</f>
        <v>28</v>
      </c>
      <c r="R10" t="s">
        <f>IF(ISBLANK(E10),"",E10-$B10)</f>
        <v>28</v>
      </c>
      <c r="S10" t="s">
        <f>IF(ISBLANK(F10),"",F10-$B10)</f>
        <v>28</v>
      </c>
      <c r="T10" t="s">
        <f>IF(ISBLANK(G10),"",G10-$B10)</f>
        <v>28</v>
      </c>
      <c r="U10" t="s">
        <f>IF(ISBLANK(H10),"",H10-$B10)</f>
        <v>28</v>
      </c>
      <c r="V10" t="s">
        <f>IF(ISBLANK(I10),"",I10-$B10)</f>
        <v>28</v>
      </c>
      <c r="W10" t="s">
        <f>IF(ISBLANK(J10),"",J10-$B10)</f>
        <v>28</v>
      </c>
      <c r="Y10" t="s">
        <f>IF(ISBLANK($J10),"",IF($W10&lt;-0.035000000000000003))</f>
        <v>28</v>
      </c>
      <c r="Z10" t="s">
        <f>IF(ISBLANK($G10),"",IF($T10&gt;0.035000000000000003))</f>
        <v>28</v>
      </c>
      <c r="AA10" t="s">
        <f>IF(ISBLANK($J10),"",IF(AND($W10&lt;-0.035000000000000003,$T10&gt;0.035000000000000003)))</f>
        <v>28</v>
      </c>
      <c r="AB10" t="s">
        <f>IF(ISBLANK($J10),"",IF(AND($T10&lt;-0.035000000000000003,$W10&gt;0.035000000000000003)))</f>
        <v>28</v>
      </c>
      <c r="AJ10" s="1"/>
    </row>
    <row r="11" spans="1:74">
      <c r="L11" t="s">
        <v>27</v>
      </c>
      <c r="M11" t="inlineStr">
        <is>
          <t>query201_8</t>
        </is>
      </c>
      <c r="P11" t="s">
        <f>IF(ISBLANK(C11),"",C11-$B11)</f>
        <v>28</v>
      </c>
      <c r="Q11" t="s">
        <f>IF(ISBLANK(D11),"",D11-$B11)</f>
        <v>28</v>
      </c>
      <c r="R11" t="s">
        <f>IF(ISBLANK(E11),"",E11-$B11)</f>
        <v>28</v>
      </c>
      <c r="S11" t="s">
        <f>IF(ISBLANK(F11),"",F11-$B11)</f>
        <v>28</v>
      </c>
      <c r="T11" t="s">
        <f>IF(ISBLANK(G11),"",G11-$B11)</f>
        <v>28</v>
      </c>
      <c r="U11" t="s">
        <f>IF(ISBLANK(H11),"",H11-$B11)</f>
        <v>28</v>
      </c>
      <c r="V11" t="s">
        <f>IF(ISBLANK(I11),"",I11-$B11)</f>
        <v>28</v>
      </c>
      <c r="W11" t="s">
        <f>IF(ISBLANK(J11),"",J11-$B11)</f>
        <v>28</v>
      </c>
      <c r="Y11" t="s">
        <f>IF(ISBLANK($J11),"",IF($W11&lt;-0.035000000000000003))</f>
        <v>28</v>
      </c>
      <c r="Z11" t="s">
        <f>IF(ISBLANK($G11),"",IF($T11&gt;0.035000000000000003))</f>
        <v>28</v>
      </c>
      <c r="AA11" t="s">
        <f>IF(ISBLANK($J11),"",IF(AND($W11&lt;-0.035000000000000003,$T11&gt;0.035000000000000003)))</f>
        <v>28</v>
      </c>
      <c r="AB11" t="s">
        <f>IF(ISBLANK($J11),"",IF(AND($T11&lt;-0.035000000000000003,$W11&gt;0.035000000000000003)))</f>
        <v>28</v>
      </c>
      <c r="AJ11" s="1"/>
    </row>
    <row r="12" spans="1:74">
      <c r="A12" t="s">
        <v>30</v>
      </c>
      <c r="B12">
        <v>0.95220000000000005</v>
      </c>
      <c r="C12">
        <v>0.9506</v>
      </c>
      <c r="D12">
        <v>0.95689999999999997</v>
      </c>
      <c r="E12">
        <v>0.94620000000000004</v>
      </c>
      <c r="F12">
        <v>0.92000000000000004</v>
      </c>
      <c r="G12">
        <v>0.88549999999999995</v>
      </c>
      <c r="H12">
        <v>0.58730000000000004</v>
      </c>
      <c r="I12">
        <v>0.92449999999999999</v>
      </c>
      <c r="J12">
        <v>0.91600000000000004</v>
      </c>
      <c r="M12" t="s">
        <v>30</v>
      </c>
      <c r="P12">
        <f>IF(ISBLANK(C12),"",C12-$B12)</f>
        <v>-0.0016000000000000458</v>
      </c>
      <c r="Q12">
        <f>IF(ISBLANK(D12),"",D12-$B12)</f>
        <v>0.0046999999999999265</v>
      </c>
      <c r="R12">
        <f>IF(ISBLANK(E12),"",E12-$B12)</f>
        <v>-0.0060000000000000053</v>
      </c>
      <c r="S12">
        <f>IF(ISBLANK(F12),"",F12-$B12)</f>
        <v>-0.032200000000000006</v>
      </c>
      <c r="T12">
        <f>IF(ISBLANK(G12),"",G12-$B12)</f>
        <v>-0.066700000000000093</v>
      </c>
      <c r="U12">
        <f>IF(ISBLANK(H12),"",H12-$B12)</f>
        <v>-0.3649</v>
      </c>
      <c r="V12">
        <f>IF(ISBLANK(I12),"",I12-$B12)</f>
        <v>-0.027700000000000058</v>
      </c>
      <c r="W12">
        <f>IF(ISBLANK(J12),"",J12-$B12)</f>
        <v>-0.03620000000000001</v>
      </c>
      <c r="Y12" t="b">
        <f>IF(ISBLANK($J12),"",IF($W12&lt;-0.035000000000000003))</f>
        <v>1</v>
      </c>
      <c r="Z12" t="b">
        <f>IF(ISBLANK($G12),"",IF($T12&gt;0.035000000000000003))</f>
        <v>0</v>
      </c>
      <c r="AA12" t="b">
        <f>IF(ISBLANK($J12),"",IF(AND($W12&lt;-0.035000000000000003,$T12&gt;0.035000000000000003)))</f>
        <v>0</v>
      </c>
      <c r="AB12" t="b">
        <f>IF(ISBLANK($J12),"",IF(AND($T12&lt;-0.035000000000000003,$W12&gt;0.035000000000000003)))</f>
        <v>0</v>
      </c>
      <c r="AJ12" s="1"/>
    </row>
    <row r="13" spans="1:74">
      <c r="A13" t="s">
        <v>31</v>
      </c>
      <c r="B13">
        <v>0.54669999999999996</v>
      </c>
      <c r="C13">
        <v>0.52090000000000003</v>
      </c>
      <c r="D13">
        <v>0.62109999999999999</v>
      </c>
      <c r="E13">
        <v>0.55720000000000003</v>
      </c>
      <c r="F13">
        <v>0.58320000000000005</v>
      </c>
      <c r="G13">
        <v>0.68420000000000003</v>
      </c>
      <c r="H13">
        <v>0.34939999999999999</v>
      </c>
      <c r="I13">
        <v>0.46000000000000002</v>
      </c>
      <c r="J13">
        <v>0.51870000000000005</v>
      </c>
      <c r="M13" t="s">
        <v>31</v>
      </c>
      <c r="P13">
        <f>IF(ISBLANK(C13),"",C13-$B13)</f>
        <v>-0.025799999999999934</v>
      </c>
      <c r="Q13">
        <f>IF(ISBLANK(D13),"",D13-$B13)</f>
        <v>0.074400000000000022</v>
      </c>
      <c r="R13">
        <f>IF(ISBLANK(E13),"",E13-$B13)</f>
        <v>0.010500000000000065</v>
      </c>
      <c r="S13">
        <f>IF(ISBLANK(F13),"",F13-$B13)</f>
        <v>0.036500000000000088</v>
      </c>
      <c r="T13">
        <f>IF(ISBLANK(G13),"",G13-$B13)</f>
        <v>0.13750000000000007</v>
      </c>
      <c r="U13">
        <f>IF(ISBLANK(H13),"",H13-$B13)</f>
        <v>-0.19729999999999998</v>
      </c>
      <c r="V13">
        <f>IF(ISBLANK(I13),"",I13-$B13)</f>
        <v>-0.086699999999999944</v>
      </c>
      <c r="W13">
        <f>IF(ISBLANK(J13),"",J13-$B13)</f>
        <v>-0.027999999999999914</v>
      </c>
      <c r="Y13" t="b">
        <f>IF(ISBLANK($J13),"",IF($W13&lt;-0.035000000000000003))</f>
        <v>0</v>
      </c>
      <c r="Z13" t="b">
        <f>IF(ISBLANK($G13),"",IF($T13&gt;0.035000000000000003))</f>
        <v>1</v>
      </c>
      <c r="AA13" t="b">
        <f>IF(ISBLANK($J13),"",IF(AND($W13&lt;-0.035000000000000003,$T13&gt;0.035000000000000003)))</f>
        <v>0</v>
      </c>
      <c r="AB13" t="b">
        <f>IF(ISBLANK($J13),"",IF(AND($T13&lt;-0.035000000000000003,$W13&gt;0.035000000000000003)))</f>
        <v>0</v>
      </c>
      <c r="AJ13" s="1"/>
    </row>
    <row r="14" spans="1:74">
      <c r="A14" t="s">
        <v>32</v>
      </c>
      <c r="B14">
        <v>0.5222</v>
      </c>
      <c r="C14">
        <v>0.52549999999999997</v>
      </c>
      <c r="D14">
        <v>0.57330000000000003</v>
      </c>
      <c r="E14">
        <v>0.52470000000000006</v>
      </c>
      <c r="F14">
        <v>0.50049999999999994</v>
      </c>
      <c r="G14">
        <v>0.45240000000000002</v>
      </c>
      <c r="H14">
        <v>0.2281</v>
      </c>
      <c r="I14">
        <v>0.3508</v>
      </c>
      <c r="J14">
        <v>0.47839999999999999</v>
      </c>
      <c r="M14" t="s">
        <v>32</v>
      </c>
      <c r="P14">
        <f>IF(ISBLANK(C14),"",C14-$B14)</f>
        <v>0.0032999999999999696</v>
      </c>
      <c r="Q14">
        <f>IF(ISBLANK(D14),"",D14-$B14)</f>
        <v>0.051100000000000034</v>
      </c>
      <c r="R14">
        <f>IF(ISBLANK(E14),"",E14-$B14)</f>
        <v>0.0025000000000000577</v>
      </c>
      <c r="S14">
        <f>IF(ISBLANK(F14),"",F14-$B14)</f>
        <v>-0.021700000000000053</v>
      </c>
      <c r="T14">
        <f>IF(ISBLANK(G14),"",G14-$B14)</f>
        <v>-0.069799999999999973</v>
      </c>
      <c r="U14">
        <f>IF(ISBLANK(H14),"",H14-$B14)</f>
        <v>-0.29410000000000003</v>
      </c>
      <c r="V14">
        <f>IF(ISBLANK(I14),"",I14-$B14)</f>
        <v>-0.1714</v>
      </c>
      <c r="W14">
        <f>IF(ISBLANK(J14),"",J14-$B14)</f>
        <v>-0.043800000000000006</v>
      </c>
      <c r="Y14" t="b">
        <f>IF(ISBLANK($J14),"",IF($W14&lt;-0.035000000000000003))</f>
        <v>1</v>
      </c>
      <c r="Z14" t="b">
        <f>IF(ISBLANK($G14),"",IF($T14&gt;0.035000000000000003))</f>
        <v>0</v>
      </c>
      <c r="AA14" t="b">
        <f>IF(ISBLANK($J14),"",IF(AND($W14&lt;-0.035000000000000003,$T14&gt;0.035000000000000003)))</f>
        <v>0</v>
      </c>
      <c r="AB14" t="b">
        <f>IF(ISBLANK($J14),"",IF(AND($T14&lt;-0.035000000000000003,$W14&gt;0.035000000000000003)))</f>
        <v>0</v>
      </c>
      <c r="AJ14" s="1"/>
    </row>
    <row r="15" spans="1:74">
      <c r="A15" t="s">
        <v>33</v>
      </c>
      <c r="B15">
        <v>0.84340000000000004</v>
      </c>
      <c r="C15">
        <v>0.86570000000000003</v>
      </c>
      <c r="D15">
        <v>0.85519999999999996</v>
      </c>
      <c r="E15">
        <v>0.84570000000000001</v>
      </c>
      <c r="F15">
        <v>0.85489999999999999</v>
      </c>
      <c r="G15">
        <v>0.84789999999999999</v>
      </c>
      <c r="H15">
        <v>0.57820000000000005</v>
      </c>
      <c r="I15">
        <v>0.86470000000000002</v>
      </c>
      <c r="J15">
        <v>0.7853</v>
      </c>
      <c r="M15" t="s">
        <v>33</v>
      </c>
      <c r="P15">
        <f>IF(ISBLANK(C15),"",C15-$B15)</f>
        <v>0.022299999999999986</v>
      </c>
      <c r="Q15">
        <f>IF(ISBLANK(D15),"",D15-$B15)</f>
        <v>0.011799999999999922</v>
      </c>
      <c r="R15">
        <f>IF(ISBLANK(E15),"",E15-$B15)</f>
        <v>0.0022999999999999687</v>
      </c>
      <c r="S15">
        <f>IF(ISBLANK(F15),"",F15-$B15)</f>
        <v>0.011499999999999955</v>
      </c>
      <c r="T15">
        <f>IF(ISBLANK(G15),"",G15-$B15)</f>
        <v>0.0044999999999999485</v>
      </c>
      <c r="U15">
        <f>IF(ISBLANK(H15),"",H15-$B15)</f>
        <v>-0.26519999999999999</v>
      </c>
      <c r="V15">
        <f>IF(ISBLANK(I15),"",I15-$B15)</f>
        <v>0.021299999999999986</v>
      </c>
      <c r="W15">
        <f>IF(ISBLANK(J15),"",J15-$B15)</f>
        <v>-0.058100000000000041</v>
      </c>
      <c r="Y15" t="b">
        <f>IF(ISBLANK($J15),"",IF($W15&lt;-0.035000000000000003))</f>
        <v>1</v>
      </c>
      <c r="Z15" t="b">
        <f>IF(ISBLANK($G15),"",IF($T15&gt;0.035000000000000003))</f>
        <v>0</v>
      </c>
      <c r="AA15" t="b">
        <f>IF(ISBLANK($J15),"",IF(AND($W15&lt;-0.035000000000000003,$T15&gt;0.035000000000000003)))</f>
        <v>0</v>
      </c>
      <c r="AB15" t="b">
        <f>IF(ISBLANK($J15),"",IF(AND($T15&lt;-0.035000000000000003,$W15&gt;0.035000000000000003)))</f>
        <v>0</v>
      </c>
      <c r="AJ15" s="1"/>
    </row>
    <row r="16" spans="1:74">
      <c r="A16" t="s">
        <v>34</v>
      </c>
      <c r="B16">
        <v>0.70530000000000004</v>
      </c>
      <c r="C16">
        <v>0.70389999999999997</v>
      </c>
      <c r="D16">
        <v>0.74450000000000005</v>
      </c>
      <c r="E16">
        <v>0.6734</v>
      </c>
      <c r="F16">
        <v>0.64349999999999996</v>
      </c>
      <c r="G16">
        <v>0.59130000000000005</v>
      </c>
      <c r="H16">
        <v>0.59030000000000005</v>
      </c>
      <c r="I16">
        <v>0.67459999999999998</v>
      </c>
      <c r="J16">
        <v>0.68940000000000001</v>
      </c>
      <c r="M16" t="s">
        <v>34</v>
      </c>
      <c r="P16">
        <f>IF(ISBLANK(C16),"",C16-$B16)</f>
        <v>-0.0014000000000000679</v>
      </c>
      <c r="Q16">
        <f>IF(ISBLANK(D16),"",D16-$B16)</f>
        <v>0.039200000000000013</v>
      </c>
      <c r="R16">
        <f>IF(ISBLANK(E16),"",E16-$B16)</f>
        <v>-0.031900000000000039</v>
      </c>
      <c r="S16">
        <f>IF(ISBLANK(F16),"",F16-$B16)</f>
        <v>-0.061800000000000077</v>
      </c>
      <c r="T16">
        <f>IF(ISBLANK(G16),"",G16-$B16)</f>
        <v>-0.11399999999999999</v>
      </c>
      <c r="U16">
        <f>IF(ISBLANK(H16),"",H16-$B16)</f>
        <v>-0.11499999999999999</v>
      </c>
      <c r="V16">
        <f>IF(ISBLANK(I16),"",I16-$B16)</f>
        <v>-0.030700000000000061</v>
      </c>
      <c r="W16">
        <f>IF(ISBLANK(J16),"",J16-$B16)</f>
        <v>-0.015900000000000025</v>
      </c>
      <c r="Y16" t="b">
        <f>IF(ISBLANK($J16),"",IF($W16&lt;-0.035000000000000003))</f>
        <v>0</v>
      </c>
      <c r="Z16" t="b">
        <f>IF(ISBLANK($G16),"",IF($T16&gt;0.035000000000000003))</f>
        <v>0</v>
      </c>
      <c r="AA16" t="b">
        <f>IF(ISBLANK($J16),"",IF(AND($W16&lt;-0.035000000000000003,$T16&gt;0.035000000000000003)))</f>
        <v>0</v>
      </c>
      <c r="AB16" t="b">
        <f>IF(ISBLANK($J16),"",IF(AND($T16&lt;-0.035000000000000003,$W16&gt;0.035000000000000003)))</f>
        <v>0</v>
      </c>
      <c r="AJ16" s="1"/>
    </row>
    <row r="17" spans="1:74">
      <c r="A17" t="s">
        <v>35</v>
      </c>
      <c r="B17">
        <v>0.57950000000000002</v>
      </c>
      <c r="C17">
        <v>0.66759999999999997</v>
      </c>
      <c r="D17">
        <v>0.63339999999999996</v>
      </c>
      <c r="E17">
        <v>0.62</v>
      </c>
      <c r="F17">
        <v>0.47239999999999999</v>
      </c>
      <c r="G17">
        <v>0.37869999999999998</v>
      </c>
      <c r="H17">
        <v>0.4617</v>
      </c>
      <c r="I17">
        <v>0.187</v>
      </c>
      <c r="J17">
        <v>0.66690000000000005</v>
      </c>
      <c r="M17" t="s">
        <v>35</v>
      </c>
      <c r="P17">
        <f>IF(ISBLANK(C17),"",C17-$B17)</f>
        <v>0.088099999999999956</v>
      </c>
      <c r="Q17">
        <f>IF(ISBLANK(D17),"",D17-$B17)</f>
        <v>0.053899999999999948</v>
      </c>
      <c r="R17">
        <f>IF(ISBLANK(E17),"",E17-$B17)</f>
        <v>0.04049999999999998</v>
      </c>
      <c r="S17">
        <f>IF(ISBLANK(F17),"",F17-$B17)</f>
        <v>-0.10710000000000003</v>
      </c>
      <c r="T17">
        <f>IF(ISBLANK(G17),"",G17-$B17)</f>
        <v>-0.20080000000000003</v>
      </c>
      <c r="U17">
        <f>IF(ISBLANK(H17),"",H17-$B17)</f>
        <v>-0.11780000000000002</v>
      </c>
      <c r="V17">
        <f>IF(ISBLANK(I17),"",I17-$B17)</f>
        <v>-0.39250000000000002</v>
      </c>
      <c r="W17">
        <f>IF(ISBLANK(J17),"",J17-$B17)</f>
        <v>0.087400000000000033</v>
      </c>
      <c r="Y17" t="b">
        <f>IF(ISBLANK($J17),"",IF($W17&lt;-0.035000000000000003))</f>
        <v>0</v>
      </c>
      <c r="Z17" t="b">
        <f>IF(ISBLANK($G17),"",IF($T17&gt;0.035000000000000003))</f>
        <v>0</v>
      </c>
      <c r="AA17" t="b">
        <f>IF(ISBLANK($J17),"",IF(AND($W17&lt;-0.035000000000000003,$T17&gt;0.035000000000000003)))</f>
        <v>0</v>
      </c>
      <c r="AB17" t="b">
        <f>IF(ISBLANK($J17),"",IF(AND($T17&lt;-0.035000000000000003,$W17&gt;0.035000000000000003)))</f>
        <v>1</v>
      </c>
      <c r="AJ17" s="1"/>
    </row>
    <row r="18" spans="1:74">
      <c r="A18" t="s">
        <v>36</v>
      </c>
      <c r="B18">
        <v>0.86680000000000001</v>
      </c>
      <c r="C18">
        <v>0.90039999999999998</v>
      </c>
      <c r="D18">
        <v>0.87250000000000005</v>
      </c>
      <c r="E18">
        <v>0.86680000000000001</v>
      </c>
      <c r="F18">
        <v>0.70230000000000004</v>
      </c>
      <c r="G18">
        <v>0.71899999999999997</v>
      </c>
      <c r="H18">
        <v>0.70740000000000003</v>
      </c>
      <c r="I18">
        <v>0.84770000000000001</v>
      </c>
      <c r="J18">
        <v>0.92279999999999995</v>
      </c>
      <c r="M18" t="s">
        <v>36</v>
      </c>
      <c r="P18">
        <f>IF(ISBLANK(C18),"",C18-$B18)</f>
        <v>0.033599999999999963</v>
      </c>
      <c r="Q18">
        <f>IF(ISBLANK(D18),"",D18-$B18)</f>
        <v>0.0057000000000000384</v>
      </c>
      <c r="R18">
        <f>IF(ISBLANK(E18),"",E18-$B18)</f>
        <v>0</v>
      </c>
      <c r="S18">
        <f>IF(ISBLANK(F18),"",F18-$B18)</f>
        <v>-0.16449999999999998</v>
      </c>
      <c r="T18">
        <f>IF(ISBLANK(G18),"",G18-$B18)</f>
        <v>-0.14780000000000004</v>
      </c>
      <c r="U18">
        <f>IF(ISBLANK(H18),"",H18-$B18)</f>
        <v>-0.15939999999999999</v>
      </c>
      <c r="V18">
        <f>IF(ISBLANK(I18),"",I18-$B18)</f>
        <v>-0.019100000000000006</v>
      </c>
      <c r="W18">
        <f>IF(ISBLANK(J18),"",J18-$B18)</f>
        <v>0.055999999999999939</v>
      </c>
      <c r="Y18" t="b">
        <f>IF(ISBLANK($J18),"",IF($W18&lt;-0.035000000000000003))</f>
        <v>0</v>
      </c>
      <c r="Z18" t="b">
        <f>IF(ISBLANK($G18),"",IF($T18&gt;0.035000000000000003))</f>
        <v>0</v>
      </c>
      <c r="AA18" t="b">
        <f>IF(ISBLANK($J18),"",IF(AND($W18&lt;-0.035000000000000003,$T18&gt;0.035000000000000003)))</f>
        <v>0</v>
      </c>
      <c r="AB18" t="b">
        <f>IF(ISBLANK($J18),"",IF(AND($T18&lt;-0.035000000000000003,$W18&gt;0.035000000000000003)))</f>
        <v>1</v>
      </c>
      <c r="AJ18" s="1"/>
    </row>
    <row r="19" spans="1:74">
      <c r="A19" t="s">
        <v>37</v>
      </c>
      <c r="B19">
        <v>0.64049999999999996</v>
      </c>
      <c r="C19">
        <v>0.63100000000000001</v>
      </c>
      <c r="D19">
        <v>0.64590000000000003</v>
      </c>
      <c r="E19">
        <v>0.6431</v>
      </c>
      <c r="F19">
        <v>0.63</v>
      </c>
      <c r="G19">
        <v>0.69810000000000005</v>
      </c>
      <c r="H19">
        <v>0.53520000000000001</v>
      </c>
      <c r="I19">
        <v>0.69920000000000004</v>
      </c>
      <c r="J19">
        <v>0.622</v>
      </c>
      <c r="M19" t="s">
        <v>37</v>
      </c>
      <c r="P19">
        <f>IF(ISBLANK(C19),"",C19-$B19)</f>
        <v>-0.0094999999999999529</v>
      </c>
      <c r="Q19">
        <f>IF(ISBLANK(D19),"",D19-$B19)</f>
        <v>0.0054000000000000714</v>
      </c>
      <c r="R19">
        <f>IF(ISBLANK(E19),"",E19-$B19)</f>
        <v>0.0026000000000000467</v>
      </c>
      <c r="S19">
        <f>IF(ISBLANK(F19),"",F19-$B19)</f>
        <v>-0.010499999999999954</v>
      </c>
      <c r="T19">
        <f>IF(ISBLANK(G19),"",G19-$B19)</f>
        <v>0.057600000000000096</v>
      </c>
      <c r="U19">
        <f>IF(ISBLANK(H19),"",H19-$B19)</f>
        <v>-0.10529999999999995</v>
      </c>
      <c r="V19">
        <f>IF(ISBLANK(I19),"",I19-$B19)</f>
        <v>0.058700000000000085</v>
      </c>
      <c r="W19">
        <f>IF(ISBLANK(J19),"",J19-$B19)</f>
        <v>-0.018499999999999961</v>
      </c>
      <c r="Y19" t="b">
        <f>IF(ISBLANK($J19),"",IF($W19&lt;-0.035000000000000003))</f>
        <v>0</v>
      </c>
      <c r="Z19" t="b">
        <f>IF(ISBLANK($G19),"",IF($T19&gt;0.035000000000000003))</f>
        <v>1</v>
      </c>
      <c r="AA19" t="b">
        <f>IF(ISBLANK($J19),"",IF(AND($W19&lt;-0.035000000000000003,$T19&gt;0.035000000000000003)))</f>
        <v>0</v>
      </c>
      <c r="AB19" t="b">
        <f>IF(ISBLANK($J19),"",IF(AND($T19&lt;-0.035000000000000003,$W19&gt;0.035000000000000003)))</f>
        <v>0</v>
      </c>
      <c r="AJ19" s="1"/>
    </row>
    <row r="20" spans="1:74">
      <c r="A20" t="s">
        <v>38</v>
      </c>
      <c r="B20">
        <v>0.6552</v>
      </c>
      <c r="C20">
        <v>0.56420000000000003</v>
      </c>
      <c r="D20">
        <v>0.71379999999999999</v>
      </c>
      <c r="E20">
        <v>0.71740000000000004</v>
      </c>
      <c r="F20">
        <v>0.76090000000000002</v>
      </c>
      <c r="G20">
        <v>0.87250000000000005</v>
      </c>
      <c r="H20">
        <v>0.53480000000000005</v>
      </c>
      <c r="I20">
        <v>0.75849999999999995</v>
      </c>
      <c r="J20">
        <v>0.51829999999999998</v>
      </c>
      <c r="M20" t="s">
        <v>38</v>
      </c>
      <c r="P20">
        <f>IF(ISBLANK(C20),"",C20-$B20)</f>
        <v>-0.09099999999999997</v>
      </c>
      <c r="Q20">
        <f>IF(ISBLANK(D20),"",D20-$B20)</f>
        <v>0.058599999999999985</v>
      </c>
      <c r="R20">
        <f>IF(ISBLANK(E20),"",E20-$B20)</f>
        <v>0.062200000000000033</v>
      </c>
      <c r="S20">
        <f>IF(ISBLANK(F20),"",F20-$B20)</f>
        <v>0.10570000000000002</v>
      </c>
      <c r="T20">
        <f>IF(ISBLANK(G20),"",G20-$B20)</f>
        <v>0.21730000000000005</v>
      </c>
      <c r="U20">
        <f>IF(ISBLANK(H20),"",H20-$B20)</f>
        <v>-0.12039999999999995</v>
      </c>
      <c r="V20">
        <f>IF(ISBLANK(I20),"",I20-$B20)</f>
        <v>0.10329999999999995</v>
      </c>
      <c r="W20">
        <f>IF(ISBLANK(J20),"",J20-$B20)</f>
        <v>-0.13690000000000002</v>
      </c>
      <c r="Y20" t="b">
        <f>IF(ISBLANK($J20),"",IF($W20&lt;-0.035000000000000003))</f>
        <v>1</v>
      </c>
      <c r="Z20" t="b">
        <f>IF(ISBLANK($G20),"",IF($T20&gt;0.035000000000000003))</f>
        <v>1</v>
      </c>
      <c r="AA20" t="b">
        <f>IF(ISBLANK($J20),"",IF(AND($W20&lt;-0.035000000000000003,$T20&gt;0.035000000000000003)))</f>
        <v>1</v>
      </c>
      <c r="AB20" t="b">
        <f>IF(ISBLANK($J20),"",IF(AND($T20&lt;-0.035000000000000003,$W20&gt;0.035000000000000003)))</f>
        <v>0</v>
      </c>
      <c r="AJ20" s="1"/>
    </row>
    <row r="21" spans="1:74">
      <c r="A21" t="s">
        <v>39</v>
      </c>
      <c r="B21">
        <v>0.48249999999999998</v>
      </c>
      <c r="C21">
        <v>0.48220000000000002</v>
      </c>
      <c r="D21">
        <v>0.51649999999999996</v>
      </c>
      <c r="E21">
        <v>0.51419999999999999</v>
      </c>
      <c r="F21">
        <v>0.55369999999999997</v>
      </c>
      <c r="G21">
        <v>0.51649999999999996</v>
      </c>
      <c r="H21">
        <v>0.18740000000000001</v>
      </c>
      <c r="I21">
        <v>0.46650000000000003</v>
      </c>
      <c r="J21">
        <v>0.48089999999999999</v>
      </c>
      <c r="M21" t="s">
        <v>39</v>
      </c>
      <c r="P21">
        <f>IF(ISBLANK(C21),"",C21-$B21)</f>
        <v>-0.00029999999999996696</v>
      </c>
      <c r="Q21">
        <f>IF(ISBLANK(D21),"",D21-$B21)</f>
        <v>0.033999999999999975</v>
      </c>
      <c r="R21">
        <f>IF(ISBLANK(E21),"",E21-$B21)</f>
        <v>0.031700000000000006</v>
      </c>
      <c r="S21">
        <f>IF(ISBLANK(F21),"",F21-$B21)</f>
        <v>0.071199999999999986</v>
      </c>
      <c r="T21">
        <f>IF(ISBLANK(G21),"",G21-$B21)</f>
        <v>0.033999999999999975</v>
      </c>
      <c r="U21">
        <f>IF(ISBLANK(H21),"",H21-$B21)</f>
        <v>-0.29509999999999997</v>
      </c>
      <c r="V21">
        <f>IF(ISBLANK(I21),"",I21-$B21)</f>
        <v>-0.015999999999999959</v>
      </c>
      <c r="W21">
        <f>IF(ISBLANK(J21),"",J21-$B21)</f>
        <v>-0.0015999999999999903</v>
      </c>
      <c r="Y21" t="b">
        <f>IF(ISBLANK($J21),"",IF($W21&lt;-0.035000000000000003))</f>
        <v>0</v>
      </c>
      <c r="Z21" t="b">
        <f>IF(ISBLANK($G21),"",IF($T21&gt;0.035000000000000003))</f>
        <v>0</v>
      </c>
      <c r="AA21" t="b">
        <f>IF(ISBLANK($J21),"",IF(AND($W21&lt;-0.035000000000000003,$T21&gt;0.035000000000000003)))</f>
        <v>0</v>
      </c>
      <c r="AB21" t="b">
        <f>IF(ISBLANK($J21),"",IF(AND($T21&lt;-0.035000000000000003,$W21&gt;0.035000000000000003)))</f>
        <v>0</v>
      </c>
      <c r="AJ21" s="1"/>
    </row>
    <row r="22" spans="1:74">
      <c r="A22" t="s">
        <v>40</v>
      </c>
      <c r="B22">
        <v>0.0074999999999999997</v>
      </c>
      <c r="C22">
        <v>0.0077999999999999996</v>
      </c>
      <c r="D22">
        <v>0.0076</v>
      </c>
      <c r="E22">
        <v>0.0077000000000000002</v>
      </c>
      <c r="F22">
        <v>0.0074999999999999997</v>
      </c>
      <c r="G22">
        <v>0.0080000000000000002</v>
      </c>
      <c r="H22">
        <v>0.0088999999999999999</v>
      </c>
      <c r="I22">
        <v>0.0080999999999999996</v>
      </c>
      <c r="J22">
        <v>0.0079000000000000008</v>
      </c>
      <c r="M22" t="s">
        <v>40</v>
      </c>
      <c r="P22">
        <f>IF(ISBLANK(C22),"",C22-$B22)</f>
        <v>0.00029999999999999992</v>
      </c>
      <c r="Q22">
        <f>IF(ISBLANK(D22),"",D22-$B22)</f>
        <v>0.00010000000000000026</v>
      </c>
      <c r="R22">
        <f>IF(ISBLANK(E22),"",E22-$B22)</f>
        <v>0.00020000000000000052</v>
      </c>
      <c r="S22">
        <f>IF(ISBLANK(F22),"",F22-$B22)</f>
        <v>0</v>
      </c>
      <c r="T22">
        <f>IF(ISBLANK(G22),"",G22-$B22)</f>
        <v>0.00050000000000000044</v>
      </c>
      <c r="U22">
        <f>IF(ISBLANK(H22),"",H22-$B22)</f>
        <v>0.0014000000000000002</v>
      </c>
      <c r="V22">
        <f>IF(ISBLANK(I22),"",I22-$B22)</f>
        <v>0.00059999999999999984</v>
      </c>
      <c r="W22">
        <f>IF(ISBLANK(J22),"",J22-$B22)</f>
        <v>0.00040000000000000105</v>
      </c>
      <c r="Y22" t="b">
        <f>IF(ISBLANK($J22),"",IF($W22&lt;-0.035000000000000003))</f>
        <v>0</v>
      </c>
      <c r="Z22" t="b">
        <f>IF(ISBLANK($G22),"",IF($T22&gt;0.035000000000000003))</f>
        <v>0</v>
      </c>
      <c r="AA22" t="b">
        <f>IF(ISBLANK($J22),"",IF(AND($W22&lt;-0.035000000000000003,$T22&gt;0.035000000000000003)))</f>
        <v>0</v>
      </c>
      <c r="AB22" t="b">
        <f>IF(ISBLANK($J22),"",IF(AND($T22&lt;-0.035000000000000003,$W22&gt;0.035000000000000003)))</f>
        <v>0</v>
      </c>
    </row>
    <row r="23" spans="1:74">
      <c r="A23" t="s">
        <v>41</v>
      </c>
      <c r="B23">
        <v>0.24440000000000001</v>
      </c>
      <c r="C23">
        <v>0.25119999999999998</v>
      </c>
      <c r="D23">
        <v>0.24610000000000001</v>
      </c>
      <c r="E23">
        <v>0.24579999999999999</v>
      </c>
      <c r="F23">
        <v>0.23549999999999999</v>
      </c>
      <c r="G23">
        <v>0.23730000000000001</v>
      </c>
      <c r="H23">
        <v>0.16739999999999999</v>
      </c>
      <c r="I23">
        <v>0.2233</v>
      </c>
      <c r="J23">
        <v>0.254</v>
      </c>
      <c r="M23" t="s">
        <v>41</v>
      </c>
      <c r="P23">
        <f>IF(ISBLANK(C23),"",C23-$B23)</f>
        <v>0.0067999999999999727</v>
      </c>
      <c r="Q23">
        <f>IF(ISBLANK(D23),"",D23-$B23)</f>
        <v>0.0017000000000000071</v>
      </c>
      <c r="R23">
        <f>IF(ISBLANK(E23),"",E23-$B23)</f>
        <v>0.0013999999999999846</v>
      </c>
      <c r="S23">
        <f>IF(ISBLANK(F23),"",F23-$B23)</f>
        <v>-0.008900000000000019</v>
      </c>
      <c r="T23">
        <f>IF(ISBLANK(G23),"",G23-$B23)</f>
        <v>-0.0070999999999999952</v>
      </c>
      <c r="U23">
        <f>IF(ISBLANK(H23),"",H23-$B23)</f>
        <v>-0.077000000000000013</v>
      </c>
      <c r="V23">
        <f>IF(ISBLANK(I23),"",I23-$B23)</f>
        <v>-0.021100000000000008</v>
      </c>
      <c r="W23">
        <f>IF(ISBLANK(J23),"",J23-$B23)</f>
        <v>0.0095999999999999974</v>
      </c>
      <c r="Y23" t="b">
        <f>IF(ISBLANK($J23),"",IF($W23&lt;-0.035000000000000003))</f>
        <v>0</v>
      </c>
      <c r="Z23" t="b">
        <f>IF(ISBLANK($G23),"",IF($T23&gt;0.035000000000000003))</f>
        <v>0</v>
      </c>
      <c r="AA23" t="b">
        <f>IF(ISBLANK($J23),"",IF(AND($W23&lt;-0.035000000000000003,$T23&gt;0.035000000000000003)))</f>
        <v>0</v>
      </c>
      <c r="AB23" t="b">
        <f>IF(ISBLANK($J23),"",IF(AND($T23&lt;-0.035000000000000003,$W23&gt;0.035000000000000003)))</f>
        <v>0</v>
      </c>
    </row>
    <row r="24" spans="1:74">
      <c r="A24" t="s">
        <v>42</v>
      </c>
      <c r="B24">
        <v>0.50970000000000004</v>
      </c>
      <c r="C24">
        <v>0.51370000000000005</v>
      </c>
      <c r="D24">
        <v>0.51239999999999997</v>
      </c>
      <c r="E24">
        <v>0.52270000000000005</v>
      </c>
      <c r="F24">
        <v>0.50729999999999997</v>
      </c>
      <c r="G24">
        <v>0.53039999999999998</v>
      </c>
      <c r="H24">
        <v>0.47299999999999998</v>
      </c>
      <c r="I24">
        <v>0.52449999999999997</v>
      </c>
      <c r="J24">
        <v>0.50319999999999998</v>
      </c>
      <c r="M24" t="s">
        <v>42</v>
      </c>
      <c r="P24">
        <f>IF(ISBLANK(C24),"",C24-$B24)</f>
        <v>0.0040000000000000036</v>
      </c>
      <c r="Q24">
        <f>IF(ISBLANK(D24),"",D24-$B24)</f>
        <v>0.0026999999999999247</v>
      </c>
      <c r="R24">
        <f>IF(ISBLANK(E24),"",E24-$B24)</f>
        <v>0.013000000000000012</v>
      </c>
      <c r="S24">
        <f>IF(ISBLANK(F24),"",F24-$B24)</f>
        <v>-0.0024000000000000687</v>
      </c>
      <c r="T24">
        <f>IF(ISBLANK(G24),"",G24-$B24)</f>
        <v>0.020699999999999941</v>
      </c>
      <c r="U24">
        <f>IF(ISBLANK(H24),"",H24-$B24)</f>
        <v>-0.036700000000000066</v>
      </c>
      <c r="V24">
        <f>IF(ISBLANK(I24),"",I24-$B24)</f>
        <v>0.014799999999999924</v>
      </c>
      <c r="W24">
        <f>IF(ISBLANK(J24),"",J24-$B24)</f>
        <v>-0.0065000000000000613</v>
      </c>
      <c r="Y24" t="b">
        <f>IF(ISBLANK($J24),"",IF($W24&lt;-0.035000000000000003))</f>
        <v>0</v>
      </c>
      <c r="Z24" t="b">
        <f>IF(ISBLANK($G24),"",IF($T24&gt;0.035000000000000003))</f>
        <v>0</v>
      </c>
      <c r="AA24" t="b">
        <f>IF(ISBLANK($J24),"",IF(AND($W24&lt;-0.035000000000000003,$T24&gt;0.035000000000000003)))</f>
        <v>0</v>
      </c>
      <c r="AB24" t="b">
        <f>IF(ISBLANK($J24),"",IF(AND($T24&lt;-0.035000000000000003,$W24&gt;0.035000000000000003)))</f>
        <v>0</v>
      </c>
    </row>
    <row r="25" spans="1:74">
      <c r="A25" t="s">
        <v>43</v>
      </c>
      <c r="B25">
        <v>0.35120000000000001</v>
      </c>
      <c r="C25">
        <v>0.35060000000000002</v>
      </c>
      <c r="D25">
        <v>0.33939999999999998</v>
      </c>
      <c r="E25">
        <v>0.33639999999999998</v>
      </c>
      <c r="F25">
        <v>0.28039999999999998</v>
      </c>
      <c r="G25">
        <v>0.27529999999999999</v>
      </c>
      <c r="H25">
        <v>0.24349999999999999</v>
      </c>
      <c r="I25">
        <v>0.17829999999999999</v>
      </c>
      <c r="J25">
        <v>0.34960000000000002</v>
      </c>
      <c r="M25" t="s">
        <v>43</v>
      </c>
      <c r="P25">
        <f>IF(ISBLANK(C25),"",C25-$B25)</f>
        <v>-0.00059999999999998943</v>
      </c>
      <c r="Q25">
        <f>IF(ISBLANK(D25),"",D25-$B25)</f>
        <v>-0.011800000000000033</v>
      </c>
      <c r="R25">
        <f>IF(ISBLANK(E25),"",E25-$B25)</f>
        <v>-0.014800000000000035</v>
      </c>
      <c r="S25">
        <f>IF(ISBLANK(F25),"",F25-$B25)</f>
        <v>-0.07080000000000003</v>
      </c>
      <c r="T25">
        <f>IF(ISBLANK(G25),"",G25-$B25)</f>
        <v>-0.075900000000000023</v>
      </c>
      <c r="U25">
        <f>IF(ISBLANK(H25),"",H25-$B25)</f>
        <v>-0.10770000000000002</v>
      </c>
      <c r="V25">
        <f>IF(ISBLANK(I25),"",I25-$B25)</f>
        <v>-0.17290000000000003</v>
      </c>
      <c r="W25">
        <f>IF(ISBLANK(J25),"",J25-$B25)</f>
        <v>-0.0015999999999999903</v>
      </c>
      <c r="Y25" t="b">
        <f>IF(ISBLANK($J25),"",IF($W25&lt;-0.035000000000000003))</f>
        <v>0</v>
      </c>
      <c r="Z25" t="b">
        <f>IF(ISBLANK($G25),"",IF($T25&gt;0.035000000000000003))</f>
        <v>0</v>
      </c>
      <c r="AA25" t="b">
        <f>IF(ISBLANK($J25),"",IF(AND($W25&lt;-0.035000000000000003,$T25&gt;0.035000000000000003)))</f>
        <v>0</v>
      </c>
      <c r="AB25" t="b">
        <f>IF(ISBLANK($J25),"",IF(AND($T25&lt;-0.035000000000000003,$W25&gt;0.035000000000000003)))</f>
        <v>0</v>
      </c>
    </row>
    <row r="26" spans="1:74">
      <c r="A26" t="s">
        <v>44</v>
      </c>
      <c r="B26">
        <v>0.64749999999999996</v>
      </c>
      <c r="C26">
        <v>0.62709999999999999</v>
      </c>
      <c r="D26">
        <v>0.64459999999999995</v>
      </c>
      <c r="E26">
        <v>0.64800000000000002</v>
      </c>
      <c r="F26">
        <v>0.68840000000000001</v>
      </c>
      <c r="G26">
        <v>0.64670000000000005</v>
      </c>
      <c r="H26">
        <v>0.56499999999999995</v>
      </c>
      <c r="I26">
        <v>0.70640000000000003</v>
      </c>
      <c r="J26">
        <v>0.60829999999999995</v>
      </c>
      <c r="M26" t="s">
        <v>44</v>
      </c>
      <c r="P26">
        <f>IF(ISBLANK(C26),"",C26-$B26)</f>
        <v>-0.020399999999999974</v>
      </c>
      <c r="Q26">
        <f>IF(ISBLANK(D26),"",D26-$B26)</f>
        <v>-0.0029000000000000137</v>
      </c>
      <c r="R26">
        <f>IF(ISBLANK(E26),"",E26-$B26)</f>
        <v>0.00050000000000005596</v>
      </c>
      <c r="S26">
        <f>IF(ISBLANK(F26),"",F26-$B26)</f>
        <v>0.040900000000000047</v>
      </c>
      <c r="T26">
        <f>IF(ISBLANK(G26),"",G26-$B26)</f>
        <v>-0.00079999999999991189</v>
      </c>
      <c r="U26">
        <f>IF(ISBLANK(H26),"",H26-$B26)</f>
        <v>-0.082500000000000018</v>
      </c>
      <c r="V26">
        <f>IF(ISBLANK(I26),"",I26-$B26)</f>
        <v>0.058900000000000063</v>
      </c>
      <c r="W26">
        <f>IF(ISBLANK(J26),"",J26-$B26)</f>
        <v>-0.039200000000000013</v>
      </c>
      <c r="Y26" t="b">
        <f>IF(ISBLANK($J26),"",IF($W26&lt;-0.035000000000000003))</f>
        <v>1</v>
      </c>
      <c r="Z26" t="b">
        <f>IF(ISBLANK($G26),"",IF($T26&gt;0.035000000000000003))</f>
        <v>0</v>
      </c>
      <c r="AA26" t="b">
        <f>IF(ISBLANK($J26),"",IF(AND($W26&lt;-0.035000000000000003,$T26&gt;0.035000000000000003)))</f>
        <v>0</v>
      </c>
      <c r="AB26" t="b">
        <f>IF(ISBLANK($J26),"",IF(AND($T26&lt;-0.035000000000000003,$W26&gt;0.035000000000000003)))</f>
        <v>0</v>
      </c>
    </row>
    <row r="27" spans="1:74">
      <c r="A27" t="s">
        <v>45</v>
      </c>
      <c r="B27">
        <v>0.0969</v>
      </c>
      <c r="C27">
        <v>0.1245</v>
      </c>
      <c r="D27">
        <v>0.13880000000000001</v>
      </c>
      <c r="E27">
        <v>0.1285</v>
      </c>
      <c r="F27">
        <v>0.085000000000000006</v>
      </c>
      <c r="G27">
        <v>0.084099999999999994</v>
      </c>
      <c r="H27">
        <v>0.081100000000000005</v>
      </c>
      <c r="I27">
        <v>0.080399999999999999</v>
      </c>
      <c r="J27">
        <v>0.1229</v>
      </c>
      <c r="M27" t="s">
        <v>45</v>
      </c>
      <c r="P27">
        <f>IF(ISBLANK(C27),"",C27-$B27)</f>
        <v>0.0276</v>
      </c>
      <c r="Q27">
        <f>IF(ISBLANK(D27),"",D27-$B27)</f>
        <v>0.041900000000000007</v>
      </c>
      <c r="R27">
        <f>IF(ISBLANK(E27),"",E27-$B27)</f>
        <v>0.031600000000000003</v>
      </c>
      <c r="S27">
        <f>IF(ISBLANK(F27),"",F27-$B27)</f>
        <v>-0.011899999999999994</v>
      </c>
      <c r="T27">
        <f>IF(ISBLANK(G27),"",G27-$B27)</f>
        <v>-0.012800000000000006</v>
      </c>
      <c r="U27">
        <f>IF(ISBLANK(H27),"",H27-$B27)</f>
        <v>-0.015799999999999995</v>
      </c>
      <c r="V27">
        <f>IF(ISBLANK(I27),"",I27-$B27)</f>
        <v>-0.016500000000000001</v>
      </c>
      <c r="W27">
        <f>IF(ISBLANK(J27),"",J27-$B27)</f>
        <v>0.025999999999999995</v>
      </c>
      <c r="Y27" t="b">
        <f>IF(ISBLANK($J27),"",IF($W27&lt;-0.035000000000000003))</f>
        <v>0</v>
      </c>
      <c r="Z27" t="b">
        <f>IF(ISBLANK($G27),"",IF($T27&gt;0.035000000000000003))</f>
        <v>0</v>
      </c>
      <c r="AA27" t="b">
        <f>IF(ISBLANK($J27),"",IF(AND($W27&lt;-0.035000000000000003,$T27&gt;0.035000000000000003)))</f>
        <v>0</v>
      </c>
      <c r="AB27" t="b">
        <f>IF(ISBLANK($J27),"",IF(AND($T27&lt;-0.035000000000000003,$W27&gt;0.035000000000000003)))</f>
        <v>0</v>
      </c>
    </row>
    <row r="28" spans="1:74">
      <c r="A28" t="s">
        <v>46</v>
      </c>
      <c r="B28">
        <v>0.37740000000000001</v>
      </c>
      <c r="C28">
        <v>0.39500000000000002</v>
      </c>
      <c r="D28">
        <v>0.371</v>
      </c>
      <c r="E28">
        <v>0.37640000000000001</v>
      </c>
      <c r="F28">
        <v>0.32890000000000003</v>
      </c>
      <c r="G28">
        <v>0.30669999999999997</v>
      </c>
      <c r="H28">
        <v>0.36170000000000002</v>
      </c>
      <c r="I28">
        <v>0.35870000000000002</v>
      </c>
      <c r="J28">
        <v>0.40989999999999999</v>
      </c>
      <c r="M28" t="s">
        <v>46</v>
      </c>
      <c r="P28">
        <f>IF(ISBLANK(C28),"",C28-$B28)</f>
        <v>0.017600000000000005</v>
      </c>
      <c r="Q28">
        <f>IF(ISBLANK(D28),"",D28-$B28)</f>
        <v>-0.0064000000000000168</v>
      </c>
      <c r="R28">
        <f>IF(ISBLANK(E28),"",E28-$B28)</f>
        <v>-0.0010000000000000009</v>
      </c>
      <c r="S28">
        <f>IF(ISBLANK(F28),"",F28-$B28)</f>
        <v>-0.048499999999999988</v>
      </c>
      <c r="T28">
        <f>IF(ISBLANK(G28),"",G28-$B28)</f>
        <v>-0.070700000000000041</v>
      </c>
      <c r="U28">
        <f>IF(ISBLANK(H28),"",H28-$B28)</f>
        <v>-0.015699999999999992</v>
      </c>
      <c r="V28">
        <f>IF(ISBLANK(I28),"",I28-$B28)</f>
        <v>-0.018699999999999994</v>
      </c>
      <c r="W28">
        <f>IF(ISBLANK(J28),"",J28-$B28)</f>
        <v>0.032499999999999973</v>
      </c>
      <c r="Y28" t="b">
        <f>IF(ISBLANK($J28),"",IF($W28&lt;-0.035000000000000003))</f>
        <v>0</v>
      </c>
      <c r="Z28" t="b">
        <f>IF(ISBLANK($G28),"",IF($T28&gt;0.035000000000000003))</f>
        <v>0</v>
      </c>
      <c r="AA28" t="b">
        <f>IF(ISBLANK($J28),"",IF(AND($W28&lt;-0.035000000000000003,$T28&gt;0.035000000000000003)))</f>
        <v>0</v>
      </c>
      <c r="AB28" t="b">
        <f>IF(ISBLANK($J28),"",IF(AND($T28&lt;-0.035000000000000003,$W28&gt;0.035000000000000003)))</f>
        <v>0</v>
      </c>
    </row>
    <row r="29" spans="1:74">
      <c r="A29" t="s">
        <v>47</v>
      </c>
      <c r="B29">
        <v>0.73729999999999996</v>
      </c>
      <c r="C29">
        <v>0.64859999999999995</v>
      </c>
      <c r="D29">
        <v>0.69199999999999995</v>
      </c>
      <c r="E29">
        <v>0.71640000000000004</v>
      </c>
      <c r="F29">
        <v>0.75949999999999995</v>
      </c>
      <c r="G29">
        <v>0.65790000000000004</v>
      </c>
      <c r="H29">
        <v>0.55300000000000005</v>
      </c>
      <c r="I29">
        <v>0.51839999999999997</v>
      </c>
      <c r="J29">
        <v>0.6381</v>
      </c>
      <c r="M29" t="s">
        <v>47</v>
      </c>
      <c r="P29">
        <f>IF(ISBLANK(C29),"",C29-$B29)</f>
        <v>-0.088700000000000001</v>
      </c>
      <c r="Q29">
        <f>IF(ISBLANK(D29),"",D29-$B29)</f>
        <v>-0.045300000000000007</v>
      </c>
      <c r="R29">
        <f>IF(ISBLANK(E29),"",E29-$B29)</f>
        <v>-0.020899999999999919</v>
      </c>
      <c r="S29">
        <f>IF(ISBLANK(F29),"",F29-$B29)</f>
        <v>0.022199999999999998</v>
      </c>
      <c r="T29">
        <f>IF(ISBLANK(G29),"",G29-$B29)</f>
        <v>-0.079399999999999915</v>
      </c>
      <c r="U29">
        <f>IF(ISBLANK(H29),"",H29-$B29)</f>
        <v>-0.18429999999999991</v>
      </c>
      <c r="V29">
        <f>IF(ISBLANK(I29),"",I29-$B29)</f>
        <v>-0.21889999999999998</v>
      </c>
      <c r="W29">
        <f>IF(ISBLANK(J29),"",J29-$B29)</f>
        <v>-0.099199999999999955</v>
      </c>
      <c r="Y29" t="b">
        <f>IF(ISBLANK($J29),"",IF($W29&lt;-0.035000000000000003))</f>
        <v>1</v>
      </c>
      <c r="Z29" t="b">
        <f>IF(ISBLANK($G29),"",IF($T29&gt;0.035000000000000003))</f>
        <v>0</v>
      </c>
      <c r="AA29" t="b">
        <f>IF(ISBLANK($J29),"",IF(AND($W29&lt;-0.035000000000000003,$T29&gt;0.035000000000000003)))</f>
        <v>0</v>
      </c>
      <c r="AB29" t="b">
        <f>IF(ISBLANK($J29),"",IF(AND($T29&lt;-0.035000000000000003,$W29&gt;0.035000000000000003)))</f>
        <v>0</v>
      </c>
    </row>
    <row r="30" spans="1:74">
      <c r="A30" t="s">
        <v>48</v>
      </c>
      <c r="B30">
        <v>0.16669999999999999</v>
      </c>
      <c r="C30">
        <v>0.16669999999999999</v>
      </c>
      <c r="D30">
        <v>0.16669999999999999</v>
      </c>
      <c r="E30">
        <v>0.16669999999999999</v>
      </c>
      <c r="F30">
        <v>0.076899999999999996</v>
      </c>
      <c r="G30">
        <v>0.33329999999999999</v>
      </c>
      <c r="H30">
        <v>0.0094000000000000004</v>
      </c>
      <c r="I30">
        <v>0.0135</v>
      </c>
      <c r="J30">
        <v>0.5</v>
      </c>
      <c r="M30" t="s">
        <v>48</v>
      </c>
      <c r="P30">
        <f>IF(ISBLANK(C30),"",C30-$B30)</f>
        <v>0</v>
      </c>
      <c r="Q30">
        <f>IF(ISBLANK(D30),"",D30-$B30)</f>
        <v>0</v>
      </c>
      <c r="R30">
        <f>IF(ISBLANK(E30),"",E30-$B30)</f>
        <v>0</v>
      </c>
      <c r="S30">
        <f>IF(ISBLANK(F30),"",F30-$B30)</f>
        <v>-0.089799999999999991</v>
      </c>
      <c r="T30">
        <f>IF(ISBLANK(G30),"",G30-$B30)</f>
        <v>0.1666</v>
      </c>
      <c r="U30">
        <f>IF(ISBLANK(H30),"",H30-$B30)</f>
        <v>-0.1573</v>
      </c>
      <c r="V30">
        <f>IF(ISBLANK(I30),"",I30-$B30)</f>
        <v>-0.15319999999999998</v>
      </c>
      <c r="W30">
        <f>IF(ISBLANK(J30),"",J30-$B30)</f>
        <v>0.33330000000000004</v>
      </c>
      <c r="Y30" t="b">
        <f>IF(ISBLANK($J30),"",IF($W30&lt;-0.035000000000000003))</f>
        <v>0</v>
      </c>
      <c r="Z30" t="b">
        <f>IF(ISBLANK($G30),"",IF($T30&gt;0.035000000000000003))</f>
        <v>1</v>
      </c>
      <c r="AA30" t="b">
        <f>IF(ISBLANK($J30),"",IF(AND($W30&lt;-0.035000000000000003,$T30&gt;0.035000000000000003)))</f>
        <v>0</v>
      </c>
      <c r="AB30" t="b">
        <f>IF(ISBLANK($J30),"",IF(AND($T30&lt;-0.035000000000000003,$W30&gt;0.035000000000000003)))</f>
        <v>0</v>
      </c>
    </row>
    <row r="31" spans="1:74">
      <c r="L31" t="s">
        <v>27</v>
      </c>
      <c r="M31" t="inlineStr">
        <is>
          <t>query216_13</t>
        </is>
      </c>
      <c r="P31" t="s">
        <f>IF(ISBLANK(C31),"",C31-$B31)</f>
        <v>28</v>
      </c>
      <c r="Q31" t="s">
        <f>IF(ISBLANK(D31),"",D31-$B31)</f>
        <v>28</v>
      </c>
      <c r="R31" t="s">
        <f>IF(ISBLANK(E31),"",E31-$B31)</f>
        <v>28</v>
      </c>
      <c r="S31" t="s">
        <f>IF(ISBLANK(F31),"",F31-$B31)</f>
        <v>28</v>
      </c>
      <c r="T31" t="s">
        <f>IF(ISBLANK(G31),"",G31-$B31)</f>
        <v>28</v>
      </c>
      <c r="U31" t="s">
        <f>IF(ISBLANK(H31),"",H31-$B31)</f>
        <v>28</v>
      </c>
      <c r="V31" t="s">
        <f>IF(ISBLANK(I31),"",I31-$B31)</f>
        <v>28</v>
      </c>
      <c r="W31" t="s">
        <f>IF(ISBLANK(J31),"",J31-$B31)</f>
        <v>28</v>
      </c>
      <c r="Y31" t="s">
        <f>IF(ISBLANK($J31),"",IF($W31&lt;-0.035000000000000003))</f>
        <v>28</v>
      </c>
      <c r="Z31" t="s">
        <f>IF(ISBLANK($G31),"",IF($T31&gt;0.035000000000000003))</f>
        <v>28</v>
      </c>
      <c r="AA31" t="s">
        <f>IF(ISBLANK($J31),"",IF(AND($W31&lt;-0.035000000000000003,$T31&gt;0.035000000000000003)))</f>
        <v>28</v>
      </c>
      <c r="AB31" t="s">
        <f>IF(ISBLANK($J31),"",IF(AND($T31&lt;-0.035000000000000003,$W31&gt;0.035000000000000003)))</f>
        <v>28</v>
      </c>
    </row>
    <row r="32" spans="1:74">
      <c r="A32" t="s">
        <v>49</v>
      </c>
      <c r="B32">
        <v>0.59130000000000005</v>
      </c>
      <c r="C32">
        <v>0.54310000000000003</v>
      </c>
      <c r="D32">
        <v>0.57469999999999999</v>
      </c>
      <c r="E32">
        <v>0.58509999999999995</v>
      </c>
      <c r="F32">
        <v>0.63770000000000004</v>
      </c>
      <c r="G32">
        <v>0.63829999999999998</v>
      </c>
      <c r="H32">
        <v>0.56640000000000001</v>
      </c>
      <c r="I32">
        <v>0.73829999999999996</v>
      </c>
      <c r="J32">
        <v>0.52810000000000001</v>
      </c>
      <c r="M32" t="s">
        <v>49</v>
      </c>
      <c r="P32">
        <f>IF(ISBLANK(C32),"",C32-$B32)</f>
        <v>-0.048200000000000021</v>
      </c>
      <c r="Q32">
        <f>IF(ISBLANK(D32),"",D32-$B32)</f>
        <v>-0.016600000000000059</v>
      </c>
      <c r="R32">
        <f>IF(ISBLANK(E32),"",E32-$B32)</f>
        <v>-0.0062000000000000943</v>
      </c>
      <c r="S32">
        <f>IF(ISBLANK(F32),"",F32-$B32)</f>
        <v>0.046399999999999997</v>
      </c>
      <c r="T32">
        <f>IF(ISBLANK(G32),"",G32-$B32)</f>
        <v>0.046999999999999931</v>
      </c>
      <c r="U32">
        <f>IF(ISBLANK(H32),"",H32-$B32)</f>
        <v>-0.024900000000000033</v>
      </c>
      <c r="V32">
        <f>IF(ISBLANK(I32),"",I32-$B32)</f>
        <v>0.14699999999999991</v>
      </c>
      <c r="W32">
        <f>IF(ISBLANK(J32),"",J32-$B32)</f>
        <v>-0.063200000000000034</v>
      </c>
      <c r="Y32" t="b">
        <f>IF(ISBLANK($J32),"",IF($W32&lt;-0.035000000000000003))</f>
        <v>1</v>
      </c>
      <c r="Z32" t="b">
        <f>IF(ISBLANK($G32),"",IF($T32&gt;0.035000000000000003))</f>
        <v>1</v>
      </c>
      <c r="AA32" t="b">
        <f>IF(ISBLANK($J32),"",IF(AND($W32&lt;-0.035000000000000003,$T32&gt;0.035000000000000003)))</f>
        <v>1</v>
      </c>
      <c r="AB32" t="b">
        <f>IF(ISBLANK($J32),"",IF(AND($T32&lt;-0.035000000000000003,$W32&gt;0.035000000000000003)))</f>
        <v>0</v>
      </c>
    </row>
    <row r="33" spans="1:74">
      <c r="A33" t="s">
        <v>50</v>
      </c>
      <c r="B33">
        <v>0.28079999999999999</v>
      </c>
      <c r="C33">
        <v>0.30659999999999998</v>
      </c>
      <c r="D33">
        <v>0.31209999999999999</v>
      </c>
      <c r="E33">
        <v>0.30430000000000001</v>
      </c>
      <c r="F33">
        <v>0.30570000000000003</v>
      </c>
      <c r="G33">
        <v>0.3458</v>
      </c>
      <c r="H33">
        <v>0.42220000000000002</v>
      </c>
      <c r="I33">
        <v>0.34110000000000001</v>
      </c>
      <c r="J33">
        <v>0.31180000000000002</v>
      </c>
      <c r="M33" t="s">
        <v>50</v>
      </c>
      <c r="P33">
        <f>IF(ISBLANK(C33),"",C33-$B33)</f>
        <v>0.02579999999999999</v>
      </c>
      <c r="Q33">
        <f>IF(ISBLANK(D33),"",D33-$B33)</f>
        <v>0.031299999999999994</v>
      </c>
      <c r="R33">
        <f>IF(ISBLANK(E33),"",E33-$B33)</f>
        <v>0.023500000000000021</v>
      </c>
      <c r="S33">
        <f>IF(ISBLANK(F33),"",F33-$B33)</f>
        <v>0.024900000000000033</v>
      </c>
      <c r="T33">
        <f>IF(ISBLANK(G33),"",G33-$B33)</f>
        <v>0.065000000000000002</v>
      </c>
      <c r="U33">
        <f>IF(ISBLANK(H33),"",H33-$B33)</f>
        <v>0.14140000000000003</v>
      </c>
      <c r="V33">
        <f>IF(ISBLANK(I33),"",I33-$B33)</f>
        <v>0.06030000000000002</v>
      </c>
      <c r="W33">
        <f>IF(ISBLANK(J33),"",J33-$B33)</f>
        <v>0.031000000000000028</v>
      </c>
      <c r="Y33" t="b">
        <f>IF(ISBLANK($J33),"",IF($W33&lt;-0.035000000000000003))</f>
        <v>0</v>
      </c>
      <c r="Z33" t="b">
        <f>IF(ISBLANK($G33),"",IF($T33&gt;0.035000000000000003))</f>
        <v>1</v>
      </c>
      <c r="AA33" t="b">
        <f>IF(ISBLANK($J33),"",IF(AND($W33&lt;-0.035000000000000003,$T33&gt;0.035000000000000003)))</f>
        <v>0</v>
      </c>
      <c r="AB33" t="b">
        <f>IF(ISBLANK($J33),"",IF(AND($T33&lt;-0.035000000000000003,$W33&gt;0.035000000000000003)))</f>
        <v>0</v>
      </c>
    </row>
    <row r="34" spans="1:74">
      <c r="A34" t="s">
        <v>51</v>
      </c>
      <c r="B34">
        <v>0.67959999999999998</v>
      </c>
      <c r="C34">
        <v>0.59189999999999998</v>
      </c>
      <c r="D34">
        <v>0.67810000000000004</v>
      </c>
      <c r="E34">
        <v>0.72699999999999998</v>
      </c>
      <c r="F34">
        <v>0.65649999999999997</v>
      </c>
      <c r="G34">
        <v>0.57499999999999996</v>
      </c>
      <c r="H34">
        <v>0.39050000000000001</v>
      </c>
      <c r="I34">
        <v>0.54210000000000003</v>
      </c>
      <c r="J34">
        <v>0.60929999999999995</v>
      </c>
      <c r="M34" t="s">
        <v>51</v>
      </c>
      <c r="P34">
        <f>IF(ISBLANK(C34),"",C34-$B34)</f>
        <v>-0.0877</v>
      </c>
      <c r="Q34">
        <f>IF(ISBLANK(D34),"",D34-$B34)</f>
        <v>-0.0014999999999999458</v>
      </c>
      <c r="R34">
        <f>IF(ISBLANK(E34),"",E34-$B34)</f>
        <v>0.047399999999999998</v>
      </c>
      <c r="S34">
        <f>IF(ISBLANK(F34),"",F34-$B34)</f>
        <v>-0.023100000000000009</v>
      </c>
      <c r="T34">
        <f>IF(ISBLANK(G34),"",G34-$B34)</f>
        <v>-0.10460000000000003</v>
      </c>
      <c r="U34">
        <f>IF(ISBLANK(H34),"",H34-$B34)</f>
        <v>-0.28909999999999997</v>
      </c>
      <c r="V34">
        <f>IF(ISBLANK(I34),"",I34-$B34)</f>
        <v>-0.13749999999999996</v>
      </c>
      <c r="W34">
        <f>IF(ISBLANK(J34),"",J34-$B34)</f>
        <v>-0.070300000000000029</v>
      </c>
      <c r="Y34" t="b">
        <f>IF(ISBLANK($J34),"",IF($W34&lt;-0.035000000000000003))</f>
        <v>1</v>
      </c>
      <c r="Z34" t="b">
        <f>IF(ISBLANK($G34),"",IF($T34&gt;0.035000000000000003))</f>
        <v>0</v>
      </c>
      <c r="AA34" t="b">
        <f>IF(ISBLANK($J34),"",IF(AND($W34&lt;-0.035000000000000003,$T34&gt;0.035000000000000003)))</f>
        <v>0</v>
      </c>
      <c r="AB34" t="b">
        <f>IF(ISBLANK($J34),"",IF(AND($T34&lt;-0.035000000000000003,$W34&gt;0.035000000000000003)))</f>
        <v>0</v>
      </c>
    </row>
    <row r="35" spans="1:74">
      <c r="A35" t="s">
        <v>52</v>
      </c>
      <c r="B35">
        <v>0.0097000000000000003</v>
      </c>
      <c r="C35">
        <v>0.0114</v>
      </c>
      <c r="D35">
        <v>0.0097999999999999997</v>
      </c>
      <c r="E35">
        <v>0.0094000000000000004</v>
      </c>
      <c r="F35">
        <v>0.0077000000000000002</v>
      </c>
      <c r="G35">
        <v>0.0080000000000000002</v>
      </c>
      <c r="H35">
        <v>0.0083000000000000001</v>
      </c>
      <c r="I35">
        <v>0.0080999999999999996</v>
      </c>
      <c r="J35">
        <v>0.0112</v>
      </c>
      <c r="M35" t="s">
        <v>52</v>
      </c>
      <c r="P35">
        <f>IF(ISBLANK(C35),"",C35-$B35)</f>
        <v>0.0017000000000000001</v>
      </c>
      <c r="Q35">
        <f>IF(ISBLANK(D35),"",D35-$B35)</f>
        <v>9.9999999999999395e-05</v>
      </c>
      <c r="R35">
        <f>IF(ISBLANK(E35),"",E35-$B35)</f>
        <v>-0.00029999999999999992</v>
      </c>
      <c r="S35">
        <f>IF(ISBLANK(F35),"",F35-$B35)</f>
        <v>-0.002</v>
      </c>
      <c r="T35">
        <f>IF(ISBLANK(G35),"",G35-$B35)</f>
        <v>-0.0017000000000000001</v>
      </c>
      <c r="U35">
        <f>IF(ISBLANK(H35),"",H35-$B35)</f>
        <v>-0.0014000000000000002</v>
      </c>
      <c r="V35">
        <f>IF(ISBLANK(I35),"",I35-$B35)</f>
        <v>-0.0016000000000000007</v>
      </c>
      <c r="W35">
        <f>IF(ISBLANK(J35),"",J35-$B35)</f>
        <v>0.0014999999999999996</v>
      </c>
      <c r="Y35" t="b">
        <f>IF(ISBLANK($J35),"",IF($W35&lt;-0.035000000000000003))</f>
        <v>0</v>
      </c>
      <c r="Z35" t="b">
        <f>IF(ISBLANK($G35),"",IF($T35&gt;0.035000000000000003))</f>
        <v>0</v>
      </c>
      <c r="AA35" t="b">
        <f>IF(ISBLANK($J35),"",IF(AND($W35&lt;-0.035000000000000003,$T35&gt;0.035000000000000003)))</f>
        <v>0</v>
      </c>
      <c r="AB35" t="b">
        <f>IF(ISBLANK($J35),"",IF(AND($T35&lt;-0.035000000000000003,$W35&gt;0.035000000000000003)))</f>
        <v>0</v>
      </c>
    </row>
    <row r="36" spans="1:74">
      <c r="L36" t="s">
        <v>27</v>
      </c>
      <c r="M36" t="inlineStr">
        <is>
          <t>query216_3</t>
        </is>
      </c>
      <c r="P36" t="s">
        <f>IF(ISBLANK(C36),"",C36-$B36)</f>
        <v>28</v>
      </c>
      <c r="Q36" t="s">
        <f>IF(ISBLANK(D36),"",D36-$B36)</f>
        <v>28</v>
      </c>
      <c r="R36" t="s">
        <f>IF(ISBLANK(E36),"",E36-$B36)</f>
        <v>28</v>
      </c>
      <c r="S36" t="s">
        <f>IF(ISBLANK(F36),"",F36-$B36)</f>
        <v>28</v>
      </c>
      <c r="T36" t="s">
        <f>IF(ISBLANK(G36),"",G36-$B36)</f>
        <v>28</v>
      </c>
      <c r="U36" t="s">
        <f>IF(ISBLANK(H36),"",H36-$B36)</f>
        <v>28</v>
      </c>
      <c r="V36" t="s">
        <f>IF(ISBLANK(I36),"",I36-$B36)</f>
        <v>28</v>
      </c>
      <c r="W36" t="s">
        <f>IF(ISBLANK(J36),"",J36-$B36)</f>
        <v>28</v>
      </c>
      <c r="Y36" t="s">
        <f>IF(ISBLANK($J36),"",IF($W36&lt;-0.035000000000000003))</f>
        <v>28</v>
      </c>
      <c r="Z36" t="s">
        <f>IF(ISBLANK($G36),"",IF($T36&gt;0.035000000000000003))</f>
        <v>28</v>
      </c>
      <c r="AA36" t="s">
        <f>IF(ISBLANK($J36),"",IF(AND($W36&lt;-0.035000000000000003,$T36&gt;0.035000000000000003)))</f>
        <v>28</v>
      </c>
      <c r="AB36" t="s">
        <f>IF(ISBLANK($J36),"",IF(AND($T36&lt;-0.035000000000000003,$W36&gt;0.035000000000000003)))</f>
        <v>28</v>
      </c>
    </row>
    <row r="37" spans="1:74">
      <c r="A37" t="s">
        <v>53</v>
      </c>
      <c r="B37">
        <v>0.38769999999999999</v>
      </c>
      <c r="C37">
        <v>0.30690000000000001</v>
      </c>
      <c r="D37">
        <v>0.30930000000000002</v>
      </c>
      <c r="E37">
        <v>0.31490000000000001</v>
      </c>
      <c r="F37">
        <v>0.38080000000000003</v>
      </c>
      <c r="G37">
        <v>0.40500000000000003</v>
      </c>
      <c r="H37">
        <v>0.36420000000000002</v>
      </c>
      <c r="I37">
        <v>0.30909999999999999</v>
      </c>
      <c r="J37">
        <v>0.29809999999999998</v>
      </c>
      <c r="M37" t="s">
        <v>53</v>
      </c>
      <c r="P37">
        <f>IF(ISBLANK(C37),"",C37-$B37)</f>
        <v>-0.080799999999999983</v>
      </c>
      <c r="Q37">
        <f>IF(ISBLANK(D37),"",D37-$B37)</f>
        <v>-0.07839999999999997</v>
      </c>
      <c r="R37">
        <f>IF(ISBLANK(E37),"",E37-$B37)</f>
        <v>-0.072799999999999976</v>
      </c>
      <c r="S37">
        <f>IF(ISBLANK(F37),"",F37-$B37)</f>
        <v>-0.0068999999999999617</v>
      </c>
      <c r="T37">
        <f>IF(ISBLANK(G37),"",G37-$B37)</f>
        <v>0.017300000000000038</v>
      </c>
      <c r="U37">
        <f>IF(ISBLANK(H37),"",H37-$B37)</f>
        <v>-0.023499999999999965</v>
      </c>
      <c r="V37">
        <f>IF(ISBLANK(I37),"",I37-$B37)</f>
        <v>-0.078600000000000003</v>
      </c>
      <c r="W37">
        <f>IF(ISBLANK(J37),"",J37-$B37)</f>
        <v>-0.089600000000000013</v>
      </c>
      <c r="Y37" t="b">
        <f>IF(ISBLANK($J37),"",IF($W37&lt;-0.035000000000000003))</f>
        <v>1</v>
      </c>
      <c r="Z37" t="b">
        <f>IF(ISBLANK($G37),"",IF($T37&gt;0.035000000000000003))</f>
        <v>0</v>
      </c>
      <c r="AA37" t="b">
        <f>IF(ISBLANK($J37),"",IF(AND($W37&lt;-0.035000000000000003,$T37&gt;0.035000000000000003)))</f>
        <v>0</v>
      </c>
      <c r="AB37" t="b">
        <f>IF(ISBLANK($J37),"",IF(AND($T37&lt;-0.035000000000000003,$W37&gt;0.035000000000000003)))</f>
        <v>0</v>
      </c>
    </row>
    <row r="38" spans="1:74">
      <c r="A38" t="s">
        <v>54</v>
      </c>
      <c r="B38">
        <v>0.012</v>
      </c>
      <c r="C38">
        <v>0.0149</v>
      </c>
      <c r="D38">
        <v>0.0118</v>
      </c>
      <c r="E38">
        <v>0.0147</v>
      </c>
      <c r="F38">
        <v>0.0091000000000000004</v>
      </c>
      <c r="G38">
        <v>0.0109</v>
      </c>
      <c r="H38">
        <v>0.013599999999999999</v>
      </c>
      <c r="I38">
        <v>0.016799999999999999</v>
      </c>
      <c r="J38">
        <v>0.0152</v>
      </c>
      <c r="M38" t="s">
        <v>54</v>
      </c>
      <c r="P38">
        <f>IF(ISBLANK(C38),"",C38-$B38)</f>
        <v>0.0028999999999999998</v>
      </c>
      <c r="Q38">
        <f>IF(ISBLANK(D38),"",D38-$B38)</f>
        <v>-0.00020000000000000052</v>
      </c>
      <c r="R38">
        <f>IF(ISBLANK(E38),"",E38-$B38)</f>
        <v>0.0026999999999999993</v>
      </c>
      <c r="S38">
        <f>IF(ISBLANK(F38),"",F38-$B38)</f>
        <v>-0.0028999999999999998</v>
      </c>
      <c r="T38">
        <f>IF(ISBLANK(G38),"",G38-$B38)</f>
        <v>-0.0011000000000000003</v>
      </c>
      <c r="U38">
        <f>IF(ISBLANK(H38),"",H38-$B38)</f>
        <v>0.001599999999999999</v>
      </c>
      <c r="V38">
        <f>IF(ISBLANK(I38),"",I38-$B38)</f>
        <v>0.0047999999999999987</v>
      </c>
      <c r="W38">
        <f>IF(ISBLANK(J38),"",J38-$B38)</f>
        <v>0.0031999999999999997</v>
      </c>
      <c r="Y38" t="b">
        <f>IF(ISBLANK($J38),"",IF($W38&lt;-0.035000000000000003))</f>
        <v>0</v>
      </c>
      <c r="Z38" t="b">
        <f>IF(ISBLANK($G38),"",IF($T38&gt;0.035000000000000003))</f>
        <v>0</v>
      </c>
      <c r="AA38" t="b">
        <f>IF(ISBLANK($J38),"",IF(AND($W38&lt;-0.035000000000000003,$T38&gt;0.035000000000000003)))</f>
        <v>0</v>
      </c>
      <c r="AB38" t="b">
        <f>IF(ISBLANK($J38),"",IF(AND($T38&lt;-0.035000000000000003,$W38&gt;0.035000000000000003)))</f>
        <v>0</v>
      </c>
    </row>
    <row r="39" spans="1:74">
      <c r="A39" t="s">
        <v>55</v>
      </c>
      <c r="B39">
        <v>0.40089999999999998</v>
      </c>
      <c r="C39">
        <v>0.46600000000000003</v>
      </c>
      <c r="D39">
        <v>0.47339999999999999</v>
      </c>
      <c r="E39">
        <v>0.46389999999999998</v>
      </c>
      <c r="F39">
        <v>0.34089999999999998</v>
      </c>
      <c r="G39">
        <v>0.3513</v>
      </c>
      <c r="H39">
        <v>0.29389999999999999</v>
      </c>
      <c r="I39">
        <v>0.2717</v>
      </c>
      <c r="J39">
        <v>0.50349999999999995</v>
      </c>
      <c r="M39" t="s">
        <v>55</v>
      </c>
      <c r="P39">
        <f>IF(ISBLANK(C39),"",C39-$B39)</f>
        <v>0.065100000000000047</v>
      </c>
      <c r="Q39">
        <f>IF(ISBLANK(D39),"",D39-$B39)</f>
        <v>0.072500000000000009</v>
      </c>
      <c r="R39">
        <f>IF(ISBLANK(E39),"",E39-$B39)</f>
        <v>0.063</v>
      </c>
      <c r="S39">
        <f>IF(ISBLANK(F39),"",F39-$B39)</f>
        <v>-0.059999999999999998</v>
      </c>
      <c r="T39">
        <f>IF(ISBLANK(G39),"",G39-$B39)</f>
        <v>-0.049599999999999977</v>
      </c>
      <c r="U39">
        <f>IF(ISBLANK(H39),"",H39-$B39)</f>
        <v>-0.10699999999999998</v>
      </c>
      <c r="V39">
        <f>IF(ISBLANK(I39),"",I39-$B39)</f>
        <v>-0.12919999999999998</v>
      </c>
      <c r="W39">
        <f>IF(ISBLANK(J39),"",J39-$B39)</f>
        <v>0.10259999999999997</v>
      </c>
      <c r="Y39" t="b">
        <f>IF(ISBLANK($J39),"",IF($W39&lt;-0.035000000000000003))</f>
        <v>0</v>
      </c>
      <c r="Z39" t="b">
        <f>IF(ISBLANK($G39),"",IF($T39&gt;0.035000000000000003))</f>
        <v>0</v>
      </c>
      <c r="AA39" t="b">
        <f>IF(ISBLANK($J39),"",IF(AND($W39&lt;-0.035000000000000003,$T39&gt;0.035000000000000003)))</f>
        <v>0</v>
      </c>
      <c r="AB39" t="b">
        <f>IF(ISBLANK($J39),"",IF(AND($T39&lt;-0.035000000000000003,$W39&gt;0.035000000000000003)))</f>
        <v>1</v>
      </c>
    </row>
    <row r="40" spans="1:74">
      <c r="L40" t="s">
        <v>27</v>
      </c>
      <c r="M40" t="inlineStr">
        <is>
          <t>query216_9</t>
        </is>
      </c>
      <c r="P40" t="s">
        <f>IF(ISBLANK(C40),"",C40-$B40)</f>
        <v>28</v>
      </c>
      <c r="Q40" t="s">
        <f>IF(ISBLANK(D40),"",D40-$B40)</f>
        <v>28</v>
      </c>
      <c r="R40" t="s">
        <f>IF(ISBLANK(E40),"",E40-$B40)</f>
        <v>28</v>
      </c>
      <c r="S40" t="s">
        <f>IF(ISBLANK(F40),"",F40-$B40)</f>
        <v>28</v>
      </c>
      <c r="T40" t="s">
        <f>IF(ISBLANK(G40),"",G40-$B40)</f>
        <v>28</v>
      </c>
      <c r="U40" t="s">
        <f>IF(ISBLANK(H40),"",H40-$B40)</f>
        <v>28</v>
      </c>
      <c r="V40" t="s">
        <f>IF(ISBLANK(I40),"",I40-$B40)</f>
        <v>28</v>
      </c>
      <c r="W40" t="s">
        <f>IF(ISBLANK(J40),"",J40-$B40)</f>
        <v>28</v>
      </c>
      <c r="Y40" t="s">
        <f>IF(ISBLANK($J40),"",IF($W40&lt;-0.035000000000000003))</f>
        <v>28</v>
      </c>
      <c r="Z40" t="s">
        <f>IF(ISBLANK($G40),"",IF($T40&gt;0.035000000000000003))</f>
        <v>28</v>
      </c>
      <c r="AA40" t="s">
        <f>IF(ISBLANK($J40),"",IF(AND($W40&lt;-0.035000000000000003,$T40&gt;0.035000000000000003)))</f>
        <v>28</v>
      </c>
      <c r="AB40" t="s">
        <f>IF(ISBLANK($J40),"",IF(AND($T40&lt;-0.035000000000000003,$W40&gt;0.035000000000000003)))</f>
        <v>28</v>
      </c>
    </row>
    <row r="41" spans="1:74">
      <c r="A41" t="s">
        <v>56</v>
      </c>
      <c r="B41">
        <v>0.55030000000000001</v>
      </c>
      <c r="C41">
        <v>0.59370000000000001</v>
      </c>
      <c r="D41">
        <v>0.54249999999999998</v>
      </c>
      <c r="E41">
        <v>0.54720000000000002</v>
      </c>
      <c r="F41">
        <v>0.45760000000000001</v>
      </c>
      <c r="G41">
        <v>0.45669999999999999</v>
      </c>
      <c r="H41">
        <v>0.41410000000000002</v>
      </c>
      <c r="I41">
        <v>0.38690000000000002</v>
      </c>
      <c r="J41">
        <v>0.57699999999999996</v>
      </c>
      <c r="M41" t="s">
        <v>56</v>
      </c>
      <c r="P41">
        <f>IF(ISBLANK(C41),"",C41-$B41)</f>
        <v>0.043399999999999994</v>
      </c>
      <c r="Q41">
        <f>IF(ISBLANK(D41),"",D41-$B41)</f>
        <v>-0.0078000000000000291</v>
      </c>
      <c r="R41">
        <f>IF(ISBLANK(E41),"",E41-$B41)</f>
        <v>-0.0030999999999999917</v>
      </c>
      <c r="S41">
        <f>IF(ISBLANK(F41),"",F41-$B41)</f>
        <v>-0.092700000000000005</v>
      </c>
      <c r="T41">
        <f>IF(ISBLANK(G41),"",G41-$B41)</f>
        <v>-0.093600000000000017</v>
      </c>
      <c r="U41">
        <f>IF(ISBLANK(H41),"",H41-$B41)</f>
        <v>-0.13619999999999999</v>
      </c>
      <c r="V41">
        <f>IF(ISBLANK(I41),"",I41-$B41)</f>
        <v>-0.16339999999999999</v>
      </c>
      <c r="W41">
        <f>IF(ISBLANK(J41),"",J41-$B41)</f>
        <v>0.026699999999999946</v>
      </c>
      <c r="Y41" t="b">
        <f>IF(ISBLANK($J41),"",IF($W41&lt;-0.035000000000000003))</f>
        <v>0</v>
      </c>
      <c r="Z41" t="b">
        <f>IF(ISBLANK($G41),"",IF($T41&gt;0.035000000000000003))</f>
        <v>0</v>
      </c>
      <c r="AA41" t="b">
        <f>IF(ISBLANK($J41),"",IF(AND($W41&lt;-0.035000000000000003,$T41&gt;0.035000000000000003)))</f>
        <v>0</v>
      </c>
      <c r="AB41" t="b">
        <f>IF(ISBLANK($J41),"",IF(AND($T41&lt;-0.035000000000000003,$W41&gt;0.035000000000000003)))</f>
        <v>0</v>
      </c>
    </row>
    <row r="42" spans="1:74">
      <c r="A42" t="s">
        <v>57</v>
      </c>
      <c r="B42">
        <v>0.47920000000000001</v>
      </c>
      <c r="C42">
        <v>0.47920000000000001</v>
      </c>
      <c r="D42">
        <v>0.47920000000000001</v>
      </c>
      <c r="E42">
        <v>0.47920000000000001</v>
      </c>
      <c r="F42">
        <v>0.47920000000000001</v>
      </c>
      <c r="G42">
        <v>0.47920000000000001</v>
      </c>
      <c r="H42">
        <v>0.47920000000000001</v>
      </c>
      <c r="I42">
        <v>0.75</v>
      </c>
      <c r="J42">
        <v>0.47920000000000001</v>
      </c>
      <c r="M42" t="s">
        <v>57</v>
      </c>
      <c r="P42">
        <f>IF(ISBLANK(C42),"",C42-$B42)</f>
        <v>0</v>
      </c>
      <c r="Q42">
        <f>IF(ISBLANK(D42),"",D42-$B42)</f>
        <v>0</v>
      </c>
      <c r="R42">
        <f>IF(ISBLANK(E42),"",E42-$B42)</f>
        <v>0</v>
      </c>
      <c r="S42">
        <f>IF(ISBLANK(F42),"",F42-$B42)</f>
        <v>0</v>
      </c>
      <c r="T42">
        <f>IF(ISBLANK(G42),"",G42-$B42)</f>
        <v>0</v>
      </c>
      <c r="U42">
        <f>IF(ISBLANK(H42),"",H42-$B42)</f>
        <v>0</v>
      </c>
      <c r="V42">
        <f>IF(ISBLANK(I42),"",I42-$B42)</f>
        <v>0.27079999999999999</v>
      </c>
      <c r="W42">
        <f>IF(ISBLANK(J42),"",J42-$B42)</f>
        <v>0</v>
      </c>
      <c r="Y42" t="b">
        <f>IF(ISBLANK($J42),"",IF($W42&lt;-0.035000000000000003))</f>
        <v>0</v>
      </c>
      <c r="Z42" t="b">
        <f>IF(ISBLANK($G42),"",IF($T42&gt;0.035000000000000003))</f>
        <v>0</v>
      </c>
      <c r="AA42" t="b">
        <f>IF(ISBLANK($J42),"",IF(AND($W42&lt;-0.035000000000000003,$T42&gt;0.035000000000000003)))</f>
        <v>0</v>
      </c>
      <c r="AB42" t="b">
        <f>IF(ISBLANK($J42),"",IF(AND($T42&lt;-0.035000000000000003,$W42&gt;0.035000000000000003)))</f>
        <v>0</v>
      </c>
    </row>
    <row r="43" spans="1:74">
      <c r="A43" t="s">
        <v>58</v>
      </c>
      <c r="B43">
        <v>0.1739</v>
      </c>
      <c r="C43">
        <v>0.15429999999999999</v>
      </c>
      <c r="D43">
        <v>0.16669999999999999</v>
      </c>
      <c r="E43">
        <v>0.20100000000000001</v>
      </c>
      <c r="F43">
        <v>0.19139999999999999</v>
      </c>
      <c r="G43">
        <v>0.18029999999999999</v>
      </c>
      <c r="H43">
        <v>0.1799</v>
      </c>
      <c r="I43">
        <v>0.060999999999999999</v>
      </c>
      <c r="J43">
        <v>0.19670000000000001</v>
      </c>
      <c r="M43" t="s">
        <v>58</v>
      </c>
      <c r="P43">
        <f>IF(ISBLANK(C43),"",C43-$B43)</f>
        <v>-0.019600000000000006</v>
      </c>
      <c r="Q43">
        <f>IF(ISBLANK(D43),"",D43-$B43)</f>
        <v>-0.0072000000000000119</v>
      </c>
      <c r="R43">
        <f>IF(ISBLANK(E43),"",E43-$B43)</f>
        <v>0.027100000000000013</v>
      </c>
      <c r="S43">
        <f>IF(ISBLANK(F43),"",F43-$B43)</f>
        <v>0.017499999999999988</v>
      </c>
      <c r="T43">
        <f>IF(ISBLANK(G43),"",G43-$B43)</f>
        <v>0.006399999999999989</v>
      </c>
      <c r="U43">
        <f>IF(ISBLANK(H43),"",H43-$B43)</f>
        <v>0.0060000000000000053</v>
      </c>
      <c r="V43">
        <f>IF(ISBLANK(I43),"",I43-$B43)</f>
        <v>-0.1129</v>
      </c>
      <c r="W43">
        <f>IF(ISBLANK(J43),"",J43-$B43)</f>
        <v>0.022800000000000015</v>
      </c>
      <c r="Y43" t="b">
        <f>IF(ISBLANK($J43),"",IF($W43&lt;-0.035000000000000003))</f>
        <v>0</v>
      </c>
      <c r="Z43" t="b">
        <f>IF(ISBLANK($G43),"",IF($T43&gt;0.035000000000000003))</f>
        <v>0</v>
      </c>
      <c r="AA43" t="b">
        <f>IF(ISBLANK($J43),"",IF(AND($W43&lt;-0.035000000000000003,$T43&gt;0.035000000000000003)))</f>
        <v>0</v>
      </c>
      <c r="AB43" t="b">
        <f>IF(ISBLANK($J43),"",IF(AND($T43&lt;-0.035000000000000003,$W43&gt;0.035000000000000003)))</f>
        <v>0</v>
      </c>
    </row>
    <row r="44" spans="1:74">
      <c r="A44" t="s">
        <v>59</v>
      </c>
      <c r="B44">
        <v>0.75309999999999999</v>
      </c>
      <c r="C44">
        <v>0.68149999999999999</v>
      </c>
      <c r="D44">
        <v>0.76300000000000001</v>
      </c>
      <c r="E44">
        <v>0.8105</v>
      </c>
      <c r="F44">
        <v>0.58330000000000004</v>
      </c>
      <c r="G44">
        <v>0.747</v>
      </c>
      <c r="H44">
        <v>0.50570000000000004</v>
      </c>
      <c r="I44">
        <v>0.38030000000000003</v>
      </c>
      <c r="J44">
        <v>0.68520000000000003</v>
      </c>
      <c r="M44" t="s">
        <v>59</v>
      </c>
      <c r="P44">
        <f>IF(ISBLANK(C44),"",C44-$B44)</f>
        <v>-0.071599999999999997</v>
      </c>
      <c r="Q44">
        <f>IF(ISBLANK(D44),"",D44-$B44)</f>
        <v>0.0099000000000000199</v>
      </c>
      <c r="R44">
        <f>IF(ISBLANK(E44),"",E44-$B44)</f>
        <v>0.057400000000000007</v>
      </c>
      <c r="S44">
        <f>IF(ISBLANK(F44),"",F44-$B44)</f>
        <v>-0.16979999999999995</v>
      </c>
      <c r="T44">
        <f>IF(ISBLANK(G44),"",G44-$B44)</f>
        <v>-0.0060999999999999943</v>
      </c>
      <c r="U44">
        <f>IF(ISBLANK(H44),"",H44-$B44)</f>
        <v>-0.24739999999999995</v>
      </c>
      <c r="V44">
        <f>IF(ISBLANK(I44),"",I44-$B44)</f>
        <v>-0.37279999999999996</v>
      </c>
      <c r="W44">
        <f>IF(ISBLANK(J44),"",J44-$B44)</f>
        <v>-0.06789999999999996</v>
      </c>
      <c r="Y44" t="b">
        <f>IF(ISBLANK($J44),"",IF($W44&lt;-0.035000000000000003))</f>
        <v>1</v>
      </c>
      <c r="Z44" t="b">
        <f>IF(ISBLANK($G44),"",IF($T44&gt;0.035000000000000003))</f>
        <v>0</v>
      </c>
      <c r="AA44" t="b">
        <f>IF(ISBLANK($J44),"",IF(AND($W44&lt;-0.035000000000000003,$T44&gt;0.035000000000000003)))</f>
        <v>0</v>
      </c>
      <c r="AB44" t="b">
        <f>IF(ISBLANK($J44),"",IF(AND($T44&lt;-0.035000000000000003,$W44&gt;0.035000000000000003)))</f>
        <v>0</v>
      </c>
    </row>
    <row r="45" spans="1:74">
      <c r="A45" t="s">
        <v>60</v>
      </c>
      <c r="B45">
        <v>0.75990000000000002</v>
      </c>
      <c r="C45">
        <v>0.70889999999999997</v>
      </c>
      <c r="D45">
        <v>0.72660000000000002</v>
      </c>
      <c r="E45">
        <v>0.74299999999999999</v>
      </c>
      <c r="F45">
        <v>0.74960000000000004</v>
      </c>
      <c r="G45">
        <v>0.74539999999999995</v>
      </c>
      <c r="H45">
        <v>0.57640000000000002</v>
      </c>
      <c r="I45">
        <v>0.47339999999999999</v>
      </c>
      <c r="J45">
        <v>0.75180000000000002</v>
      </c>
      <c r="M45" t="s">
        <v>60</v>
      </c>
      <c r="P45">
        <f>IF(ISBLANK(C45),"",C45-$B45)</f>
        <v>-0.051000000000000045</v>
      </c>
      <c r="Q45">
        <f>IF(ISBLANK(D45),"",D45-$B45)</f>
        <v>-0.033299999999999996</v>
      </c>
      <c r="R45">
        <f>IF(ISBLANK(E45),"",E45-$B45)</f>
        <v>-0.016900000000000026</v>
      </c>
      <c r="S45">
        <f>IF(ISBLANK(F45),"",F45-$B45)</f>
        <v>-0.010299999999999976</v>
      </c>
      <c r="T45">
        <f>IF(ISBLANK(G45),"",G45-$B45)</f>
        <v>-0.014500000000000068</v>
      </c>
      <c r="U45">
        <f>IF(ISBLANK(H45),"",H45-$B45)</f>
        <v>-0.1835</v>
      </c>
      <c r="V45">
        <f>IF(ISBLANK(I45),"",I45-$B45)</f>
        <v>-0.28650000000000003</v>
      </c>
      <c r="W45">
        <f>IF(ISBLANK(J45),"",J45-$B45)</f>
        <v>-0.0080999999999999961</v>
      </c>
      <c r="Y45" t="b">
        <f>IF(ISBLANK($J45),"",IF($W45&lt;-0.035000000000000003))</f>
        <v>0</v>
      </c>
      <c r="Z45" t="b">
        <f>IF(ISBLANK($G45),"",IF($T45&gt;0.035000000000000003))</f>
        <v>0</v>
      </c>
      <c r="AA45" t="b">
        <f>IF(ISBLANK($J45),"",IF(AND($W45&lt;-0.035000000000000003,$T45&gt;0.035000000000000003)))</f>
        <v>0</v>
      </c>
      <c r="AB45" t="b">
        <f>IF(ISBLANK($J45),"",IF(AND($T45&lt;-0.035000000000000003,$W45&gt;0.035000000000000003)))</f>
        <v>0</v>
      </c>
    </row>
    <row r="46" spans="1:74">
      <c r="A46" t="s">
        <v>61</v>
      </c>
      <c r="B46">
        <v>0.26390000000000002</v>
      </c>
      <c r="C46">
        <v>0.2787</v>
      </c>
      <c r="D46">
        <v>0.26979999999999998</v>
      </c>
      <c r="E46">
        <v>0.2681</v>
      </c>
      <c r="F46">
        <v>0.24909999999999999</v>
      </c>
      <c r="G46">
        <v>0.2369</v>
      </c>
      <c r="H46">
        <v>0.19409999999999999</v>
      </c>
      <c r="I46">
        <v>0.2334</v>
      </c>
      <c r="J46">
        <v>0.27629999999999999</v>
      </c>
      <c r="M46" t="s">
        <v>61</v>
      </c>
      <c r="P46">
        <f>IF(ISBLANK(C46),"",C46-$B46)</f>
        <v>0.01479999999999998</v>
      </c>
      <c r="Q46">
        <f>IF(ISBLANK(D46),"",D46-$B46)</f>
        <v>0.0058999999999999608</v>
      </c>
      <c r="R46">
        <f>IF(ISBLANK(E46),"",E46-$B46)</f>
        <v>0.0041999999999999815</v>
      </c>
      <c r="S46">
        <f>IF(ISBLANK(F46),"",F46-$B46)</f>
        <v>-0.014800000000000035</v>
      </c>
      <c r="T46">
        <f>IF(ISBLANK(G46),"",G46-$B46)</f>
        <v>-0.027000000000000024</v>
      </c>
      <c r="U46">
        <f>IF(ISBLANK(H46),"",H46-$B46)</f>
        <v>-0.069800000000000029</v>
      </c>
      <c r="V46">
        <f>IF(ISBLANK(I46),"",I46-$B46)</f>
        <v>-0.030500000000000027</v>
      </c>
      <c r="W46">
        <f>IF(ISBLANK(J46),"",J46-$B46)</f>
        <v>0.012399999999999967</v>
      </c>
      <c r="Y46" t="b">
        <f>IF(ISBLANK($J46),"",IF($W46&lt;-0.035000000000000003))</f>
        <v>0</v>
      </c>
      <c r="Z46" t="b">
        <f>IF(ISBLANK($G46),"",IF($T46&gt;0.035000000000000003))</f>
        <v>0</v>
      </c>
      <c r="AA46" t="b">
        <f>IF(ISBLANK($J46),"",IF(AND($W46&lt;-0.035000000000000003,$T46&gt;0.035000000000000003)))</f>
        <v>0</v>
      </c>
      <c r="AB46" t="b">
        <f>IF(ISBLANK($J46),"",IF(AND($T46&lt;-0.035000000000000003,$W46&gt;0.035000000000000003)))</f>
        <v>0</v>
      </c>
    </row>
    <row r="47" spans="1:74">
      <c r="A47" t="s">
        <v>62</v>
      </c>
      <c r="B47">
        <v>0.2006</v>
      </c>
      <c r="C47">
        <v>0.20369999999999999</v>
      </c>
      <c r="D47">
        <v>0.21529999999999999</v>
      </c>
      <c r="E47">
        <v>0.21379999999999999</v>
      </c>
      <c r="F47">
        <v>0.19109999999999999</v>
      </c>
      <c r="G47">
        <v>0.1817</v>
      </c>
      <c r="H47">
        <v>0.17050000000000001</v>
      </c>
      <c r="I47">
        <v>0.11749999999999999</v>
      </c>
      <c r="J47">
        <v>0.2001</v>
      </c>
      <c r="M47" t="s">
        <v>62</v>
      </c>
      <c r="P47">
        <f>IF(ISBLANK(C47),"",C47-$B47)</f>
        <v>0.0030999999999999917</v>
      </c>
      <c r="Q47">
        <f>IF(ISBLANK(D47),"",D47-$B47)</f>
        <v>0.014699999999999991</v>
      </c>
      <c r="R47">
        <f>IF(ISBLANK(E47),"",E47-$B47)</f>
        <v>0.01319999999999999</v>
      </c>
      <c r="S47">
        <f>IF(ISBLANK(F47),"",F47-$B47)</f>
        <v>-0.0095000000000000084</v>
      </c>
      <c r="T47">
        <f>IF(ISBLANK(G47),"",G47-$B47)</f>
        <v>-0.0189</v>
      </c>
      <c r="U47">
        <f>IF(ISBLANK(H47),"",H47-$B47)</f>
        <v>-0.030099999999999988</v>
      </c>
      <c r="V47">
        <f>IF(ISBLANK(I47),"",I47-$B47)</f>
        <v>-0.083100000000000007</v>
      </c>
      <c r="W47">
        <f>IF(ISBLANK(J47),"",J47-$B47)</f>
        <v>-0.00050000000000000044</v>
      </c>
      <c r="Y47" t="b">
        <f>IF(ISBLANK($J47),"",IF($W47&lt;-0.035000000000000003))</f>
        <v>0</v>
      </c>
      <c r="Z47" t="b">
        <f>IF(ISBLANK($G47),"",IF($T47&gt;0.035000000000000003))</f>
        <v>0</v>
      </c>
      <c r="AA47" t="b">
        <f>IF(ISBLANK($J47),"",IF(AND($W47&lt;-0.035000000000000003,$T47&gt;0.035000000000000003)))</f>
        <v>0</v>
      </c>
      <c r="AB47" t="b">
        <f>IF(ISBLANK($J47),"",IF(AND($T47&lt;-0.035000000000000003,$W47&gt;0.035000000000000003)))</f>
        <v>0</v>
      </c>
    </row>
    <row r="48" spans="1:74">
      <c r="A48" t="s">
        <v>63</v>
      </c>
      <c r="B48">
        <v>0.63890000000000002</v>
      </c>
      <c r="C48">
        <v>0.48430000000000001</v>
      </c>
      <c r="D48">
        <v>0.2989</v>
      </c>
      <c r="E48">
        <v>0.41670000000000001</v>
      </c>
      <c r="F48">
        <v>0.50670000000000004</v>
      </c>
      <c r="G48">
        <v>0.3417</v>
      </c>
      <c r="H48">
        <v>0.52859999999999996</v>
      </c>
      <c r="I48">
        <v>0.098599999999999993</v>
      </c>
      <c r="J48">
        <v>0.47689999999999999</v>
      </c>
      <c r="M48" t="s">
        <v>63</v>
      </c>
      <c r="P48">
        <f>IF(ISBLANK(C48),"",C48-$B48)</f>
        <v>-0.15460000000000002</v>
      </c>
      <c r="Q48">
        <f>IF(ISBLANK(D48),"",D48-$B48)</f>
        <v>-0.34000000000000002</v>
      </c>
      <c r="R48">
        <f>IF(ISBLANK(E48),"",E48-$B48)</f>
        <v>-0.22220000000000001</v>
      </c>
      <c r="S48">
        <f>IF(ISBLANK(F48),"",F48-$B48)</f>
        <v>-0.13219999999999998</v>
      </c>
      <c r="T48">
        <f>IF(ISBLANK(G48),"",G48-$B48)</f>
        <v>-0.29720000000000002</v>
      </c>
      <c r="U48">
        <f>IF(ISBLANK(H48),"",H48-$B48)</f>
        <v>-0.11030000000000006</v>
      </c>
      <c r="V48">
        <f>IF(ISBLANK(I48),"",I48-$B48)</f>
        <v>-0.5403</v>
      </c>
      <c r="W48">
        <f>IF(ISBLANK(J48),"",J48-$B48)</f>
        <v>-0.16200000000000003</v>
      </c>
      <c r="Y48" t="b">
        <f>IF(ISBLANK($J48),"",IF($W48&lt;-0.035000000000000003))</f>
        <v>1</v>
      </c>
      <c r="Z48" t="b">
        <f>IF(ISBLANK($G48),"",IF($T48&gt;0.035000000000000003))</f>
        <v>0</v>
      </c>
      <c r="AA48" t="b">
        <f>IF(ISBLANK($J48),"",IF(AND($W48&lt;-0.035000000000000003,$T48&gt;0.035000000000000003)))</f>
        <v>0</v>
      </c>
      <c r="AB48" t="b">
        <f>IF(ISBLANK($J48),"",IF(AND($T48&lt;-0.035000000000000003,$W48&gt;0.035000000000000003)))</f>
        <v>0</v>
      </c>
    </row>
    <row r="49" spans="1:74">
      <c r="A49" t="s">
        <v>64</v>
      </c>
      <c r="B49">
        <v>0.30680000000000002</v>
      </c>
      <c r="C49">
        <v>0.37640000000000001</v>
      </c>
      <c r="D49">
        <v>0.28589999999999999</v>
      </c>
      <c r="E49">
        <v>0.29599999999999999</v>
      </c>
      <c r="F49">
        <v>0.26929999999999998</v>
      </c>
      <c r="G49">
        <v>0.25740000000000002</v>
      </c>
      <c r="H49">
        <v>0.255</v>
      </c>
      <c r="I49">
        <v>0.35320000000000001</v>
      </c>
      <c r="J49">
        <v>0.29399999999999998</v>
      </c>
      <c r="M49" t="s">
        <v>64</v>
      </c>
      <c r="P49">
        <f>IF(ISBLANK(C49),"",C49-$B49)</f>
        <v>0.069599999999999995</v>
      </c>
      <c r="Q49">
        <f>IF(ISBLANK(D49),"",D49-$B49)</f>
        <v>-0.02090000000000003</v>
      </c>
      <c r="R49">
        <f>IF(ISBLANK(E49),"",E49-$B49)</f>
        <v>-0.010800000000000032</v>
      </c>
      <c r="S49">
        <f>IF(ISBLANK(F49),"",F49-$B49)</f>
        <v>-0.037500000000000033</v>
      </c>
      <c r="T49">
        <f>IF(ISBLANK(G49),"",G49-$B49)</f>
        <v>-0.049399999999999999</v>
      </c>
      <c r="U49">
        <f>IF(ISBLANK(H49),"",H49-$B49)</f>
        <v>-0.051800000000000013</v>
      </c>
      <c r="V49">
        <f>IF(ISBLANK(I49),"",I49-$B49)</f>
        <v>0.046399999999999997</v>
      </c>
      <c r="W49">
        <f>IF(ISBLANK(J49),"",J49-$B49)</f>
        <v>-0.012800000000000034</v>
      </c>
      <c r="Y49" t="b">
        <f>IF(ISBLANK($J49),"",IF($W49&lt;-0.035000000000000003))</f>
        <v>0</v>
      </c>
      <c r="Z49" t="b">
        <f>IF(ISBLANK($G49),"",IF($T49&gt;0.035000000000000003))</f>
        <v>0</v>
      </c>
      <c r="AA49" t="b">
        <f>IF(ISBLANK($J49),"",IF(AND($W49&lt;-0.035000000000000003,$T49&gt;0.035000000000000003)))</f>
        <v>0</v>
      </c>
      <c r="AB49" t="b">
        <f>IF(ISBLANK($J49),"",IF(AND($T49&lt;-0.035000000000000003,$W49&gt;0.035000000000000003)))</f>
        <v>0</v>
      </c>
    </row>
    <row r="50" spans="1:74">
      <c r="A50" t="s">
        <v>65</v>
      </c>
      <c r="B50">
        <v>0.57479999999999998</v>
      </c>
      <c r="C50">
        <v>0.56520000000000004</v>
      </c>
      <c r="D50">
        <v>0.57689999999999997</v>
      </c>
      <c r="E50">
        <v>0.57399999999999995</v>
      </c>
      <c r="F50">
        <v>0.59009999999999996</v>
      </c>
      <c r="G50">
        <v>0.59960000000000002</v>
      </c>
      <c r="H50">
        <v>0.50719999999999998</v>
      </c>
      <c r="I50">
        <v>0.56220000000000003</v>
      </c>
      <c r="J50">
        <v>0.55940000000000001</v>
      </c>
      <c r="M50" t="s">
        <v>65</v>
      </c>
      <c r="P50">
        <f>IF(ISBLANK(C50),"",C50-$B50)</f>
        <v>-0.0095999999999999419</v>
      </c>
      <c r="Q50">
        <f>IF(ISBLANK(D50),"",D50-$B50)</f>
        <v>0.0020999999999999908</v>
      </c>
      <c r="R50">
        <f>IF(ISBLANK(E50),"",E50-$B50)</f>
        <v>-0.00080000000000002292</v>
      </c>
      <c r="S50">
        <f>IF(ISBLANK(F50),"",F50-$B50)</f>
        <v>0.01529999999999998</v>
      </c>
      <c r="T50">
        <f>IF(ISBLANK(G50),"",G50-$B50)</f>
        <v>0.024800000000000044</v>
      </c>
      <c r="U50">
        <f>IF(ISBLANK(H50),"",H50-$B50)</f>
        <v>-0.067599999999999993</v>
      </c>
      <c r="V50">
        <f>IF(ISBLANK(I50),"",I50-$B50)</f>
        <v>-0.012599999999999945</v>
      </c>
      <c r="W50">
        <f>IF(ISBLANK(J50),"",J50-$B50)</f>
        <v>-0.015399999999999969</v>
      </c>
      <c r="Y50" t="b">
        <f>IF(ISBLANK($J50),"",IF($W50&lt;-0.035000000000000003))</f>
        <v>0</v>
      </c>
      <c r="Z50" t="b">
        <f>IF(ISBLANK($G50),"",IF($T50&gt;0.035000000000000003))</f>
        <v>0</v>
      </c>
      <c r="AA50" t="b">
        <f>IF(ISBLANK($J50),"",IF(AND($W50&lt;-0.035000000000000003,$T50&gt;0.035000000000000003)))</f>
        <v>0</v>
      </c>
      <c r="AB50" t="b">
        <f>IF(ISBLANK($J50),"",IF(AND($T50&lt;-0.035000000000000003,$W50&gt;0.035000000000000003)))</f>
        <v>0</v>
      </c>
    </row>
    <row r="51" spans="1:74">
      <c r="A51" t="s">
        <v>66</v>
      </c>
      <c r="B51">
        <v>0.36259999999999998</v>
      </c>
      <c r="C51">
        <v>0.34920000000000001</v>
      </c>
      <c r="D51">
        <v>0.34949999999999998</v>
      </c>
      <c r="E51">
        <v>0.31190000000000001</v>
      </c>
      <c r="F51">
        <v>0.0080999999999999996</v>
      </c>
      <c r="G51">
        <v>0.28270000000000001</v>
      </c>
      <c r="H51">
        <v>0.2863</v>
      </c>
      <c r="I51">
        <v>0.2903</v>
      </c>
      <c r="J51">
        <v>0.39539999999999997</v>
      </c>
      <c r="M51" t="s">
        <v>66</v>
      </c>
      <c r="P51">
        <f>IF(ISBLANK(C51),"",C51-$B51)</f>
        <v>-0.013399999999999967</v>
      </c>
      <c r="Q51">
        <f>IF(ISBLANK(D51),"",D51-$B51)</f>
        <v>-0.013100000000000001</v>
      </c>
      <c r="R51">
        <f>IF(ISBLANK(E51),"",E51-$B51)</f>
        <v>-0.050699999999999967</v>
      </c>
      <c r="S51">
        <f>IF(ISBLANK(F51),"",F51-$B51)</f>
        <v>-0.35449999999999998</v>
      </c>
      <c r="T51">
        <f>IF(ISBLANK(G51),"",G51-$B51)</f>
        <v>-0.079899999999999971</v>
      </c>
      <c r="U51">
        <f>IF(ISBLANK(H51),"",H51-$B51)</f>
        <v>-0.076299999999999979</v>
      </c>
      <c r="V51">
        <f>IF(ISBLANK(I51),"",I51-$B51)</f>
        <v>-0.072299999999999975</v>
      </c>
      <c r="W51">
        <f>IF(ISBLANK(J51),"",J51-$B51)</f>
        <v>0.032799999999999996</v>
      </c>
      <c r="Y51" t="b">
        <f>IF(ISBLANK($J51),"",IF($W51&lt;-0.035000000000000003))</f>
        <v>0</v>
      </c>
      <c r="Z51" t="b">
        <f>IF(ISBLANK($G51),"",IF($T51&gt;0.035000000000000003))</f>
        <v>0</v>
      </c>
      <c r="AA51" t="b">
        <f>IF(ISBLANK($J51),"",IF(AND($W51&lt;-0.035000000000000003,$T51&gt;0.035000000000000003)))</f>
        <v>0</v>
      </c>
      <c r="AB51" t="b">
        <f>IF(ISBLANK($J51),"",IF(AND($T51&lt;-0.035000000000000003,$W51&gt;0.035000000000000003)))</f>
        <v>0</v>
      </c>
    </row>
    <row r="52" spans="1:74">
      <c r="A52" t="s">
        <v>67</v>
      </c>
      <c r="B52">
        <v>0.013899999999999999</v>
      </c>
      <c r="C52">
        <v>0.016799999999999999</v>
      </c>
      <c r="D52">
        <v>0.0167</v>
      </c>
      <c r="E52">
        <v>0.0149</v>
      </c>
      <c r="F52">
        <v>0</v>
      </c>
      <c r="G52">
        <v>0.0089999999999999993</v>
      </c>
      <c r="H52">
        <v>0.012500000000000001</v>
      </c>
      <c r="I52">
        <v>0.0071000000000000004</v>
      </c>
      <c r="J52">
        <v>0.0143</v>
      </c>
      <c r="M52" t="s">
        <v>67</v>
      </c>
      <c r="P52">
        <f>IF(ISBLANK(C52),"",C52-$B52)</f>
        <v>0.0028999999999999998</v>
      </c>
      <c r="Q52">
        <f>IF(ISBLANK(D52),"",D52-$B52)</f>
        <v>0.0028000000000000004</v>
      </c>
      <c r="R52">
        <f>IF(ISBLANK(E52),"",E52-$B52)</f>
        <v>0.0010000000000000009</v>
      </c>
      <c r="S52">
        <f>IF(ISBLANK(F52),"",F52-$B52)</f>
        <v>-0.013899999999999999</v>
      </c>
      <c r="T52">
        <f>IF(ISBLANK(G52),"",G52-$B52)</f>
        <v>-0.0048999999999999998</v>
      </c>
      <c r="U52">
        <f>IF(ISBLANK(H52),"",H52-$B52)</f>
        <v>-0.0013999999999999985</v>
      </c>
      <c r="V52">
        <f>IF(ISBLANK(I52),"",I52-$B52)</f>
        <v>-0.0067999999999999988</v>
      </c>
      <c r="W52">
        <f>IF(ISBLANK(J52),"",J52-$B52)</f>
        <v>0.00040000000000000105</v>
      </c>
      <c r="Y52" t="b">
        <f>IF(ISBLANK($J52),"",IF($W52&lt;-0.035000000000000003))</f>
        <v>0</v>
      </c>
      <c r="Z52" t="b">
        <f>IF(ISBLANK($G52),"",IF($T52&gt;0.035000000000000003))</f>
        <v>0</v>
      </c>
      <c r="AA52" t="b">
        <f>IF(ISBLANK($J52),"",IF(AND($W52&lt;-0.035000000000000003,$T52&gt;0.035000000000000003)))</f>
        <v>0</v>
      </c>
      <c r="AB52" t="b">
        <f>IF(ISBLANK($J52),"",IF(AND($T52&lt;-0.035000000000000003,$W52&gt;0.035000000000000003)))</f>
        <v>0</v>
      </c>
    </row>
    <row r="53" spans="1:74">
      <c r="L53" t="s">
        <v>27</v>
      </c>
      <c r="M53" t="inlineStr">
        <is>
          <t>query224_22</t>
        </is>
      </c>
      <c r="P53" t="s">
        <f>IF(ISBLANK(C53),"",C53-$B53)</f>
        <v>28</v>
      </c>
      <c r="Q53" t="s">
        <f>IF(ISBLANK(D53),"",D53-$B53)</f>
        <v>28</v>
      </c>
      <c r="R53" t="s">
        <f>IF(ISBLANK(E53),"",E53-$B53)</f>
        <v>28</v>
      </c>
      <c r="S53" t="s">
        <f>IF(ISBLANK(F53),"",F53-$B53)</f>
        <v>28</v>
      </c>
      <c r="T53" t="s">
        <f>IF(ISBLANK(G53),"",G53-$B53)</f>
        <v>28</v>
      </c>
      <c r="U53" t="s">
        <f>IF(ISBLANK(H53),"",H53-$B53)</f>
        <v>28</v>
      </c>
      <c r="V53" t="s">
        <f>IF(ISBLANK(I53),"",I53-$B53)</f>
        <v>28</v>
      </c>
      <c r="W53" t="s">
        <f>IF(ISBLANK(J53),"",J53-$B53)</f>
        <v>28</v>
      </c>
      <c r="Y53" t="s">
        <f>IF(ISBLANK($J53),"",IF($W53&lt;-0.035000000000000003))</f>
        <v>28</v>
      </c>
      <c r="Z53" t="s">
        <f>IF(ISBLANK($G53),"",IF($T53&gt;0.035000000000000003))</f>
        <v>28</v>
      </c>
      <c r="AA53" t="s">
        <f>IF(ISBLANK($J53),"",IF(AND($W53&lt;-0.035000000000000003,$T53&gt;0.035000000000000003)))</f>
        <v>28</v>
      </c>
      <c r="AB53" t="s">
        <f>IF(ISBLANK($J53),"",IF(AND($T53&lt;-0.035000000000000003,$W53&gt;0.035000000000000003)))</f>
        <v>28</v>
      </c>
    </row>
    <row r="54" spans="1:74">
      <c r="A54" t="s">
        <v>68</v>
      </c>
      <c r="B54">
        <v>0.1065</v>
      </c>
      <c r="C54">
        <v>0.12559999999999999</v>
      </c>
      <c r="D54">
        <v>0.097900000000000001</v>
      </c>
      <c r="E54">
        <v>0.1067</v>
      </c>
      <c r="F54">
        <v>0.55330000000000001</v>
      </c>
      <c r="G54">
        <v>0.1148</v>
      </c>
      <c r="H54">
        <v>0.099699999999999997</v>
      </c>
      <c r="I54">
        <v>0.19969999999999999</v>
      </c>
      <c r="J54">
        <v>0.13739999999999999</v>
      </c>
      <c r="M54" t="s">
        <v>68</v>
      </c>
      <c r="P54">
        <f>IF(ISBLANK(C54),"",C54-$B54)</f>
        <v>0.019099999999999992</v>
      </c>
      <c r="Q54">
        <f>IF(ISBLANK(D54),"",D54-$B54)</f>
        <v>-0.0085999999999999965</v>
      </c>
      <c r="R54">
        <f>IF(ISBLANK(E54),"",E54-$B54)</f>
        <v>0.00020000000000000573</v>
      </c>
      <c r="S54">
        <f>IF(ISBLANK(F54),"",F54-$B54)</f>
        <v>0.44680000000000003</v>
      </c>
      <c r="T54">
        <f>IF(ISBLANK(G54),"",G54-$B54)</f>
        <v>0.0083000000000000018</v>
      </c>
      <c r="U54">
        <f>IF(ISBLANK(H54),"",H54-$B54)</f>
        <v>-0.0068000000000000005</v>
      </c>
      <c r="V54">
        <f>IF(ISBLANK(I54),"",I54-$B54)</f>
        <v>0.093199999999999991</v>
      </c>
      <c r="W54">
        <f>IF(ISBLANK(J54),"",J54-$B54)</f>
        <v>0.030899999999999997</v>
      </c>
      <c r="Y54" t="b">
        <f>IF(ISBLANK($J54),"",IF($W54&lt;-0.035000000000000003))</f>
        <v>0</v>
      </c>
      <c r="Z54" t="b">
        <f>IF(ISBLANK($G54),"",IF($T54&gt;0.035000000000000003))</f>
        <v>0</v>
      </c>
      <c r="AA54" t="b">
        <f>IF(ISBLANK($J54),"",IF(AND($W54&lt;-0.035000000000000003,$T54&gt;0.035000000000000003)))</f>
        <v>0</v>
      </c>
      <c r="AB54" t="b">
        <f>IF(ISBLANK($J54),"",IF(AND($T54&lt;-0.035000000000000003,$W54&gt;0.035000000000000003)))</f>
        <v>0</v>
      </c>
    </row>
    <row r="55" spans="1:74">
      <c r="A55" t="s">
        <v>69</v>
      </c>
      <c r="B55">
        <v>0.4884</v>
      </c>
      <c r="C55">
        <v>0.43430000000000002</v>
      </c>
      <c r="D55">
        <v>0.46260000000000001</v>
      </c>
      <c r="E55">
        <v>0.55400000000000005</v>
      </c>
      <c r="F55">
        <v>0.0074999999999999997</v>
      </c>
      <c r="G55">
        <v>0.55049999999999999</v>
      </c>
      <c r="H55">
        <v>0.45479999999999998</v>
      </c>
      <c r="I55">
        <v>0.62819999999999998</v>
      </c>
      <c r="J55">
        <v>0.38119999999999998</v>
      </c>
      <c r="M55" t="s">
        <v>69</v>
      </c>
      <c r="P55">
        <f>IF(ISBLANK(C55),"",C55-$B55)</f>
        <v>-0.054099999999999981</v>
      </c>
      <c r="Q55">
        <f>IF(ISBLANK(D55),"",D55-$B55)</f>
        <v>-0.02579999999999999</v>
      </c>
      <c r="R55">
        <f>IF(ISBLANK(E55),"",E55-$B55)</f>
        <v>0.065600000000000047</v>
      </c>
      <c r="S55">
        <f>IF(ISBLANK(F55),"",F55-$B55)</f>
        <v>-0.48089999999999999</v>
      </c>
      <c r="T55">
        <f>IF(ISBLANK(G55),"",G55-$B55)</f>
        <v>0.062099999999999989</v>
      </c>
      <c r="U55">
        <f>IF(ISBLANK(H55),"",H55-$B55)</f>
        <v>-0.033600000000000019</v>
      </c>
      <c r="V55">
        <f>IF(ISBLANK(I55),"",I55-$B55)</f>
        <v>0.13979999999999998</v>
      </c>
      <c r="W55">
        <f>IF(ISBLANK(J55),"",J55-$B55)</f>
        <v>-0.10720000000000002</v>
      </c>
      <c r="Y55" t="b">
        <f>IF(ISBLANK($J55),"",IF($W55&lt;-0.035000000000000003))</f>
        <v>1</v>
      </c>
      <c r="Z55" t="b">
        <f>IF(ISBLANK($G55),"",IF($T55&gt;0.035000000000000003))</f>
        <v>1</v>
      </c>
      <c r="AA55" t="b">
        <f>IF(ISBLANK($J55),"",IF(AND($W55&lt;-0.035000000000000003,$T55&gt;0.035000000000000003)))</f>
        <v>1</v>
      </c>
      <c r="AB55" t="b">
        <f>IF(ISBLANK($J55),"",IF(AND($T55&lt;-0.035000000000000003,$W55&gt;0.035000000000000003)))</f>
        <v>0</v>
      </c>
    </row>
    <row r="56" spans="1:74">
      <c r="A56" t="s">
        <v>70</v>
      </c>
      <c r="B56">
        <v>0.032399999999999998</v>
      </c>
      <c r="C56">
        <v>0.0115</v>
      </c>
      <c r="D56">
        <v>0.0103</v>
      </c>
      <c r="E56">
        <v>0.011599999999999999</v>
      </c>
      <c r="F56">
        <v>0.80020000000000002</v>
      </c>
      <c r="G56">
        <v>0.0121</v>
      </c>
      <c r="H56">
        <v>0.088800000000000004</v>
      </c>
      <c r="I56">
        <v>0.012</v>
      </c>
      <c r="J56">
        <v>0.013299999999999999</v>
      </c>
      <c r="M56" t="s">
        <v>70</v>
      </c>
      <c r="P56">
        <f>IF(ISBLANK(C56),"",C56-$B56)</f>
        <v>-0.020899999999999998</v>
      </c>
      <c r="Q56">
        <f>IF(ISBLANK(D56),"",D56-$B56)</f>
        <v>-0.022099999999999998</v>
      </c>
      <c r="R56">
        <f>IF(ISBLANK(E56),"",E56-$B56)</f>
        <v>-0.020799999999999999</v>
      </c>
      <c r="S56">
        <f>IF(ISBLANK(F56),"",F56-$B56)</f>
        <v>0.76780000000000004</v>
      </c>
      <c r="T56">
        <f>IF(ISBLANK(G56),"",G56-$B56)</f>
        <v>-0.020299999999999999</v>
      </c>
      <c r="U56">
        <f>IF(ISBLANK(H56),"",H56-$B56)</f>
        <v>0.056400000000000006</v>
      </c>
      <c r="V56">
        <f>IF(ISBLANK(I56),"",I56-$B56)</f>
        <v>-0.020399999999999998</v>
      </c>
      <c r="W56">
        <f>IF(ISBLANK(J56),"",J56-$B56)</f>
        <v>-0.019099999999999999</v>
      </c>
      <c r="Y56" t="b">
        <f>IF(ISBLANK($J56),"",IF($W56&lt;-0.035000000000000003))</f>
        <v>0</v>
      </c>
      <c r="Z56" t="b">
        <f>IF(ISBLANK($G56),"",IF($T56&gt;0.035000000000000003))</f>
        <v>0</v>
      </c>
      <c r="AA56" t="b">
        <f>IF(ISBLANK($J56),"",IF(AND($W56&lt;-0.035000000000000003,$T56&gt;0.035000000000000003)))</f>
        <v>0</v>
      </c>
      <c r="AB56" t="b">
        <f>IF(ISBLANK($J56),"",IF(AND($T56&lt;-0.035000000000000003,$W56&gt;0.035000000000000003)))</f>
        <v>0</v>
      </c>
    </row>
    <row r="57" spans="1:74">
      <c r="A57" t="s">
        <v>71</v>
      </c>
      <c r="B57">
        <v>0.5</v>
      </c>
      <c r="C57">
        <v>1</v>
      </c>
      <c r="D57">
        <v>1</v>
      </c>
      <c r="E57">
        <v>1</v>
      </c>
      <c r="F57">
        <v>1</v>
      </c>
      <c r="G57">
        <v>0.5</v>
      </c>
      <c r="H57">
        <v>0.052600000000000001</v>
      </c>
      <c r="I57">
        <v>0.071400000000000005</v>
      </c>
      <c r="J57">
        <v>0.25</v>
      </c>
      <c r="M57" t="s">
        <v>71</v>
      </c>
      <c r="P57">
        <f>IF(ISBLANK(C57),"",C57-$B57)</f>
        <v>0.5</v>
      </c>
      <c r="Q57">
        <f>IF(ISBLANK(D57),"",D57-$B57)</f>
        <v>0.5</v>
      </c>
      <c r="R57">
        <f>IF(ISBLANK(E57),"",E57-$B57)</f>
        <v>0.5</v>
      </c>
      <c r="S57">
        <f>IF(ISBLANK(F57),"",F57-$B57)</f>
        <v>0.5</v>
      </c>
      <c r="T57">
        <f>IF(ISBLANK(G57),"",G57-$B57)</f>
        <v>0</v>
      </c>
      <c r="U57">
        <f>IF(ISBLANK(H57),"",H57-$B57)</f>
        <v>-0.44740000000000002</v>
      </c>
      <c r="V57">
        <f>IF(ISBLANK(I57),"",I57-$B57)</f>
        <v>-0.42859999999999998</v>
      </c>
      <c r="W57">
        <f>IF(ISBLANK(J57),"",J57-$B57)</f>
        <v>-0.25</v>
      </c>
      <c r="Y57" t="b">
        <f>IF(ISBLANK($J57),"",IF($W57&lt;-0.035000000000000003))</f>
        <v>1</v>
      </c>
      <c r="Z57" t="b">
        <f>IF(ISBLANK($G57),"",IF($T57&gt;0.035000000000000003))</f>
        <v>0</v>
      </c>
      <c r="AA57" t="b">
        <f>IF(ISBLANK($J57),"",IF(AND($W57&lt;-0.035000000000000003,$T57&gt;0.035000000000000003)))</f>
        <v>0</v>
      </c>
      <c r="AB57" t="b">
        <f>IF(ISBLANK($J57),"",IF(AND($T57&lt;-0.035000000000000003,$W57&gt;0.035000000000000003)))</f>
        <v>0</v>
      </c>
    </row>
    <row r="58" spans="1:74">
      <c r="A58" t="s">
        <v>72</v>
      </c>
      <c r="B58">
        <v>0.87629999999999997</v>
      </c>
      <c r="C58">
        <v>0.89910000000000001</v>
      </c>
      <c r="D58">
        <v>0.88819999999999999</v>
      </c>
      <c r="E58">
        <v>0.89770000000000005</v>
      </c>
      <c r="F58">
        <v>0.80020000000000002</v>
      </c>
      <c r="G58">
        <v>0.85040000000000004</v>
      </c>
      <c r="H58">
        <v>0.67659999999999998</v>
      </c>
      <c r="I58">
        <v>0.85950000000000004</v>
      </c>
      <c r="J58">
        <v>0.83560000000000001</v>
      </c>
      <c r="M58" t="s">
        <v>72</v>
      </c>
      <c r="P58">
        <f>IF(ISBLANK(C58),"",C58-$B58)</f>
        <v>0.022800000000000042</v>
      </c>
      <c r="Q58">
        <f>IF(ISBLANK(D58),"",D58-$B58)</f>
        <v>0.011900000000000022</v>
      </c>
      <c r="R58">
        <f>IF(ISBLANK(E58),"",E58-$B58)</f>
        <v>0.021400000000000086</v>
      </c>
      <c r="S58">
        <f>IF(ISBLANK(F58),"",F58-$B58)</f>
        <v>-0.076099999999999945</v>
      </c>
      <c r="T58">
        <f>IF(ISBLANK(G58),"",G58-$B58)</f>
        <v>-0.025899999999999923</v>
      </c>
      <c r="U58">
        <f>IF(ISBLANK(H58),"",H58-$B58)</f>
        <v>-0.19969999999999999</v>
      </c>
      <c r="V58">
        <f>IF(ISBLANK(I58),"",I58-$B58)</f>
        <v>-0.016799999999999926</v>
      </c>
      <c r="W58">
        <f>IF(ISBLANK(J58),"",J58-$B58)</f>
        <v>-0.040699999999999958</v>
      </c>
      <c r="Y58" t="b">
        <f>IF(ISBLANK($J58),"",IF($W58&lt;-0.035000000000000003))</f>
        <v>1</v>
      </c>
      <c r="Z58" t="b">
        <f>IF(ISBLANK($G58),"",IF($T58&gt;0.035000000000000003))</f>
        <v>0</v>
      </c>
      <c r="AA58" t="b">
        <f>IF(ISBLANK($J58),"",IF(AND($W58&lt;-0.035000000000000003,$T58&gt;0.035000000000000003)))</f>
        <v>0</v>
      </c>
      <c r="AB58" t="b">
        <f>IF(ISBLANK($J58),"",IF(AND($T58&lt;-0.035000000000000003,$W58&gt;0.035000000000000003)))</f>
        <v>0</v>
      </c>
    </row>
    <row r="59" spans="1:74">
      <c r="L59" t="s">
        <v>27</v>
      </c>
      <c r="M59" t="inlineStr">
        <is>
          <t>query231_10</t>
        </is>
      </c>
      <c r="P59" t="s">
        <f>IF(ISBLANK(C59),"",C59-$B59)</f>
        <v>28</v>
      </c>
      <c r="Q59" t="s">
        <f>IF(ISBLANK(D59),"",D59-$B59)</f>
        <v>28</v>
      </c>
      <c r="R59" t="s">
        <f>IF(ISBLANK(E59),"",E59-$B59)</f>
        <v>28</v>
      </c>
      <c r="S59" t="s">
        <f>IF(ISBLANK(F59),"",F59-$B59)</f>
        <v>28</v>
      </c>
      <c r="T59" t="s">
        <f>IF(ISBLANK(G59),"",G59-$B59)</f>
        <v>28</v>
      </c>
      <c r="U59" t="s">
        <f>IF(ISBLANK(H59),"",H59-$B59)</f>
        <v>28</v>
      </c>
      <c r="V59" t="s">
        <f>IF(ISBLANK(I59),"",I59-$B59)</f>
        <v>28</v>
      </c>
      <c r="W59" t="s">
        <f>IF(ISBLANK(J59),"",J59-$B59)</f>
        <v>28</v>
      </c>
      <c r="Y59" t="s">
        <f>IF(ISBLANK($J59),"",IF($W59&lt;-0.035000000000000003))</f>
        <v>28</v>
      </c>
      <c r="Z59" t="s">
        <f>IF(ISBLANK($G59),"",IF($T59&gt;0.035000000000000003))</f>
        <v>28</v>
      </c>
      <c r="AA59" t="s">
        <f>IF(ISBLANK($J59),"",IF(AND($W59&lt;-0.035000000000000003,$T59&gt;0.035000000000000003)))</f>
        <v>28</v>
      </c>
      <c r="AB59" t="s">
        <f>IF(ISBLANK($J59),"",IF(AND($T59&lt;-0.035000000000000003,$W59&gt;0.035000000000000003)))</f>
        <v>28</v>
      </c>
    </row>
    <row r="60" spans="1:74">
      <c r="L60" t="s">
        <v>27</v>
      </c>
      <c r="M60" t="inlineStr">
        <is>
          <t>query231_11</t>
        </is>
      </c>
      <c r="P60" t="s">
        <f>IF(ISBLANK(C60),"",C60-$B60)</f>
        <v>28</v>
      </c>
      <c r="Q60" t="s">
        <f>IF(ISBLANK(D60),"",D60-$B60)</f>
        <v>28</v>
      </c>
      <c r="R60" t="s">
        <f>IF(ISBLANK(E60),"",E60-$B60)</f>
        <v>28</v>
      </c>
      <c r="S60" t="s">
        <f>IF(ISBLANK(F60),"",F60-$B60)</f>
        <v>28</v>
      </c>
      <c r="T60" t="s">
        <f>IF(ISBLANK(G60),"",G60-$B60)</f>
        <v>28</v>
      </c>
      <c r="U60" t="s">
        <f>IF(ISBLANK(H60),"",H60-$B60)</f>
        <v>28</v>
      </c>
      <c r="V60" t="s">
        <f>IF(ISBLANK(I60),"",I60-$B60)</f>
        <v>28</v>
      </c>
      <c r="W60" t="s">
        <f>IF(ISBLANK(J60),"",J60-$B60)</f>
        <v>28</v>
      </c>
      <c r="Y60" t="s">
        <f>IF(ISBLANK($J60),"",IF($W60&lt;-0.035000000000000003))</f>
        <v>28</v>
      </c>
      <c r="Z60" t="s">
        <f>IF(ISBLANK($G60),"",IF($T60&gt;0.035000000000000003))</f>
        <v>28</v>
      </c>
      <c r="AA60" t="s">
        <f>IF(ISBLANK($J60),"",IF(AND($W60&lt;-0.035000000000000003,$T60&gt;0.035000000000000003)))</f>
        <v>28</v>
      </c>
      <c r="AB60" t="s">
        <f>IF(ISBLANK($J60),"",IF(AND($T60&lt;-0.035000000000000003,$W60&gt;0.035000000000000003)))</f>
        <v>28</v>
      </c>
    </row>
    <row r="61" spans="1:74">
      <c r="A61" t="s">
        <v>73</v>
      </c>
      <c r="B61">
        <v>0.24990000000000001</v>
      </c>
      <c r="C61">
        <v>0.25840000000000002</v>
      </c>
      <c r="D61">
        <v>0.29680000000000001</v>
      </c>
      <c r="E61">
        <v>0.2802</v>
      </c>
      <c r="F61">
        <v>0.2636</v>
      </c>
      <c r="G61">
        <v>0.2989</v>
      </c>
      <c r="H61">
        <v>0.2382</v>
      </c>
      <c r="I61">
        <v>0.21829999999999999</v>
      </c>
      <c r="J61">
        <v>0.3019</v>
      </c>
      <c r="M61" t="s">
        <v>73</v>
      </c>
      <c r="P61">
        <f>IF(ISBLANK(C61),"",C61-$B61)</f>
        <v>0.0085000000000000075</v>
      </c>
      <c r="Q61">
        <f>IF(ISBLANK(D61),"",D61-$B61)</f>
        <v>0.046899999999999997</v>
      </c>
      <c r="R61">
        <f>IF(ISBLANK(E61),"",E61-$B61)</f>
        <v>0.030299999999999994</v>
      </c>
      <c r="S61">
        <f>IF(ISBLANK(F61),"",F61-$B61)</f>
        <v>0.01369999999999999</v>
      </c>
      <c r="T61">
        <f>IF(ISBLANK(G61),"",G61-$B61)</f>
        <v>0.048999999999999988</v>
      </c>
      <c r="U61">
        <f>IF(ISBLANK(H61),"",H61-$B61)</f>
        <v>-0.011700000000000016</v>
      </c>
      <c r="V61">
        <f>IF(ISBLANK(I61),"",I61-$B61)</f>
        <v>-0.031600000000000017</v>
      </c>
      <c r="W61">
        <f>IF(ISBLANK(J61),"",J61-$B61)</f>
        <v>0.051999999999999991</v>
      </c>
      <c r="Y61" t="b">
        <f>IF(ISBLANK($J61),"",IF($W61&lt;-0.035000000000000003))</f>
        <v>0</v>
      </c>
      <c r="Z61" t="b">
        <f>IF(ISBLANK($G61),"",IF($T61&gt;0.035000000000000003))</f>
        <v>1</v>
      </c>
      <c r="AA61" t="b">
        <f>IF(ISBLANK($J61),"",IF(AND($W61&lt;-0.035000000000000003,$T61&gt;0.035000000000000003)))</f>
        <v>0</v>
      </c>
      <c r="AB61" t="b">
        <f>IF(ISBLANK($J61),"",IF(AND($T61&lt;-0.035000000000000003,$W61&gt;0.035000000000000003)))</f>
        <v>0</v>
      </c>
    </row>
    <row r="62" spans="1:74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M62" t="s">
        <v>74</v>
      </c>
      <c r="P62">
        <f>IF(ISBLANK(C62),"",C62-$B62)</f>
        <v>0</v>
      </c>
      <c r="Q62">
        <f>IF(ISBLANK(D62),"",D62-$B62)</f>
        <v>0</v>
      </c>
      <c r="R62">
        <f>IF(ISBLANK(E62),"",E62-$B62)</f>
        <v>0</v>
      </c>
      <c r="S62">
        <f>IF(ISBLANK(F62),"",F62-$B62)</f>
        <v>0</v>
      </c>
      <c r="T62">
        <f>IF(ISBLANK(G62),"",G62-$B62)</f>
        <v>0</v>
      </c>
      <c r="U62">
        <f>IF(ISBLANK(H62),"",H62-$B62)</f>
        <v>0</v>
      </c>
      <c r="V62">
        <f>IF(ISBLANK(I62),"",I62-$B62)</f>
        <v>0</v>
      </c>
      <c r="W62">
        <f>IF(ISBLANK(J62),"",J62-$B62)</f>
        <v>0</v>
      </c>
      <c r="Y62" t="b">
        <f>IF(ISBLANK($J62),"",IF($W62&lt;-0.035000000000000003))</f>
        <v>0</v>
      </c>
      <c r="Z62" t="b">
        <f>IF(ISBLANK($G62),"",IF($T62&gt;0.035000000000000003))</f>
        <v>0</v>
      </c>
      <c r="AA62" t="b">
        <f>IF(ISBLANK($J62),"",IF(AND($W62&lt;-0.035000000000000003,$T62&gt;0.035000000000000003)))</f>
        <v>0</v>
      </c>
      <c r="AB62" t="b">
        <f>IF(ISBLANK($J62),"",IF(AND($T62&lt;-0.035000000000000003,$W62&gt;0.035000000000000003)))</f>
        <v>0</v>
      </c>
    </row>
    <row r="63" spans="1:74">
      <c r="A63" t="s">
        <v>75</v>
      </c>
      <c r="B63">
        <v>1</v>
      </c>
      <c r="C63">
        <v>1</v>
      </c>
      <c r="D63">
        <v>1</v>
      </c>
      <c r="E63">
        <v>1</v>
      </c>
      <c r="F63">
        <v>0.5</v>
      </c>
      <c r="G63">
        <v>1</v>
      </c>
      <c r="H63">
        <v>1</v>
      </c>
      <c r="I63">
        <v>0.031199999999999999</v>
      </c>
      <c r="J63">
        <v>1</v>
      </c>
      <c r="M63" t="s">
        <v>75</v>
      </c>
      <c r="P63">
        <f>IF(ISBLANK(C63),"",C63-$B63)</f>
        <v>0</v>
      </c>
      <c r="Q63">
        <f>IF(ISBLANK(D63),"",D63-$B63)</f>
        <v>0</v>
      </c>
      <c r="R63">
        <f>IF(ISBLANK(E63),"",E63-$B63)</f>
        <v>0</v>
      </c>
      <c r="S63">
        <f>IF(ISBLANK(F63),"",F63-$B63)</f>
        <v>-0.5</v>
      </c>
      <c r="T63">
        <f>IF(ISBLANK(G63),"",G63-$B63)</f>
        <v>0</v>
      </c>
      <c r="U63">
        <f>IF(ISBLANK(H63),"",H63-$B63)</f>
        <v>0</v>
      </c>
      <c r="V63">
        <f>IF(ISBLANK(I63),"",I63-$B63)</f>
        <v>-0.96879999999999999</v>
      </c>
      <c r="W63">
        <f>IF(ISBLANK(J63),"",J63-$B63)</f>
        <v>0</v>
      </c>
      <c r="Y63" t="b">
        <f>IF(ISBLANK($J63),"",IF($W63&lt;-0.035000000000000003))</f>
        <v>0</v>
      </c>
      <c r="Z63" t="b">
        <f>IF(ISBLANK($G63),"",IF($T63&gt;0.035000000000000003))</f>
        <v>0</v>
      </c>
      <c r="AA63" t="b">
        <f>IF(ISBLANK($J63),"",IF(AND($W63&lt;-0.035000000000000003,$T63&gt;0.035000000000000003)))</f>
        <v>0</v>
      </c>
      <c r="AB63" t="b">
        <f>IF(ISBLANK($J63),"",IF(AND($T63&lt;-0.035000000000000003,$W63&gt;0.035000000000000003)))</f>
        <v>0</v>
      </c>
    </row>
    <row r="64" spans="1:74">
      <c r="A64" t="s">
        <v>76</v>
      </c>
      <c r="B64">
        <v>0.0060000000000000001</v>
      </c>
      <c r="C64">
        <v>0.0060000000000000001</v>
      </c>
      <c r="D64">
        <v>0.0071999999999999998</v>
      </c>
      <c r="E64">
        <v>0.0051999999999999998</v>
      </c>
      <c r="F64">
        <v>0.0077000000000000002</v>
      </c>
      <c r="G64">
        <v>0.0070000000000000001</v>
      </c>
      <c r="H64">
        <v>0.0085000000000000006</v>
      </c>
      <c r="I64">
        <v>0.033300000000000003</v>
      </c>
      <c r="J64">
        <v>0.0045999999999999999</v>
      </c>
      <c r="M64" t="s">
        <v>76</v>
      </c>
      <c r="P64">
        <f>IF(ISBLANK(C64),"",C64-$B64)</f>
        <v>0</v>
      </c>
      <c r="Q64">
        <f>IF(ISBLANK(D64),"",D64-$B64)</f>
        <v>0.0011999999999999997</v>
      </c>
      <c r="R64">
        <f>IF(ISBLANK(E64),"",E64-$B64)</f>
        <v>-0.00080000000000000036</v>
      </c>
      <c r="S64">
        <f>IF(ISBLANK(F64),"",F64-$B64)</f>
        <v>0.0017000000000000001</v>
      </c>
      <c r="T64">
        <f>IF(ISBLANK(G64),"",G64-$B64)</f>
        <v>0.001</v>
      </c>
      <c r="U64">
        <f>IF(ISBLANK(H64),"",H64-$B64)</f>
        <v>0.0025000000000000005</v>
      </c>
      <c r="V64">
        <f>IF(ISBLANK(I64),"",I64-$B64)</f>
        <v>0.027300000000000005</v>
      </c>
      <c r="W64">
        <f>IF(ISBLANK(J64),"",J64-$B64)</f>
        <v>-0.0014000000000000002</v>
      </c>
      <c r="Y64" t="b">
        <f>IF(ISBLANK($J64),"",IF($W64&lt;-0.035000000000000003))</f>
        <v>0</v>
      </c>
      <c r="Z64" t="b">
        <f>IF(ISBLANK($G64),"",IF($T64&gt;0.035000000000000003))</f>
        <v>0</v>
      </c>
      <c r="AA64" t="b">
        <f>IF(ISBLANK($J64),"",IF(AND($W64&lt;-0.035000000000000003,$T64&gt;0.035000000000000003)))</f>
        <v>0</v>
      </c>
      <c r="AB64" t="b">
        <f>IF(ISBLANK($J64),"",IF(AND($T64&lt;-0.035000000000000003,$W64&gt;0.035000000000000003)))</f>
        <v>0</v>
      </c>
    </row>
    <row r="65" spans="1:74">
      <c r="A65" t="s">
        <v>77</v>
      </c>
      <c r="B65">
        <v>0.67779999999999996</v>
      </c>
      <c r="C65">
        <v>0.58799999999999997</v>
      </c>
      <c r="D65">
        <v>0.75290000000000001</v>
      </c>
      <c r="E65">
        <v>0.70760000000000001</v>
      </c>
      <c r="F65">
        <v>0.73980000000000001</v>
      </c>
      <c r="G65">
        <v>0.7863</v>
      </c>
      <c r="H65">
        <v>0.53080000000000005</v>
      </c>
      <c r="I65">
        <v>0.19700000000000001</v>
      </c>
      <c r="J65">
        <v>0.59340000000000004</v>
      </c>
      <c r="M65" t="s">
        <v>77</v>
      </c>
      <c r="P65">
        <f>IF(ISBLANK(C65),"",C65-$B65)</f>
        <v>-0.089799999999999991</v>
      </c>
      <c r="Q65">
        <f>IF(ISBLANK(D65),"",D65-$B65)</f>
        <v>0.075100000000000056</v>
      </c>
      <c r="R65">
        <f>IF(ISBLANK(E65),"",E65-$B65)</f>
        <v>0.029800000000000049</v>
      </c>
      <c r="S65">
        <f>IF(ISBLANK(F65),"",F65-$B65)</f>
        <v>0.062000000000000055</v>
      </c>
      <c r="T65">
        <f>IF(ISBLANK(G65),"",G65-$B65)</f>
        <v>0.10850000000000004</v>
      </c>
      <c r="U65">
        <f>IF(ISBLANK(H65),"",H65-$B65)</f>
        <v>-0.14699999999999991</v>
      </c>
      <c r="V65">
        <f>IF(ISBLANK(I65),"",I65-$B65)</f>
        <v>-0.48079999999999995</v>
      </c>
      <c r="W65">
        <f>IF(ISBLANK(J65),"",J65-$B65)</f>
        <v>-0.08439999999999992</v>
      </c>
      <c r="Y65" t="b">
        <f>IF(ISBLANK($J65),"",IF($W65&lt;-0.035000000000000003))</f>
        <v>1</v>
      </c>
      <c r="Z65" t="b">
        <f>IF(ISBLANK($G65),"",IF($T65&gt;0.035000000000000003))</f>
        <v>1</v>
      </c>
      <c r="AA65" t="b">
        <f>IF(ISBLANK($J65),"",IF(AND($W65&lt;-0.035000000000000003,$T65&gt;0.035000000000000003)))</f>
        <v>1</v>
      </c>
      <c r="AB65" t="b">
        <f>IF(ISBLANK($J65),"",IF(AND($T65&lt;-0.035000000000000003,$W65&gt;0.035000000000000003)))</f>
        <v>0</v>
      </c>
    </row>
    <row r="66" spans="1:74">
      <c r="A66" t="s">
        <v>78</v>
      </c>
      <c r="B66">
        <v>0.63880000000000003</v>
      </c>
      <c r="C66">
        <v>0.51859999999999995</v>
      </c>
      <c r="D66">
        <v>0.59060000000000001</v>
      </c>
      <c r="E66">
        <v>0.62239999999999995</v>
      </c>
      <c r="F66">
        <v>0.62909999999999999</v>
      </c>
      <c r="G66">
        <v>0.66090000000000004</v>
      </c>
      <c r="H66">
        <v>0.60409999999999997</v>
      </c>
      <c r="I66">
        <v>0.46150000000000002</v>
      </c>
      <c r="J66">
        <v>0.5917</v>
      </c>
      <c r="M66" t="s">
        <v>78</v>
      </c>
      <c r="P66">
        <f>IF(ISBLANK(C66),"",C66-$B66)</f>
        <v>-0.12020000000000008</v>
      </c>
      <c r="Q66">
        <f>IF(ISBLANK(D66),"",D66-$B66)</f>
        <v>-0.048200000000000021</v>
      </c>
      <c r="R66">
        <f>IF(ISBLANK(E66),"",E66-$B66)</f>
        <v>-0.016400000000000081</v>
      </c>
      <c r="S66">
        <f>IF(ISBLANK(F66),"",F66-$B66)</f>
        <v>-0.0097000000000000419</v>
      </c>
      <c r="T66">
        <f>IF(ISBLANK(G66),"",G66-$B66)</f>
        <v>0.022100000000000009</v>
      </c>
      <c r="U66">
        <f>IF(ISBLANK(H66),"",H66-$B66)</f>
        <v>-0.034700000000000064</v>
      </c>
      <c r="V66">
        <f>IF(ISBLANK(I66),"",I66-$B66)</f>
        <v>-0.17730000000000001</v>
      </c>
      <c r="W66">
        <f>IF(ISBLANK(J66),"",J66-$B66)</f>
        <v>-0.047100000000000031</v>
      </c>
      <c r="Y66" t="b">
        <f>IF(ISBLANK($J66),"",IF($W66&lt;-0.035000000000000003))</f>
        <v>1</v>
      </c>
      <c r="Z66" t="b">
        <f>IF(ISBLANK($G66),"",IF($T66&gt;0.035000000000000003))</f>
        <v>0</v>
      </c>
      <c r="AA66" t="b">
        <f>IF(ISBLANK($J66),"",IF(AND($W66&lt;-0.035000000000000003,$T66&gt;0.035000000000000003)))</f>
        <v>0</v>
      </c>
      <c r="AB66" t="b">
        <f>IF(ISBLANK($J66),"",IF(AND($T66&lt;-0.035000000000000003,$W66&gt;0.035000000000000003)))</f>
        <v>0</v>
      </c>
    </row>
    <row r="67" spans="1:74">
      <c r="A67" t="s">
        <v>79</v>
      </c>
      <c r="B67">
        <v>0.18379999999999999</v>
      </c>
      <c r="C67">
        <v>0.12690000000000001</v>
      </c>
      <c r="D67">
        <v>0.082900000000000001</v>
      </c>
      <c r="E67">
        <v>0.044999999999999998</v>
      </c>
      <c r="F67">
        <v>0.0124</v>
      </c>
      <c r="G67">
        <v>0.022700000000000001</v>
      </c>
      <c r="H67">
        <v>0.058900000000000001</v>
      </c>
      <c r="I67">
        <v>0.065600000000000006</v>
      </c>
      <c r="J67">
        <v>0.066400000000000001</v>
      </c>
      <c r="M67" t="s">
        <v>79</v>
      </c>
      <c r="P67">
        <f>IF(ISBLANK(C67),"",C67-$B67)</f>
        <v>-0.056899999999999978</v>
      </c>
      <c r="Q67">
        <f>IF(ISBLANK(D67),"",D67-$B67)</f>
        <v>-0.10089999999999999</v>
      </c>
      <c r="R67">
        <f>IF(ISBLANK(E67),"",E67-$B67)</f>
        <v>-0.13879999999999998</v>
      </c>
      <c r="S67">
        <f>IF(ISBLANK(F67),"",F67-$B67)</f>
        <v>-0.1714</v>
      </c>
      <c r="T67">
        <f>IF(ISBLANK(G67),"",G67-$B67)</f>
        <v>-0.16109999999999999</v>
      </c>
      <c r="U67">
        <f>IF(ISBLANK(H67),"",H67-$B67)</f>
        <v>-0.12489999999999998</v>
      </c>
      <c r="V67">
        <f>IF(ISBLANK(I67),"",I67-$B67)</f>
        <v>-0.11819999999999999</v>
      </c>
      <c r="W67">
        <f>IF(ISBLANK(J67),"",J67-$B67)</f>
        <v>-0.11739999999999999</v>
      </c>
      <c r="Y67" t="b">
        <f>IF(ISBLANK($J67),"",IF($W67&lt;-0.035000000000000003))</f>
        <v>1</v>
      </c>
      <c r="Z67" t="b">
        <f>IF(ISBLANK($G67),"",IF($T67&gt;0.035000000000000003))</f>
        <v>0</v>
      </c>
      <c r="AA67" t="b">
        <f>IF(ISBLANK($J67),"",IF(AND($W67&lt;-0.035000000000000003,$T67&gt;0.035000000000000003)))</f>
        <v>0</v>
      </c>
      <c r="AB67" t="b">
        <f>IF(ISBLANK($J67),"",IF(AND($T67&lt;-0.035000000000000003,$W67&gt;0.035000000000000003)))</f>
        <v>0</v>
      </c>
    </row>
    <row r="68" spans="1:74">
      <c r="A68" t="s">
        <v>80</v>
      </c>
      <c r="B68">
        <v>0.29289999999999999</v>
      </c>
      <c r="C68">
        <v>0.24729999999999999</v>
      </c>
      <c r="D68">
        <v>0.27810000000000001</v>
      </c>
      <c r="E68">
        <v>0.2412</v>
      </c>
      <c r="F68">
        <v>0.28870000000000001</v>
      </c>
      <c r="G68">
        <v>0.30449999999999999</v>
      </c>
      <c r="H68">
        <v>0.0683</v>
      </c>
      <c r="I68">
        <v>0.16569999999999999</v>
      </c>
      <c r="J68">
        <v>0.23780000000000001</v>
      </c>
      <c r="M68" t="s">
        <v>80</v>
      </c>
      <c r="P68">
        <f>IF(ISBLANK(C68),"",C68-$B68)</f>
        <v>-0.045600000000000002</v>
      </c>
      <c r="Q68">
        <f>IF(ISBLANK(D68),"",D68-$B68)</f>
        <v>-0.01479999999999998</v>
      </c>
      <c r="R68">
        <f>IF(ISBLANK(E68),"",E68-$B68)</f>
        <v>-0.051699999999999996</v>
      </c>
      <c r="S68">
        <f>IF(ISBLANK(F68),"",F68-$B68)</f>
        <v>-0.0041999999999999815</v>
      </c>
      <c r="T68">
        <f>IF(ISBLANK(G68),"",G68-$B68)</f>
        <v>0.011599999999999999</v>
      </c>
      <c r="U68">
        <f>IF(ISBLANK(H68),"",H68-$B68)</f>
        <v>-0.22459999999999999</v>
      </c>
      <c r="V68">
        <f>IF(ISBLANK(I68),"",I68-$B68)</f>
        <v>-0.12720000000000001</v>
      </c>
      <c r="W68">
        <f>IF(ISBLANK(J68),"",J68-$B68)</f>
        <v>-0.055099999999999982</v>
      </c>
      <c r="Y68" t="b">
        <f>IF(ISBLANK($J68),"",IF($W68&lt;-0.035000000000000003))</f>
        <v>1</v>
      </c>
      <c r="Z68" t="b">
        <f>IF(ISBLANK($G68),"",IF($T68&gt;0.035000000000000003))</f>
        <v>0</v>
      </c>
      <c r="AA68" t="b">
        <f>IF(ISBLANK($J68),"",IF(AND($W68&lt;-0.035000000000000003,$T68&gt;0.035000000000000003)))</f>
        <v>0</v>
      </c>
      <c r="AB68" t="b">
        <f>IF(ISBLANK($J68),"",IF(AND($T68&lt;-0.035000000000000003,$W68&gt;0.035000000000000003)))</f>
        <v>0</v>
      </c>
    </row>
    <row r="69" spans="1:74">
      <c r="L69" t="s">
        <v>27</v>
      </c>
      <c r="M69" t="inlineStr">
        <is>
          <t>query234_11</t>
        </is>
      </c>
      <c r="P69" t="s">
        <f>IF(ISBLANK(C69),"",C69-$B69)</f>
        <v>28</v>
      </c>
      <c r="Q69" t="s">
        <f>IF(ISBLANK(D69),"",D69-$B69)</f>
        <v>28</v>
      </c>
      <c r="R69" t="s">
        <f>IF(ISBLANK(E69),"",E69-$B69)</f>
        <v>28</v>
      </c>
      <c r="S69" t="s">
        <f>IF(ISBLANK(F69),"",F69-$B69)</f>
        <v>28</v>
      </c>
      <c r="T69" t="s">
        <f>IF(ISBLANK(G69),"",G69-$B69)</f>
        <v>28</v>
      </c>
      <c r="U69" t="s">
        <f>IF(ISBLANK(H69),"",H69-$B69)</f>
        <v>28</v>
      </c>
      <c r="V69" t="s">
        <f>IF(ISBLANK(I69),"",I69-$B69)</f>
        <v>28</v>
      </c>
      <c r="W69" t="s">
        <f>IF(ISBLANK(J69),"",J69-$B69)</f>
        <v>28</v>
      </c>
      <c r="Y69" t="s">
        <f>IF(ISBLANK($J69),"",IF($W69&lt;-0.035000000000000003))</f>
        <v>28</v>
      </c>
      <c r="Z69" t="s">
        <f>IF(ISBLANK($G69),"",IF($T69&gt;0.035000000000000003))</f>
        <v>28</v>
      </c>
      <c r="AA69" t="s">
        <f>IF(ISBLANK($J69),"",IF(AND($W69&lt;-0.035000000000000003,$T69&gt;0.035000000000000003)))</f>
        <v>28</v>
      </c>
      <c r="AB69" t="s">
        <f>IF(ISBLANK($J69),"",IF(AND($T69&lt;-0.035000000000000003,$W69&gt;0.035000000000000003)))</f>
        <v>28</v>
      </c>
    </row>
    <row r="70" spans="1:74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M70" t="s">
        <v>81</v>
      </c>
      <c r="P70">
        <f>IF(ISBLANK(C70),"",C70-$B70)</f>
        <v>0</v>
      </c>
      <c r="Q70">
        <f>IF(ISBLANK(D70),"",D70-$B70)</f>
        <v>0</v>
      </c>
      <c r="R70">
        <f>IF(ISBLANK(E70),"",E70-$B70)</f>
        <v>0</v>
      </c>
      <c r="S70">
        <f>IF(ISBLANK(F70),"",F70-$B70)</f>
        <v>0</v>
      </c>
      <c r="T70">
        <f>IF(ISBLANK(G70),"",G70-$B70)</f>
        <v>0</v>
      </c>
      <c r="U70">
        <f>IF(ISBLANK(H70),"",H70-$B70)</f>
        <v>0</v>
      </c>
      <c r="V70">
        <f>IF(ISBLANK(I70),"",I70-$B70)</f>
        <v>0</v>
      </c>
      <c r="W70">
        <f>IF(ISBLANK(J70),"",J70-$B70)</f>
        <v>0</v>
      </c>
      <c r="Y70" t="b">
        <f>IF(ISBLANK($J70),"",IF($W70&lt;-0.035000000000000003))</f>
        <v>0</v>
      </c>
      <c r="Z70" t="b">
        <f>IF(ISBLANK($G70),"",IF($T70&gt;0.035000000000000003))</f>
        <v>0</v>
      </c>
      <c r="AA70" t="b">
        <f>IF(ISBLANK($J70),"",IF(AND($W70&lt;-0.035000000000000003,$T70&gt;0.035000000000000003)))</f>
        <v>0</v>
      </c>
      <c r="AB70" t="b">
        <f>IF(ISBLANK($J70),"",IF(AND($T70&lt;-0.035000000000000003,$W70&gt;0.035000000000000003)))</f>
        <v>0</v>
      </c>
    </row>
    <row r="71" spans="1:74">
      <c r="A71" t="s">
        <v>82</v>
      </c>
      <c r="B71">
        <v>0.51000000000000001</v>
      </c>
      <c r="C71">
        <v>0.40329999999999999</v>
      </c>
      <c r="D71">
        <v>0.27100000000000002</v>
      </c>
      <c r="E71">
        <v>0.27089999999999997</v>
      </c>
      <c r="F71">
        <v>0.22420000000000001</v>
      </c>
      <c r="G71">
        <v>0.1996</v>
      </c>
      <c r="H71">
        <v>0.1371</v>
      </c>
      <c r="I71">
        <v>0.16420000000000001</v>
      </c>
      <c r="J71">
        <v>0.30380000000000001</v>
      </c>
      <c r="M71" t="s">
        <v>82</v>
      </c>
      <c r="P71">
        <f>IF(ISBLANK(C71),"",C71-$B71)</f>
        <v>-0.10670000000000002</v>
      </c>
      <c r="Q71">
        <f>IF(ISBLANK(D71),"",D71-$B71)</f>
        <v>-0.23899999999999999</v>
      </c>
      <c r="R71">
        <f>IF(ISBLANK(E71),"",E71-$B71)</f>
        <v>-0.23910000000000003</v>
      </c>
      <c r="S71">
        <f>IF(ISBLANK(F71),"",F71-$B71)</f>
        <v>-0.2858</v>
      </c>
      <c r="T71">
        <f>IF(ISBLANK(G71),"",G71-$B71)</f>
        <v>-0.31040000000000001</v>
      </c>
      <c r="U71">
        <f>IF(ISBLANK(H71),"",H71-$B71)</f>
        <v>-0.37290000000000001</v>
      </c>
      <c r="V71">
        <f>IF(ISBLANK(I71),"",I71-$B71)</f>
        <v>-0.3458</v>
      </c>
      <c r="W71">
        <f>IF(ISBLANK(J71),"",J71-$B71)</f>
        <v>-0.20619999999999999</v>
      </c>
      <c r="Y71" t="b">
        <f>IF(ISBLANK($J71),"",IF($W71&lt;-0.035000000000000003))</f>
        <v>1</v>
      </c>
      <c r="Z71" t="b">
        <f>IF(ISBLANK($G71),"",IF($T71&gt;0.035000000000000003))</f>
        <v>0</v>
      </c>
      <c r="AA71" t="b">
        <f>IF(ISBLANK($J71),"",IF(AND($W71&lt;-0.035000000000000003,$T71&gt;0.035000000000000003)))</f>
        <v>0</v>
      </c>
      <c r="AB71" t="b">
        <f>IF(ISBLANK($J71),"",IF(AND($T71&lt;-0.035000000000000003,$W71&gt;0.035000000000000003)))</f>
        <v>0</v>
      </c>
    </row>
    <row r="72" spans="1:74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M72" t="s">
        <v>83</v>
      </c>
      <c r="P72">
        <f>IF(ISBLANK(C72),"",C72-$B72)</f>
        <v>0</v>
      </c>
      <c r="Q72">
        <f>IF(ISBLANK(D72),"",D72-$B72)</f>
        <v>0</v>
      </c>
      <c r="R72">
        <f>IF(ISBLANK(E72),"",E72-$B72)</f>
        <v>0</v>
      </c>
      <c r="S72">
        <f>IF(ISBLANK(F72),"",F72-$B72)</f>
        <v>0</v>
      </c>
      <c r="T72">
        <f>IF(ISBLANK(G72),"",G72-$B72)</f>
        <v>0</v>
      </c>
      <c r="U72">
        <f>IF(ISBLANK(H72),"",H72-$B72)</f>
        <v>0</v>
      </c>
      <c r="V72">
        <f>IF(ISBLANK(I72),"",I72-$B72)</f>
        <v>0</v>
      </c>
      <c r="W72">
        <f>IF(ISBLANK(J72),"",J72-$B72)</f>
        <v>0</v>
      </c>
      <c r="Y72" t="b">
        <f>IF(ISBLANK($J72),"",IF($W72&lt;-0.035000000000000003))</f>
        <v>0</v>
      </c>
      <c r="Z72" t="b">
        <f>IF(ISBLANK($G72),"",IF($T72&gt;0.035000000000000003))</f>
        <v>0</v>
      </c>
      <c r="AA72" t="b">
        <f>IF(ISBLANK($J72),"",IF(AND($W72&lt;-0.035000000000000003,$T72&gt;0.035000000000000003)))</f>
        <v>0</v>
      </c>
      <c r="AB72" t="b">
        <f>IF(ISBLANK($J72),"",IF(AND($T72&lt;-0.035000000000000003,$W72&gt;0.035000000000000003)))</f>
        <v>0</v>
      </c>
    </row>
    <row r="73" spans="1:74">
      <c r="A73" t="s">
        <v>84</v>
      </c>
      <c r="B73">
        <v>0.050099999999999999</v>
      </c>
      <c r="C73">
        <v>0.0625</v>
      </c>
      <c r="D73">
        <v>0.0567</v>
      </c>
      <c r="E73">
        <v>0.057000000000000002</v>
      </c>
      <c r="F73">
        <v>0.10059999999999999</v>
      </c>
      <c r="G73">
        <v>0.075200000000000003</v>
      </c>
      <c r="H73">
        <v>0.0659</v>
      </c>
      <c r="I73">
        <v>0.099599999999999994</v>
      </c>
      <c r="J73">
        <v>0.055300000000000002</v>
      </c>
      <c r="M73" t="s">
        <v>84</v>
      </c>
      <c r="P73">
        <f>IF(ISBLANK(C73),"",C73-$B73)</f>
        <v>0.012400000000000001</v>
      </c>
      <c r="Q73">
        <f>IF(ISBLANK(D73),"",D73-$B73)</f>
        <v>0.0066000000000000017</v>
      </c>
      <c r="R73">
        <f>IF(ISBLANK(E73),"",E73-$B73)</f>
        <v>0.0069000000000000034</v>
      </c>
      <c r="S73">
        <f>IF(ISBLANK(F73),"",F73-$B73)</f>
        <v>0.050499999999999996</v>
      </c>
      <c r="T73">
        <f>IF(ISBLANK(G73),"",G73-$B73)</f>
        <v>0.025100000000000004</v>
      </c>
      <c r="U73">
        <f>IF(ISBLANK(H73),"",H73-$B73)</f>
        <v>0.015800000000000002</v>
      </c>
      <c r="V73">
        <f>IF(ISBLANK(I73),"",I73-$B73)</f>
        <v>0.049499999999999995</v>
      </c>
      <c r="W73">
        <f>IF(ISBLANK(J73),"",J73-$B73)</f>
        <v>0.0052000000000000032</v>
      </c>
      <c r="Y73" t="b">
        <f>IF(ISBLANK($J73),"",IF($W73&lt;-0.035000000000000003))</f>
        <v>0</v>
      </c>
      <c r="Z73" t="b">
        <f>IF(ISBLANK($G73),"",IF($T73&gt;0.035000000000000003))</f>
        <v>0</v>
      </c>
      <c r="AA73" t="b">
        <f>IF(ISBLANK($J73),"",IF(AND($W73&lt;-0.035000000000000003,$T73&gt;0.035000000000000003)))</f>
        <v>0</v>
      </c>
      <c r="AB73" t="b">
        <f>IF(ISBLANK($J73),"",IF(AND($T73&lt;-0.035000000000000003,$W73&gt;0.035000000000000003)))</f>
        <v>0</v>
      </c>
    </row>
    <row r="74" spans="1:74">
      <c r="A74" t="s">
        <v>85</v>
      </c>
      <c r="B74">
        <v>0.5</v>
      </c>
      <c r="C74">
        <v>0.25</v>
      </c>
      <c r="D74">
        <v>0.5</v>
      </c>
      <c r="E74">
        <v>0.5</v>
      </c>
      <c r="F74">
        <v>0.5</v>
      </c>
      <c r="G74">
        <v>0.5</v>
      </c>
      <c r="H74">
        <v>0.125</v>
      </c>
      <c r="I74">
        <v>0.071400000000000005</v>
      </c>
      <c r="J74">
        <v>0.25</v>
      </c>
      <c r="M74" t="s">
        <v>85</v>
      </c>
      <c r="P74">
        <f>IF(ISBLANK(C74),"",C74-$B74)</f>
        <v>-0.25</v>
      </c>
      <c r="Q74">
        <f>IF(ISBLANK(D74),"",D74-$B74)</f>
        <v>0</v>
      </c>
      <c r="R74">
        <f>IF(ISBLANK(E74),"",E74-$B74)</f>
        <v>0</v>
      </c>
      <c r="S74">
        <f>IF(ISBLANK(F74),"",F74-$B74)</f>
        <v>0</v>
      </c>
      <c r="T74">
        <f>IF(ISBLANK(G74),"",G74-$B74)</f>
        <v>0</v>
      </c>
      <c r="U74">
        <f>IF(ISBLANK(H74),"",H74-$B74)</f>
        <v>-0.375</v>
      </c>
      <c r="V74">
        <f>IF(ISBLANK(I74),"",I74-$B74)</f>
        <v>-0.42859999999999998</v>
      </c>
      <c r="W74">
        <f>IF(ISBLANK(J74),"",J74-$B74)</f>
        <v>-0.25</v>
      </c>
      <c r="Y74" t="b">
        <f>IF(ISBLANK($J74),"",IF($W74&lt;-0.035000000000000003))</f>
        <v>1</v>
      </c>
      <c r="Z74" t="b">
        <f>IF(ISBLANK($G74),"",IF($T74&gt;0.035000000000000003))</f>
        <v>0</v>
      </c>
      <c r="AA74" t="b">
        <f>IF(ISBLANK($J74),"",IF(AND($W74&lt;-0.035000000000000003,$T74&gt;0.035000000000000003)))</f>
        <v>0</v>
      </c>
      <c r="AB74" t="b">
        <f>IF(ISBLANK($J74),"",IF(AND($T74&lt;-0.035000000000000003,$W74&gt;0.035000000000000003)))</f>
        <v>0</v>
      </c>
    </row>
    <row r="75" spans="1:74">
      <c r="A75" t="s">
        <v>86</v>
      </c>
      <c r="B75">
        <v>0.16669999999999999</v>
      </c>
      <c r="C75">
        <v>0.1111</v>
      </c>
      <c r="D75">
        <v>0.071400000000000005</v>
      </c>
      <c r="E75">
        <v>0.066699999999999995</v>
      </c>
      <c r="F75">
        <v>0.052600000000000001</v>
      </c>
      <c r="G75">
        <v>0.052600000000000001</v>
      </c>
      <c r="H75">
        <v>0.16669999999999999</v>
      </c>
      <c r="I75">
        <v>0.050000000000000003</v>
      </c>
      <c r="J75">
        <v>0.071400000000000005</v>
      </c>
      <c r="M75" t="s">
        <v>86</v>
      </c>
      <c r="P75">
        <f>IF(ISBLANK(C75),"",C75-$B75)</f>
        <v>-0.055599999999999983</v>
      </c>
      <c r="Q75">
        <f>IF(ISBLANK(D75),"",D75-$B75)</f>
        <v>-0.095299999999999982</v>
      </c>
      <c r="R75">
        <f>IF(ISBLANK(E75),"",E75-$B75)</f>
        <v>-0.099999999999999992</v>
      </c>
      <c r="S75">
        <f>IF(ISBLANK(F75),"",F75-$B75)</f>
        <v>-0.11409999999999998</v>
      </c>
      <c r="T75">
        <f>IF(ISBLANK(G75),"",G75-$B75)</f>
        <v>-0.11409999999999998</v>
      </c>
      <c r="U75">
        <f>IF(ISBLANK(H75),"",H75-$B75)</f>
        <v>0</v>
      </c>
      <c r="V75">
        <f>IF(ISBLANK(I75),"",I75-$B75)</f>
        <v>-0.11669999999999998</v>
      </c>
      <c r="W75">
        <f>IF(ISBLANK(J75),"",J75-$B75)</f>
        <v>-0.095299999999999982</v>
      </c>
      <c r="Y75" t="b">
        <f>IF(ISBLANK($J75),"",IF($W75&lt;-0.035000000000000003))</f>
        <v>1</v>
      </c>
      <c r="Z75" t="b">
        <f>IF(ISBLANK($G75),"",IF($T75&gt;0.035000000000000003))</f>
        <v>0</v>
      </c>
      <c r="AA75" t="b">
        <f>IF(ISBLANK($J75),"",IF(AND($W75&lt;-0.035000000000000003,$T75&gt;0.035000000000000003)))</f>
        <v>0</v>
      </c>
      <c r="AB75" t="b">
        <f>IF(ISBLANK($J75),"",IF(AND($T75&lt;-0.035000000000000003,$W75&gt;0.035000000000000003)))</f>
        <v>0</v>
      </c>
    </row>
    <row r="76" spans="1:74">
      <c r="L76" t="s">
        <v>27</v>
      </c>
      <c r="M76" t="inlineStr">
        <is>
          <t>query234_7</t>
        </is>
      </c>
      <c r="P76" t="s">
        <f>IF(ISBLANK(C76),"",C76-$B76)</f>
        <v>28</v>
      </c>
      <c r="Q76" t="s">
        <f>IF(ISBLANK(D76),"",D76-$B76)</f>
        <v>28</v>
      </c>
      <c r="R76" t="s">
        <f>IF(ISBLANK(E76),"",E76-$B76)</f>
        <v>28</v>
      </c>
      <c r="S76" t="s">
        <f>IF(ISBLANK(F76),"",F76-$B76)</f>
        <v>28</v>
      </c>
      <c r="T76" t="s">
        <f>IF(ISBLANK(G76),"",G76-$B76)</f>
        <v>28</v>
      </c>
      <c r="U76" t="s">
        <f>IF(ISBLANK(H76),"",H76-$B76)</f>
        <v>28</v>
      </c>
      <c r="V76" t="s">
        <f>IF(ISBLANK(I76),"",I76-$B76)</f>
        <v>28</v>
      </c>
      <c r="W76" t="s">
        <f>IF(ISBLANK(J76),"",J76-$B76)</f>
        <v>28</v>
      </c>
      <c r="Y76" t="s">
        <f>IF(ISBLANK($J76),"",IF($W76&lt;-0.035000000000000003))</f>
        <v>28</v>
      </c>
      <c r="Z76" t="s">
        <f>IF(ISBLANK($G76),"",IF($T76&gt;0.035000000000000003))</f>
        <v>28</v>
      </c>
      <c r="AA76" t="s">
        <f>IF(ISBLANK($J76),"",IF(AND($W76&lt;-0.035000000000000003,$T76&gt;0.035000000000000003)))</f>
        <v>28</v>
      </c>
      <c r="AB76" t="s">
        <f>IF(ISBLANK($J76),"",IF(AND($T76&lt;-0.035000000000000003,$W76&gt;0.035000000000000003)))</f>
        <v>28</v>
      </c>
    </row>
    <row r="77" spans="1:74">
      <c r="A77" t="s">
        <v>87</v>
      </c>
      <c r="B77">
        <v>0.82330000000000003</v>
      </c>
      <c r="C77">
        <v>0.78779999999999994</v>
      </c>
      <c r="D77">
        <v>0.7994</v>
      </c>
      <c r="E77">
        <v>0.81910000000000005</v>
      </c>
      <c r="F77">
        <v>0.82269999999999999</v>
      </c>
      <c r="G77">
        <v>0.82269999999999999</v>
      </c>
      <c r="H77">
        <v>0.3644</v>
      </c>
      <c r="I77">
        <v>0.73080000000000001</v>
      </c>
      <c r="J77">
        <v>0.71830000000000005</v>
      </c>
      <c r="M77" t="s">
        <v>87</v>
      </c>
      <c r="P77">
        <f>IF(ISBLANK(C77),"",C77-$B77)</f>
        <v>-0.035500000000000087</v>
      </c>
      <c r="Q77">
        <f>IF(ISBLANK(D77),"",D77-$B77)</f>
        <v>-0.023900000000000032</v>
      </c>
      <c r="R77">
        <f>IF(ISBLANK(E77),"",E77-$B77)</f>
        <v>-0.0041999999999999815</v>
      </c>
      <c r="S77">
        <f>IF(ISBLANK(F77),"",F77-$B77)</f>
        <v>-0.00060000000000004494</v>
      </c>
      <c r="T77">
        <f>IF(ISBLANK(G77),"",G77-$B77)</f>
        <v>-0.00060000000000004494</v>
      </c>
      <c r="U77">
        <f>IF(ISBLANK(H77),"",H77-$B77)</f>
        <v>-0.45890000000000003</v>
      </c>
      <c r="V77">
        <f>IF(ISBLANK(I77),"",I77-$B77)</f>
        <v>-0.092500000000000027</v>
      </c>
      <c r="W77">
        <f>IF(ISBLANK(J77),"",J77-$B77)</f>
        <v>-0.10499999999999998</v>
      </c>
      <c r="Y77" t="b">
        <f>IF(ISBLANK($J77),"",IF($W77&lt;-0.035000000000000003))</f>
        <v>1</v>
      </c>
      <c r="Z77" t="b">
        <f>IF(ISBLANK($G77),"",IF($T77&gt;0.035000000000000003))</f>
        <v>0</v>
      </c>
      <c r="AA77" t="b">
        <f>IF(ISBLANK($J77),"",IF(AND($W77&lt;-0.035000000000000003,$T77&gt;0.035000000000000003)))</f>
        <v>0</v>
      </c>
      <c r="AB77" t="b">
        <f>IF(ISBLANK($J77),"",IF(AND($T77&lt;-0.035000000000000003,$W77&gt;0.035000000000000003)))</f>
        <v>0</v>
      </c>
    </row>
    <row r="78" spans="1:74">
      <c r="A78" t="s">
        <v>88</v>
      </c>
      <c r="B78">
        <v>0.069000000000000006</v>
      </c>
      <c r="C78">
        <v>0.1066</v>
      </c>
      <c r="D78">
        <v>0.060100000000000001</v>
      </c>
      <c r="E78">
        <v>0.066500000000000004</v>
      </c>
      <c r="F78">
        <v>0.052299999999999999</v>
      </c>
      <c r="G78">
        <v>0.042000000000000003</v>
      </c>
      <c r="H78">
        <v>0.037100000000000001</v>
      </c>
      <c r="I78">
        <v>0.058900000000000001</v>
      </c>
      <c r="J78">
        <v>0.11990000000000001</v>
      </c>
      <c r="M78" t="s">
        <v>88</v>
      </c>
      <c r="P78">
        <f>IF(ISBLANK(C78),"",C78-$B78)</f>
        <v>0.037599999999999995</v>
      </c>
      <c r="Q78">
        <f>IF(ISBLANK(D78),"",D78-$B78)</f>
        <v>-0.0089000000000000051</v>
      </c>
      <c r="R78">
        <f>IF(ISBLANK(E78),"",E78-$B78)</f>
        <v>-0.0025000000000000022</v>
      </c>
      <c r="S78">
        <f>IF(ISBLANK(F78),"",F78-$B78)</f>
        <v>-0.016700000000000007</v>
      </c>
      <c r="T78">
        <f>IF(ISBLANK(G78),"",G78-$B78)</f>
        <v>-0.027000000000000003</v>
      </c>
      <c r="U78">
        <f>IF(ISBLANK(H78),"",H78-$B78)</f>
        <v>-0.031900000000000005</v>
      </c>
      <c r="V78">
        <f>IF(ISBLANK(I78),"",I78-$B78)</f>
        <v>-0.010100000000000005</v>
      </c>
      <c r="W78">
        <f>IF(ISBLANK(J78),"",J78-$B78)</f>
        <v>0.050900000000000001</v>
      </c>
      <c r="Y78" t="b">
        <f>IF(ISBLANK($J78),"",IF($W78&lt;-0.035000000000000003))</f>
        <v>0</v>
      </c>
      <c r="Z78" t="b">
        <f>IF(ISBLANK($G78),"",IF($T78&gt;0.035000000000000003))</f>
        <v>0</v>
      </c>
      <c r="AA78" t="b">
        <f>IF(ISBLANK($J78),"",IF(AND($W78&lt;-0.035000000000000003,$T78&gt;0.035000000000000003)))</f>
        <v>0</v>
      </c>
      <c r="AB78" t="b">
        <f>IF(ISBLANK($J78),"",IF(AND($T78&lt;-0.035000000000000003,$W78&gt;0.035000000000000003)))</f>
        <v>0</v>
      </c>
    </row>
    <row r="79" spans="1:74">
      <c r="A79" t="s">
        <v>89</v>
      </c>
      <c r="B79">
        <v>0.11210000000000001</v>
      </c>
      <c r="C79">
        <v>0.083599999999999994</v>
      </c>
      <c r="D79">
        <v>0.062399999999999997</v>
      </c>
      <c r="E79">
        <v>0.066500000000000004</v>
      </c>
      <c r="F79">
        <v>0.080100000000000005</v>
      </c>
      <c r="G79">
        <v>0.075499999999999998</v>
      </c>
      <c r="H79">
        <v>0.1072</v>
      </c>
      <c r="I79">
        <v>0.059999999999999998</v>
      </c>
      <c r="J79">
        <v>0.094</v>
      </c>
      <c r="M79" t="s">
        <v>89</v>
      </c>
      <c r="P79">
        <f>IF(ISBLANK(C79),"",C79-$B79)</f>
        <v>-0.028500000000000011</v>
      </c>
      <c r="Q79">
        <f>IF(ISBLANK(D79),"",D79-$B79)</f>
        <v>-0.049700000000000008</v>
      </c>
      <c r="R79">
        <f>IF(ISBLANK(E79),"",E79-$B79)</f>
        <v>-0.045600000000000002</v>
      </c>
      <c r="S79">
        <f>IF(ISBLANK(F79),"",F79-$B79)</f>
        <v>-0.032000000000000001</v>
      </c>
      <c r="T79">
        <f>IF(ISBLANK(G79),"",G79-$B79)</f>
        <v>-0.036600000000000008</v>
      </c>
      <c r="U79">
        <f>IF(ISBLANK(H79),"",H79-$B79)</f>
        <v>-0.0049000000000000016</v>
      </c>
      <c r="V79">
        <f>IF(ISBLANK(I79),"",I79-$B79)</f>
        <v>-0.052100000000000007</v>
      </c>
      <c r="W79">
        <f>IF(ISBLANK(J79),"",J79-$B79)</f>
        <v>-0.018100000000000005</v>
      </c>
      <c r="Y79" t="b">
        <f>IF(ISBLANK($J79),"",IF($W79&lt;-0.035000000000000003))</f>
        <v>0</v>
      </c>
      <c r="Z79" t="b">
        <f>IF(ISBLANK($G79),"",IF($T79&gt;0.035000000000000003))</f>
        <v>0</v>
      </c>
      <c r="AA79" t="b">
        <f>IF(ISBLANK($J79),"",IF(AND($W79&lt;-0.035000000000000003,$T79&gt;0.035000000000000003)))</f>
        <v>0</v>
      </c>
      <c r="AB79" t="b">
        <f>IF(ISBLANK($J79),"",IF(AND($T79&lt;-0.035000000000000003,$W79&gt;0.035000000000000003)))</f>
        <v>0</v>
      </c>
    </row>
    <row r="80" spans="1:74">
      <c r="L80" t="s">
        <v>27</v>
      </c>
      <c r="M80" t="inlineStr">
        <is>
          <t>query281_26</t>
        </is>
      </c>
      <c r="P80" t="s">
        <f>IF(ISBLANK(C80),"",C80-$B80)</f>
        <v>28</v>
      </c>
      <c r="Q80" t="s">
        <f>IF(ISBLANK(D80),"",D80-$B80)</f>
        <v>28</v>
      </c>
      <c r="R80" t="s">
        <f>IF(ISBLANK(E80),"",E80-$B80)</f>
        <v>28</v>
      </c>
      <c r="S80" t="s">
        <f>IF(ISBLANK(F80),"",F80-$B80)</f>
        <v>28</v>
      </c>
      <c r="T80" t="s">
        <f>IF(ISBLANK(G80),"",G80-$B80)</f>
        <v>28</v>
      </c>
      <c r="U80" t="s">
        <f>IF(ISBLANK(H80),"",H80-$B80)</f>
        <v>28</v>
      </c>
      <c r="V80" t="s">
        <f>IF(ISBLANK(I80),"",I80-$B80)</f>
        <v>28</v>
      </c>
      <c r="W80" t="s">
        <f>IF(ISBLANK(J80),"",J80-$B80)</f>
        <v>28</v>
      </c>
      <c r="Y80" t="s">
        <f>IF(ISBLANK($J80),"",IF($W80&lt;-0.035000000000000003))</f>
        <v>28</v>
      </c>
      <c r="Z80" t="s">
        <f>IF(ISBLANK($G80),"",IF($T80&gt;0.035000000000000003))</f>
        <v>28</v>
      </c>
      <c r="AA80" t="s">
        <f>IF(ISBLANK($J80),"",IF(AND($W80&lt;-0.035000000000000003,$T80&gt;0.035000000000000003)))</f>
        <v>28</v>
      </c>
      <c r="AB80" t="s">
        <f>IF(ISBLANK($J80),"",IF(AND($T80&lt;-0.035000000000000003,$W80&gt;0.035000000000000003)))</f>
        <v>28</v>
      </c>
    </row>
    <row r="81" spans="1:74">
      <c r="A81" t="s">
        <v>90</v>
      </c>
      <c r="B81">
        <v>0.016799999999999999</v>
      </c>
      <c r="C81">
        <v>0.0132</v>
      </c>
      <c r="D81">
        <v>0.0206</v>
      </c>
      <c r="E81">
        <v>0.016199999999999999</v>
      </c>
      <c r="F81">
        <v>0.017600000000000001</v>
      </c>
      <c r="G81">
        <v>0.0201</v>
      </c>
      <c r="H81">
        <v>0.0344</v>
      </c>
      <c r="I81">
        <v>0.015800000000000002</v>
      </c>
      <c r="J81">
        <v>0.012800000000000001</v>
      </c>
      <c r="M81" t="s">
        <v>90</v>
      </c>
      <c r="P81">
        <f>IF(ISBLANK(C81),"",C81-$B81)</f>
        <v>-0.003599999999999999</v>
      </c>
      <c r="Q81">
        <f>IF(ISBLANK(D81),"",D81-$B81)</f>
        <v>0.0038000000000000013</v>
      </c>
      <c r="R81">
        <f>IF(ISBLANK(E81),"",E81-$B81)</f>
        <v>-0.00059999999999999984</v>
      </c>
      <c r="S81">
        <f>IF(ISBLANK(F81),"",F81-$B81)</f>
        <v>0.0008000000000000021</v>
      </c>
      <c r="T81">
        <f>IF(ISBLANK(G81),"",G81-$B81)</f>
        <v>0.0033000000000000008</v>
      </c>
      <c r="U81">
        <f>IF(ISBLANK(H81),"",H81-$B81)</f>
        <v>0.017600000000000001</v>
      </c>
      <c r="V81">
        <f>IF(ISBLANK(I81),"",I81-$B81)</f>
        <v>-0.00099999999999999742</v>
      </c>
      <c r="W81">
        <f>IF(ISBLANK(J81),"",J81-$B81)</f>
        <v>-0.0039999999999999983</v>
      </c>
      <c r="Y81" t="b">
        <f>IF(ISBLANK($J81),"",IF($W81&lt;-0.035000000000000003))</f>
        <v>0</v>
      </c>
      <c r="Z81" t="b">
        <f>IF(ISBLANK($G81),"",IF($T81&gt;0.035000000000000003))</f>
        <v>0</v>
      </c>
      <c r="AA81" t="b">
        <f>IF(ISBLANK($J81),"",IF(AND($W81&lt;-0.035000000000000003,$T81&gt;0.035000000000000003)))</f>
        <v>0</v>
      </c>
      <c r="AB81" t="b">
        <f>IF(ISBLANK($J81),"",IF(AND($T81&lt;-0.035000000000000003,$W81&gt;0.035000000000000003)))</f>
        <v>0</v>
      </c>
    </row>
    <row r="82" spans="1:74">
      <c r="A82" t="s">
        <v>91</v>
      </c>
      <c r="B82">
        <v>0.029399999999999999</v>
      </c>
      <c r="C82">
        <v>0.0172</v>
      </c>
      <c r="D82">
        <v>0.0076</v>
      </c>
      <c r="E82">
        <v>0.010200000000000001</v>
      </c>
      <c r="F82">
        <v>0.125</v>
      </c>
      <c r="G82">
        <v>0.055599999999999997</v>
      </c>
      <c r="H82">
        <v>0.25</v>
      </c>
      <c r="I82">
        <v>0.0067999999999999996</v>
      </c>
      <c r="J82">
        <v>0.025000000000000001</v>
      </c>
      <c r="M82" t="s">
        <v>91</v>
      </c>
      <c r="P82">
        <f>IF(ISBLANK(C82),"",C82-$B82)</f>
        <v>-0.012199999999999999</v>
      </c>
      <c r="Q82">
        <f>IF(ISBLANK(D82),"",D82-$B82)</f>
        <v>-0.0218</v>
      </c>
      <c r="R82">
        <f>IF(ISBLANK(E82),"",E82-$B82)</f>
        <v>-0.019199999999999998</v>
      </c>
      <c r="S82">
        <f>IF(ISBLANK(F82),"",F82-$B82)</f>
        <v>0.095600000000000004</v>
      </c>
      <c r="T82">
        <f>IF(ISBLANK(G82),"",G82-$B82)</f>
        <v>0.026199999999999998</v>
      </c>
      <c r="U82">
        <f>IF(ISBLANK(H82),"",H82-$B82)</f>
        <v>0.22059999999999999</v>
      </c>
      <c r="V82">
        <f>IF(ISBLANK(I82),"",I82-$B82)</f>
        <v>-0.022599999999999999</v>
      </c>
      <c r="W82">
        <f>IF(ISBLANK(J82),"",J82-$B82)</f>
        <v>-0.0043999999999999977</v>
      </c>
      <c r="Y82" t="b">
        <f>IF(ISBLANK($J82),"",IF($W82&lt;-0.035000000000000003))</f>
        <v>0</v>
      </c>
      <c r="Z82" t="b">
        <f>IF(ISBLANK($G82),"",IF($T82&gt;0.035000000000000003))</f>
        <v>0</v>
      </c>
      <c r="AA82" t="b">
        <f>IF(ISBLANK($J82),"",IF(AND($W82&lt;-0.035000000000000003,$T82&gt;0.035000000000000003)))</f>
        <v>0</v>
      </c>
      <c r="AB82" t="b">
        <f>IF(ISBLANK($J82),"",IF(AND($T82&lt;-0.035000000000000003,$W82&gt;0.035000000000000003)))</f>
        <v>0</v>
      </c>
    </row>
    <row r="83" spans="1:74">
      <c r="A83" t="s">
        <v>92</v>
      </c>
      <c r="B83">
        <v>0.71660000000000001</v>
      </c>
      <c r="C83">
        <v>0.67220000000000002</v>
      </c>
      <c r="D83">
        <v>0.83279999999999998</v>
      </c>
      <c r="E83">
        <v>0.71099999999999997</v>
      </c>
      <c r="F83">
        <v>0.72099999999999997</v>
      </c>
      <c r="G83">
        <v>0.62070000000000003</v>
      </c>
      <c r="H83">
        <v>0.51319999999999999</v>
      </c>
      <c r="I83">
        <v>0.4889</v>
      </c>
      <c r="J83">
        <v>0.75539999999999996</v>
      </c>
      <c r="M83" t="s">
        <v>92</v>
      </c>
      <c r="P83">
        <f>IF(ISBLANK(C83),"",C83-$B83)</f>
        <v>-0.044399999999999995</v>
      </c>
      <c r="Q83">
        <f>IF(ISBLANK(D83),"",D83-$B83)</f>
        <v>0.11619999999999997</v>
      </c>
      <c r="R83">
        <f>IF(ISBLANK(E83),"",E83-$B83)</f>
        <v>-0.0056000000000000494</v>
      </c>
      <c r="S83">
        <f>IF(ISBLANK(F83),"",F83-$B83)</f>
        <v>0.0043999999999999595</v>
      </c>
      <c r="T83">
        <f>IF(ISBLANK(G83),"",G83-$B83)</f>
        <v>-0.095899999999999985</v>
      </c>
      <c r="U83">
        <f>IF(ISBLANK(H83),"",H83-$B83)</f>
        <v>-0.20340000000000003</v>
      </c>
      <c r="V83">
        <f>IF(ISBLANK(I83),"",I83-$B83)</f>
        <v>-0.22770000000000001</v>
      </c>
      <c r="W83">
        <f>IF(ISBLANK(J83),"",J83-$B83)</f>
        <v>0.038799999999999946</v>
      </c>
      <c r="Y83" t="b">
        <f>IF(ISBLANK($J83),"",IF($W83&lt;-0.035000000000000003))</f>
        <v>0</v>
      </c>
      <c r="Z83" t="b">
        <f>IF(ISBLANK($G83),"",IF($T83&gt;0.035000000000000003))</f>
        <v>0</v>
      </c>
      <c r="AA83" t="b">
        <f>IF(ISBLANK($J83),"",IF(AND($W83&lt;-0.035000000000000003,$T83&gt;0.035000000000000003)))</f>
        <v>0</v>
      </c>
      <c r="AB83" t="b">
        <f>IF(ISBLANK($J83),"",IF(AND($T83&lt;-0.035000000000000003,$W83&gt;0.035000000000000003)))</f>
        <v>1</v>
      </c>
    </row>
    <row r="84" spans="1:74">
      <c r="L84" t="s">
        <v>27</v>
      </c>
      <c r="M84" t="inlineStr">
        <is>
          <t>query281_47</t>
        </is>
      </c>
      <c r="P84" t="s">
        <f>IF(ISBLANK(C84),"",C84-$B84)</f>
        <v>28</v>
      </c>
      <c r="Q84" t="s">
        <f>IF(ISBLANK(D84),"",D84-$B84)</f>
        <v>28</v>
      </c>
      <c r="R84" t="s">
        <f>IF(ISBLANK(E84),"",E84-$B84)</f>
        <v>28</v>
      </c>
      <c r="S84" t="s">
        <f>IF(ISBLANK(F84),"",F84-$B84)</f>
        <v>28</v>
      </c>
      <c r="T84" t="s">
        <f>IF(ISBLANK(G84),"",G84-$B84)</f>
        <v>28</v>
      </c>
      <c r="U84" t="s">
        <f>IF(ISBLANK(H84),"",H84-$B84)</f>
        <v>28</v>
      </c>
      <c r="V84" t="s">
        <f>IF(ISBLANK(I84),"",I84-$B84)</f>
        <v>28</v>
      </c>
      <c r="W84" t="s">
        <f>IF(ISBLANK(J84),"",J84-$B84)</f>
        <v>28</v>
      </c>
      <c r="Y84" t="s">
        <f>IF(ISBLANK($J84),"",IF($W84&lt;-0.035000000000000003))</f>
        <v>28</v>
      </c>
      <c r="Z84" t="s">
        <f>IF(ISBLANK($G84),"",IF($T84&gt;0.035000000000000003))</f>
        <v>28</v>
      </c>
      <c r="AA84" t="s">
        <f>IF(ISBLANK($J84),"",IF(AND($W84&lt;-0.035000000000000003,$T84&gt;0.035000000000000003)))</f>
        <v>28</v>
      </c>
      <c r="AB84" t="s">
        <f>IF(ISBLANK($J84),"",IF(AND($T84&lt;-0.035000000000000003,$W84&gt;0.035000000000000003)))</f>
        <v>28</v>
      </c>
    </row>
    <row r="85" spans="1:74">
      <c r="A85" t="s">
        <v>93</v>
      </c>
      <c r="B85">
        <v>1</v>
      </c>
      <c r="C85">
        <v>0.83330000000000004</v>
      </c>
      <c r="D85">
        <v>0.83330000000000004</v>
      </c>
      <c r="E85">
        <v>1</v>
      </c>
      <c r="F85">
        <v>0.45000000000000001</v>
      </c>
      <c r="G85">
        <v>0.83330000000000004</v>
      </c>
      <c r="H85">
        <v>0.51959999999999995</v>
      </c>
      <c r="I85">
        <v>0.074200000000000002</v>
      </c>
      <c r="J85">
        <v>1</v>
      </c>
      <c r="M85" t="s">
        <v>93</v>
      </c>
      <c r="P85">
        <f>IF(ISBLANK(C85),"",C85-$B85)</f>
        <v>-0.16669999999999996</v>
      </c>
      <c r="Q85">
        <f>IF(ISBLANK(D85),"",D85-$B85)</f>
        <v>-0.16669999999999996</v>
      </c>
      <c r="R85">
        <f>IF(ISBLANK(E85),"",E85-$B85)</f>
        <v>0</v>
      </c>
      <c r="S85">
        <f>IF(ISBLANK(F85),"",F85-$B85)</f>
        <v>-0.55000000000000004</v>
      </c>
      <c r="T85">
        <f>IF(ISBLANK(G85),"",G85-$B85)</f>
        <v>-0.16669999999999996</v>
      </c>
      <c r="U85">
        <f>IF(ISBLANK(H85),"",H85-$B85)</f>
        <v>-0.48040000000000005</v>
      </c>
      <c r="V85">
        <f>IF(ISBLANK(I85),"",I85-$B85)</f>
        <v>-0.92579999999999996</v>
      </c>
      <c r="W85">
        <f>IF(ISBLANK(J85),"",J85-$B85)</f>
        <v>0</v>
      </c>
      <c r="Y85" t="b">
        <f>IF(ISBLANK($J85),"",IF($W85&lt;-0.035000000000000003))</f>
        <v>0</v>
      </c>
      <c r="Z85" t="b">
        <f>IF(ISBLANK($G85),"",IF($T85&gt;0.035000000000000003))</f>
        <v>0</v>
      </c>
      <c r="AA85" t="b">
        <f>IF(ISBLANK($J85),"",IF(AND($W85&lt;-0.035000000000000003,$T85&gt;0.035000000000000003)))</f>
        <v>0</v>
      </c>
      <c r="AB85" t="b">
        <f>IF(ISBLANK($J85),"",IF(AND($T85&lt;-0.035000000000000003,$W85&gt;0.035000000000000003)))</f>
        <v>0</v>
      </c>
    </row>
    <row r="86" spans="1:74">
      <c r="A86" t="s">
        <v>94</v>
      </c>
      <c r="B86">
        <v>0.30420000000000003</v>
      </c>
      <c r="C86">
        <v>0.25059999999999999</v>
      </c>
      <c r="D86">
        <v>0.26429999999999998</v>
      </c>
      <c r="E86">
        <v>0.29670000000000002</v>
      </c>
      <c r="F86">
        <v>0.25869999999999999</v>
      </c>
      <c r="G86">
        <v>0.28179999999999999</v>
      </c>
      <c r="H86">
        <v>0.17749999999999999</v>
      </c>
      <c r="I86">
        <v>0.17760000000000001</v>
      </c>
      <c r="J86">
        <v>0.32190000000000002</v>
      </c>
      <c r="M86" t="s">
        <v>94</v>
      </c>
      <c r="P86">
        <f>IF(ISBLANK(C86),"",C86-$B86)</f>
        <v>-0.053600000000000037</v>
      </c>
      <c r="Q86">
        <f>IF(ISBLANK(D86),"",D86-$B86)</f>
        <v>-0.039900000000000047</v>
      </c>
      <c r="R86">
        <f>IF(ISBLANK(E86),"",E86-$B86)</f>
        <v>-0.0075000000000000067</v>
      </c>
      <c r="S86">
        <f>IF(ISBLANK(F86),"",F86-$B86)</f>
        <v>-0.04550000000000004</v>
      </c>
      <c r="T86">
        <f>IF(ISBLANK(G86),"",G86-$B86)</f>
        <v>-0.022400000000000031</v>
      </c>
      <c r="U86">
        <f>IF(ISBLANK(H86),"",H86-$B86)</f>
        <v>-0.12670000000000003</v>
      </c>
      <c r="V86">
        <f>IF(ISBLANK(I86),"",I86-$B86)</f>
        <v>-0.12660000000000002</v>
      </c>
      <c r="W86">
        <f>IF(ISBLANK(J86),"",J86-$B86)</f>
        <v>0.017699999999999994</v>
      </c>
      <c r="Y86" t="b">
        <f>IF(ISBLANK($J86),"",IF($W86&lt;-0.035000000000000003))</f>
        <v>0</v>
      </c>
      <c r="Z86" t="b">
        <f>IF(ISBLANK($G86),"",IF($T86&gt;0.035000000000000003))</f>
        <v>0</v>
      </c>
      <c r="AA86" t="b">
        <f>IF(ISBLANK($J86),"",IF(AND($W86&lt;-0.035000000000000003,$T86&gt;0.035000000000000003)))</f>
        <v>0</v>
      </c>
      <c r="AB86" t="b">
        <f>IF(ISBLANK($J86),"",IF(AND($T86&lt;-0.035000000000000003,$W86&gt;0.035000000000000003)))</f>
        <v>0</v>
      </c>
    </row>
    <row r="87" spans="1:74">
      <c r="A87" t="s">
        <v>95</v>
      </c>
      <c r="B87">
        <v>0.87270000000000003</v>
      </c>
      <c r="C87">
        <v>0.87090000000000001</v>
      </c>
      <c r="D87">
        <v>0.89319999999999999</v>
      </c>
      <c r="E87">
        <v>0.87380000000000002</v>
      </c>
      <c r="F87">
        <v>0.89680000000000004</v>
      </c>
      <c r="G87">
        <v>0.88349999999999995</v>
      </c>
      <c r="H87">
        <v>0.91469999999999996</v>
      </c>
      <c r="I87">
        <v>0.85240000000000005</v>
      </c>
      <c r="J87">
        <v>0.87549999999999994</v>
      </c>
      <c r="M87" t="s">
        <v>95</v>
      </c>
      <c r="P87">
        <f>IF(ISBLANK(C87),"",C87-$B87)</f>
        <v>-0.0018000000000000238</v>
      </c>
      <c r="Q87">
        <f>IF(ISBLANK(D87),"",D87-$B87)</f>
        <v>0.020499999999999963</v>
      </c>
      <c r="R87">
        <f>IF(ISBLANK(E87),"",E87-$B87)</f>
        <v>0.0010999999999999899</v>
      </c>
      <c r="S87">
        <f>IF(ISBLANK(F87),"",F87-$B87)</f>
        <v>0.02410000000000001</v>
      </c>
      <c r="T87">
        <f>IF(ISBLANK(G87),"",G87-$B87)</f>
        <v>0.010799999999999921</v>
      </c>
      <c r="U87">
        <f>IF(ISBLANK(H87),"",H87-$B87)</f>
        <v>0.041999999999999926</v>
      </c>
      <c r="V87">
        <f>IF(ISBLANK(I87),"",I87-$B87)</f>
        <v>-0.020299999999999985</v>
      </c>
      <c r="W87">
        <f>IF(ISBLANK(J87),"",J87-$B87)</f>
        <v>0.0027999999999999137</v>
      </c>
      <c r="Y87" t="b">
        <f>IF(ISBLANK($J87),"",IF($W87&lt;-0.035000000000000003))</f>
        <v>0</v>
      </c>
      <c r="Z87" t="b">
        <f>IF(ISBLANK($G87),"",IF($T87&gt;0.035000000000000003))</f>
        <v>0</v>
      </c>
      <c r="AA87" t="b">
        <f>IF(ISBLANK($J87),"",IF(AND($W87&lt;-0.035000000000000003,$T87&gt;0.035000000000000003)))</f>
        <v>0</v>
      </c>
      <c r="AB87" t="b">
        <f>IF(ISBLANK($J87),"",IF(AND($T87&lt;-0.035000000000000003,$W87&gt;0.035000000000000003)))</f>
        <v>0</v>
      </c>
    </row>
    <row r="88" spans="1:74">
      <c r="A88" t="s">
        <v>96</v>
      </c>
      <c r="B88">
        <v>0.89510000000000001</v>
      </c>
      <c r="C88">
        <v>0.84230000000000005</v>
      </c>
      <c r="D88">
        <v>0.89419999999999999</v>
      </c>
      <c r="E88">
        <v>0.90039999999999998</v>
      </c>
      <c r="F88">
        <v>0.80930000000000002</v>
      </c>
      <c r="G88">
        <v>0.80349999999999999</v>
      </c>
      <c r="H88">
        <v>0.44069999999999998</v>
      </c>
      <c r="I88">
        <v>0.30520000000000003</v>
      </c>
      <c r="J88">
        <v>0.86109999999999998</v>
      </c>
      <c r="M88" t="s">
        <v>96</v>
      </c>
      <c r="P88">
        <f>IF(ISBLANK(C88),"",C88-$B88)</f>
        <v>-0.052799999999999958</v>
      </c>
      <c r="Q88">
        <f>IF(ISBLANK(D88),"",D88-$B88)</f>
        <v>-0.0009000000000000119</v>
      </c>
      <c r="R88">
        <f>IF(ISBLANK(E88),"",E88-$B88)</f>
        <v>0.0052999999999999714</v>
      </c>
      <c r="S88">
        <f>IF(ISBLANK(F88),"",F88-$B88)</f>
        <v>-0.085799999999999987</v>
      </c>
      <c r="T88">
        <f>IF(ISBLANK(G88),"",G88-$B88)</f>
        <v>-0.091600000000000015</v>
      </c>
      <c r="U88">
        <f>IF(ISBLANK(H88),"",H88-$B88)</f>
        <v>-0.45440000000000003</v>
      </c>
      <c r="V88">
        <f>IF(ISBLANK(I88),"",I88-$B88)</f>
        <v>-0.58989999999999998</v>
      </c>
      <c r="W88">
        <f>IF(ISBLANK(J88),"",J88-$B88)</f>
        <v>-0.03400000000000003</v>
      </c>
      <c r="Y88" t="b">
        <f>IF(ISBLANK($J88),"",IF($W88&lt;-0.035000000000000003))</f>
        <v>0</v>
      </c>
      <c r="Z88" t="b">
        <f>IF(ISBLANK($G88),"",IF($T88&gt;0.035000000000000003))</f>
        <v>0</v>
      </c>
      <c r="AA88" t="b">
        <f>IF(ISBLANK($J88),"",IF(AND($W88&lt;-0.035000000000000003,$T88&gt;0.035000000000000003)))</f>
        <v>0</v>
      </c>
      <c r="AB88" t="b">
        <f>IF(ISBLANK($J88),"",IF(AND($T88&lt;-0.035000000000000003,$W88&gt;0.035000000000000003)))</f>
        <v>0</v>
      </c>
    </row>
    <row r="89" spans="1:74">
      <c r="A89" t="s">
        <v>97</v>
      </c>
      <c r="B89">
        <v>0.76649999999999996</v>
      </c>
      <c r="C89">
        <v>0.74360000000000004</v>
      </c>
      <c r="D89">
        <v>0.74339999999999995</v>
      </c>
      <c r="E89">
        <v>0.77569999999999995</v>
      </c>
      <c r="F89">
        <v>0.76570000000000005</v>
      </c>
      <c r="G89">
        <v>0.76959999999999995</v>
      </c>
      <c r="H89">
        <v>0.6351</v>
      </c>
      <c r="I89">
        <v>0.68210000000000004</v>
      </c>
      <c r="J89">
        <v>0.74260000000000004</v>
      </c>
      <c r="M89" t="s">
        <v>97</v>
      </c>
      <c r="P89">
        <f>IF(ISBLANK(C89),"",C89-$B89)</f>
        <v>-0.02289999999999992</v>
      </c>
      <c r="Q89">
        <f>IF(ISBLANK(D89),"",D89-$B89)</f>
        <v>-0.023100000000000009</v>
      </c>
      <c r="R89">
        <f>IF(ISBLANK(E89),"",E89-$B89)</f>
        <v>0.009199999999999986</v>
      </c>
      <c r="S89">
        <f>IF(ISBLANK(F89),"",F89-$B89)</f>
        <v>-0.00079999999999991189</v>
      </c>
      <c r="T89">
        <f>IF(ISBLANK(G89),"",G89-$B89)</f>
        <v>0.0030999999999999917</v>
      </c>
      <c r="U89">
        <f>IF(ISBLANK(H89),"",H89-$B89)</f>
        <v>-0.13139999999999996</v>
      </c>
      <c r="V89">
        <f>IF(ISBLANK(I89),"",I89-$B89)</f>
        <v>-0.08439999999999992</v>
      </c>
      <c r="W89">
        <f>IF(ISBLANK(J89),"",J89-$B89)</f>
        <v>-0.023899999999999921</v>
      </c>
      <c r="Y89" t="b">
        <f>IF(ISBLANK($J89),"",IF($W89&lt;-0.035000000000000003))</f>
        <v>0</v>
      </c>
      <c r="Z89" t="b">
        <f>IF(ISBLANK($G89),"",IF($T89&gt;0.035000000000000003))</f>
        <v>0</v>
      </c>
      <c r="AA89" t="b">
        <f>IF(ISBLANK($J89),"",IF(AND($W89&lt;-0.035000000000000003,$T89&gt;0.035000000000000003)))</f>
        <v>0</v>
      </c>
      <c r="AB89" t="b">
        <f>IF(ISBLANK($J89),"",IF(AND($T89&lt;-0.035000000000000003,$W89&gt;0.035000000000000003)))</f>
        <v>0</v>
      </c>
    </row>
    <row r="90" spans="1:74">
      <c r="A90" t="s">
        <v>98</v>
      </c>
      <c r="B90">
        <v>0.63670000000000004</v>
      </c>
      <c r="C90">
        <v>0.63600000000000001</v>
      </c>
      <c r="D90">
        <v>0.62760000000000005</v>
      </c>
      <c r="E90">
        <v>0.61370000000000002</v>
      </c>
      <c r="F90">
        <v>0.51700000000000002</v>
      </c>
      <c r="G90">
        <v>0.54769999999999996</v>
      </c>
      <c r="H90">
        <v>0.4491</v>
      </c>
      <c r="I90">
        <v>0.23580000000000001</v>
      </c>
      <c r="J90">
        <v>0.60319999999999996</v>
      </c>
      <c r="M90" t="s">
        <v>98</v>
      </c>
      <c r="P90">
        <f>IF(ISBLANK(C90),"",C90-$B90)</f>
        <v>-0.00070000000000003393</v>
      </c>
      <c r="Q90">
        <f>IF(ISBLANK(D90),"",D90-$B90)</f>
        <v>-0.009099999999999997</v>
      </c>
      <c r="R90">
        <f>IF(ISBLANK(E90),"",E90-$B90)</f>
        <v>-0.02300000000000002</v>
      </c>
      <c r="S90">
        <f>IF(ISBLANK(F90),"",F90-$B90)</f>
        <v>-0.11970000000000003</v>
      </c>
      <c r="T90">
        <f>IF(ISBLANK(G90),"",G90-$B90)</f>
        <v>-0.089000000000000079</v>
      </c>
      <c r="U90">
        <f>IF(ISBLANK(H90),"",H90-$B90)</f>
        <v>-0.18760000000000004</v>
      </c>
      <c r="V90">
        <f>IF(ISBLANK(I90),"",I90-$B90)</f>
        <v>-0.40090000000000003</v>
      </c>
      <c r="W90">
        <f>IF(ISBLANK(J90),"",J90-$B90)</f>
        <v>-0.033500000000000085</v>
      </c>
      <c r="Y90" t="b">
        <f>IF(ISBLANK($J90),"",IF($W90&lt;-0.035000000000000003))</f>
        <v>0</v>
      </c>
      <c r="Z90" t="b">
        <f>IF(ISBLANK($G90),"",IF($T90&gt;0.035000000000000003))</f>
        <v>0</v>
      </c>
      <c r="AA90" t="b">
        <f>IF(ISBLANK($J90),"",IF(AND($W90&lt;-0.035000000000000003,$T90&gt;0.035000000000000003)))</f>
        <v>0</v>
      </c>
      <c r="AB90" t="b">
        <f>IF(ISBLANK($J90),"",IF(AND($T90&lt;-0.035000000000000003,$W90&gt;0.035000000000000003)))</f>
        <v>0</v>
      </c>
    </row>
    <row r="91" spans="1:74">
      <c r="A91" t="s">
        <v>99</v>
      </c>
      <c r="B91">
        <v>0.090899999999999995</v>
      </c>
      <c r="C91">
        <v>0.019599999999999999</v>
      </c>
      <c r="D91">
        <v>0.0625</v>
      </c>
      <c r="E91">
        <v>0.071400000000000005</v>
      </c>
      <c r="F91">
        <v>0.0111</v>
      </c>
      <c r="G91">
        <v>0.015599999999999999</v>
      </c>
      <c r="H91">
        <v>0.0023999999999999998</v>
      </c>
      <c r="I91">
        <v>0.0055999999999999999</v>
      </c>
      <c r="J91">
        <v>0.10000000000000001</v>
      </c>
      <c r="M91" t="s">
        <v>99</v>
      </c>
      <c r="P91">
        <f>IF(ISBLANK(C91),"",C91-$B91)</f>
        <v>-0.071300000000000002</v>
      </c>
      <c r="Q91">
        <f>IF(ISBLANK(D91),"",D91-$B91)</f>
        <v>-0.028399999999999995</v>
      </c>
      <c r="R91">
        <f>IF(ISBLANK(E91),"",E91-$B91)</f>
        <v>-0.01949999999999999</v>
      </c>
      <c r="S91">
        <f>IF(ISBLANK(F91),"",F91-$B91)</f>
        <v>-0.079799999999999996</v>
      </c>
      <c r="T91">
        <f>IF(ISBLANK(G91),"",G91-$B91)</f>
        <v>-0.075299999999999992</v>
      </c>
      <c r="U91">
        <f>IF(ISBLANK(H91),"",H91-$B91)</f>
        <v>-0.088499999999999995</v>
      </c>
      <c r="V91">
        <f>IF(ISBLANK(I91),"",I91-$B91)</f>
        <v>-0.085300000000000001</v>
      </c>
      <c r="W91">
        <f>IF(ISBLANK(J91),"",J91-$B91)</f>
        <v>0.0091000000000000109</v>
      </c>
      <c r="Y91" t="b">
        <f>IF(ISBLANK($J91),"",IF($W91&lt;-0.035000000000000003))</f>
        <v>0</v>
      </c>
      <c r="Z91" t="b">
        <f>IF(ISBLANK($G91),"",IF($T91&gt;0.035000000000000003))</f>
        <v>0</v>
      </c>
      <c r="AA91" t="b">
        <f>IF(ISBLANK($J91),"",IF(AND($W91&lt;-0.035000000000000003,$T91&gt;0.035000000000000003)))</f>
        <v>0</v>
      </c>
      <c r="AB91" t="b">
        <f>IF(ISBLANK($J91),"",IF(AND($T91&lt;-0.035000000000000003,$W91&gt;0.035000000000000003)))</f>
        <v>0</v>
      </c>
    </row>
    <row r="92" spans="1:74">
      <c r="A92" t="s">
        <v>100</v>
      </c>
      <c r="B92">
        <v>0.84840000000000004</v>
      </c>
      <c r="C92">
        <v>0.81079999999999997</v>
      </c>
      <c r="D92">
        <v>0.8196</v>
      </c>
      <c r="E92">
        <v>0.85219999999999996</v>
      </c>
      <c r="F92">
        <v>0.89149999999999996</v>
      </c>
      <c r="G92">
        <v>0.90649999999999997</v>
      </c>
      <c r="H92">
        <v>0.8387</v>
      </c>
      <c r="I92">
        <v>0.74439999999999995</v>
      </c>
      <c r="J92">
        <v>0.82069999999999999</v>
      </c>
      <c r="M92" t="s">
        <v>100</v>
      </c>
      <c r="P92">
        <f>IF(ISBLANK(C92),"",C92-$B92)</f>
        <v>-0.037600000000000078</v>
      </c>
      <c r="Q92">
        <f>IF(ISBLANK(D92),"",D92-$B92)</f>
        <v>-0.028800000000000048</v>
      </c>
      <c r="R92">
        <f>IF(ISBLANK(E92),"",E92-$B92)</f>
        <v>0.0037999999999999146</v>
      </c>
      <c r="S92">
        <f>IF(ISBLANK(F92),"",F92-$B92)</f>
        <v>0.043099999999999916</v>
      </c>
      <c r="T92">
        <f>IF(ISBLANK(G92),"",G92-$B92)</f>
        <v>0.058099999999999929</v>
      </c>
      <c r="U92">
        <f>IF(ISBLANK(H92),"",H92-$B92)</f>
        <v>-0.0097000000000000419</v>
      </c>
      <c r="V92">
        <f>IF(ISBLANK(I92),"",I92-$B92)</f>
        <v>-0.10400000000000009</v>
      </c>
      <c r="W92">
        <f>IF(ISBLANK(J92),"",J92-$B92)</f>
        <v>-0.027700000000000058</v>
      </c>
      <c r="Y92" t="b">
        <f>IF(ISBLANK($J92),"",IF($W92&lt;-0.035000000000000003))</f>
        <v>0</v>
      </c>
      <c r="Z92" t="b">
        <f>IF(ISBLANK($G92),"",IF($T92&gt;0.035000000000000003))</f>
        <v>1</v>
      </c>
      <c r="AA92" t="b">
        <f>IF(ISBLANK($J92),"",IF(AND($W92&lt;-0.035000000000000003,$T92&gt;0.035000000000000003)))</f>
        <v>0</v>
      </c>
      <c r="AB92" t="b">
        <f>IF(ISBLANK($J92),"",IF(AND($T92&lt;-0.035000000000000003,$W92&gt;0.035000000000000003)))</f>
        <v>0</v>
      </c>
    </row>
    <row r="93" spans="1:74">
      <c r="A93" t="s">
        <v>101</v>
      </c>
      <c r="B93">
        <v>0.61650000000000005</v>
      </c>
      <c r="C93">
        <v>0.62370000000000003</v>
      </c>
      <c r="D93">
        <v>0.64559999999999995</v>
      </c>
      <c r="E93">
        <v>0.59250000000000003</v>
      </c>
      <c r="F93">
        <v>0.62290000000000001</v>
      </c>
      <c r="G93">
        <v>0.68059999999999998</v>
      </c>
      <c r="H93">
        <v>0.74129999999999996</v>
      </c>
      <c r="I93">
        <v>0.17499999999999999</v>
      </c>
      <c r="J93">
        <v>0.6794</v>
      </c>
      <c r="M93" t="s">
        <v>101</v>
      </c>
      <c r="P93">
        <f>IF(ISBLANK(C93),"",C93-$B93)</f>
        <v>0.0071999999999999842</v>
      </c>
      <c r="Q93">
        <f>IF(ISBLANK(D93),"",D93-$B93)</f>
        <v>0.029099999999999904</v>
      </c>
      <c r="R93">
        <f>IF(ISBLANK(E93),"",E93-$B93)</f>
        <v>-0.024000000000000021</v>
      </c>
      <c r="S93">
        <f>IF(ISBLANK(F93),"",F93-$B93)</f>
        <v>0.0063999999999999613</v>
      </c>
      <c r="T93">
        <f>IF(ISBLANK(G93),"",G93-$B93)</f>
        <v>0.064099999999999935</v>
      </c>
      <c r="U93">
        <f>IF(ISBLANK(H93),"",H93-$B93)</f>
        <v>0.12479999999999991</v>
      </c>
      <c r="V93">
        <f>IF(ISBLANK(I93),"",I93-$B93)</f>
        <v>-0.44150000000000006</v>
      </c>
      <c r="W93">
        <f>IF(ISBLANK(J93),"",J93-$B93)</f>
        <v>0.062899999999999956</v>
      </c>
      <c r="Y93" t="b">
        <f>IF(ISBLANK($J93),"",IF($W93&lt;-0.035000000000000003))</f>
        <v>0</v>
      </c>
      <c r="Z93" t="b">
        <f>IF(ISBLANK($G93),"",IF($T93&gt;0.035000000000000003))</f>
        <v>1</v>
      </c>
      <c r="AA93" t="b">
        <f>IF(ISBLANK($J93),"",IF(AND($W93&lt;-0.035000000000000003,$T93&gt;0.035000000000000003)))</f>
        <v>0</v>
      </c>
      <c r="AB93" t="b">
        <f>IF(ISBLANK($J93),"",IF(AND($T93&lt;-0.035000000000000003,$W93&gt;0.035000000000000003)))</f>
        <v>0</v>
      </c>
    </row>
    <row r="94" spans="1:74">
      <c r="A94" t="s">
        <v>102</v>
      </c>
      <c r="B94">
        <v>0.93820000000000003</v>
      </c>
      <c r="C94">
        <v>0.90259999999999996</v>
      </c>
      <c r="D94">
        <v>0.93879999999999997</v>
      </c>
      <c r="E94">
        <v>0.93769999999999998</v>
      </c>
      <c r="F94">
        <v>0.92759999999999998</v>
      </c>
      <c r="G94">
        <v>0.91190000000000004</v>
      </c>
      <c r="H94">
        <v>0.88770000000000004</v>
      </c>
      <c r="I94">
        <v>0.52359999999999995</v>
      </c>
      <c r="J94">
        <v>0.92510000000000003</v>
      </c>
      <c r="M94" t="s">
        <v>102</v>
      </c>
      <c r="P94">
        <f>IF(ISBLANK(C94),"",C94-$B94)</f>
        <v>-0.035600000000000076</v>
      </c>
      <c r="Q94">
        <f>IF(ISBLANK(D94),"",D94-$B94)</f>
        <v>0.00059999999999993392</v>
      </c>
      <c r="R94">
        <f>IF(ISBLANK(E94),"",E94-$B94)</f>
        <v>-0.00050000000000005596</v>
      </c>
      <c r="S94">
        <f>IF(ISBLANK(F94),"",F94-$B94)</f>
        <v>-0.010600000000000054</v>
      </c>
      <c r="T94">
        <f>IF(ISBLANK(G94),"",G94-$B94)</f>
        <v>-0.02629999999999999</v>
      </c>
      <c r="U94">
        <f>IF(ISBLANK(H94),"",H94-$B94)</f>
        <v>-0.050499999999999989</v>
      </c>
      <c r="V94">
        <f>IF(ISBLANK(I94),"",I94-$B94)</f>
        <v>-0.41460000000000008</v>
      </c>
      <c r="W94">
        <f>IF(ISBLANK(J94),"",J94-$B94)</f>
        <v>-0.013100000000000001</v>
      </c>
      <c r="Y94" t="b">
        <f>IF(ISBLANK($J94),"",IF($W94&lt;-0.035000000000000003))</f>
        <v>0</v>
      </c>
      <c r="Z94" t="b">
        <f>IF(ISBLANK($G94),"",IF($T94&gt;0.035000000000000003))</f>
        <v>0</v>
      </c>
      <c r="AA94" t="b">
        <f>IF(ISBLANK($J94),"",IF(AND($W94&lt;-0.035000000000000003,$T94&gt;0.035000000000000003)))</f>
        <v>0</v>
      </c>
      <c r="AB94" t="b">
        <f>IF(ISBLANK($J94),"",IF(AND($T94&lt;-0.035000000000000003,$W94&gt;0.035000000000000003)))</f>
        <v>0</v>
      </c>
    </row>
    <row r="95" spans="1:74">
      <c r="A95" t="s">
        <v>103</v>
      </c>
      <c r="B95">
        <v>0.24160000000000001</v>
      </c>
      <c r="C95">
        <v>0.21049999999999999</v>
      </c>
      <c r="D95">
        <v>0.23119999999999999</v>
      </c>
      <c r="E95">
        <v>0.19189999999999999</v>
      </c>
      <c r="F95">
        <v>0.1419</v>
      </c>
      <c r="G95">
        <v>0.1686</v>
      </c>
      <c r="H95">
        <v>0.23730000000000001</v>
      </c>
      <c r="I95">
        <v>0.1178</v>
      </c>
      <c r="J95">
        <v>0.2049</v>
      </c>
      <c r="M95" t="s">
        <v>103</v>
      </c>
      <c r="P95">
        <f>IF(ISBLANK(C95),"",C95-$B95)</f>
        <v>-0.031100000000000017</v>
      </c>
      <c r="Q95">
        <f>IF(ISBLANK(D95),"",D95-$B95)</f>
        <v>-0.01040000000000002</v>
      </c>
      <c r="R95">
        <f>IF(ISBLANK(E95),"",E95-$B95)</f>
        <v>-0.049700000000000022</v>
      </c>
      <c r="S95">
        <f>IF(ISBLANK(F95),"",F95-$B95)</f>
        <v>-0.099700000000000011</v>
      </c>
      <c r="T95">
        <f>IF(ISBLANK(G95),"",G95-$B95)</f>
        <v>-0.073000000000000009</v>
      </c>
      <c r="U95">
        <f>IF(ISBLANK(H95),"",H95-$B95)</f>
        <v>-0.0042999999999999983</v>
      </c>
      <c r="V95">
        <f>IF(ISBLANK(I95),"",I95-$B95)</f>
        <v>-0.12380000000000001</v>
      </c>
      <c r="W95">
        <f>IF(ISBLANK(J95),"",J95-$B95)</f>
        <v>-0.03670000000000001</v>
      </c>
      <c r="Y95" t="b">
        <f>IF(ISBLANK($J95),"",IF($W95&lt;-0.035000000000000003))</f>
        <v>1</v>
      </c>
      <c r="Z95" t="b">
        <f>IF(ISBLANK($G95),"",IF($T95&gt;0.035000000000000003))</f>
        <v>0</v>
      </c>
      <c r="AA95" t="b">
        <f>IF(ISBLANK($J95),"",IF(AND($W95&lt;-0.035000000000000003,$T95&gt;0.035000000000000003)))</f>
        <v>0</v>
      </c>
      <c r="AB95" t="b">
        <f>IF(ISBLANK($J95),"",IF(AND($T95&lt;-0.035000000000000003,$W95&gt;0.035000000000000003)))</f>
        <v>0</v>
      </c>
    </row>
    <row r="96" spans="1:74">
      <c r="A96" t="inlineStr">
        <is>
          <t>Average</t>
        </is>
      </c>
      <c r="B96" s="14">
        <f>AVERAGE(B3:B95)</f>
        <v>0.43512368421052633</v>
      </c>
      <c r="C96" s="15">
        <f>AVERAGE(C3:C95)</f>
        <v>0.42583684210526312</v>
      </c>
      <c r="D96" s="16">
        <f>AVERAGE(D3:D95)</f>
        <v>0.4325263157894737</v>
      </c>
      <c r="E96" s="17">
        <f>AVERAGE(E3:E95)</f>
        <v>0.43447105263157898</v>
      </c>
      <c r="F96" s="18">
        <f>AVERAGE(F3:F95)</f>
        <v>0.41058157894736841</v>
      </c>
      <c r="G96" s="15">
        <f>AVERAGE(G3:G95)</f>
        <v>0.41173421052631576</v>
      </c>
      <c r="H96" s="16">
        <f>AVERAGE(H3:H95)</f>
        <v>0.33313947368421054</v>
      </c>
      <c r="I96" s="17">
        <f>AVERAGE(I3:I95)</f>
        <v>0.31178552631578943</v>
      </c>
      <c r="J96" s="19">
        <f>AVERAGE(J3:J95)</f>
        <v>0.4186131578947368</v>
      </c>
      <c r="O96" t="s">
        <v>2</v>
      </c>
      <c r="P96">
        <f>B99</f>
        <v>0.034850157787073698</v>
      </c>
      <c r="Q96">
        <f>C99</f>
        <v>0.034338689388496865</v>
      </c>
      <c r="R96">
        <f>D99</f>
        <v>0.036094930652884827</v>
      </c>
      <c r="S96">
        <f>E99</f>
        <v>0.036319746444734263</v>
      </c>
      <c r="T96">
        <f>F99</f>
        <v>0.034750640216771989</v>
      </c>
      <c r="U96">
        <f>G99</f>
        <v>0.034903063785120363</v>
      </c>
      <c r="V96">
        <f>H99</f>
        <v>0.029235571404792614</v>
      </c>
      <c r="W96">
        <f>I99</f>
        <v>0.031776258747905649</v>
      </c>
    </row>
    <row r="97" spans="1:74">
      <c r="A97" t="inlineStr">
        <is>
          <t>Count</t>
        </is>
      </c>
      <c r="B97" s="14">
        <f>COUNT(B3:B95)</f>
        <v>76</v>
      </c>
      <c r="C97" s="15">
        <f>COUNT(C3:C95)</f>
        <v>76</v>
      </c>
      <c r="D97" s="16">
        <f>COUNT(D3:D95)</f>
        <v>76</v>
      </c>
      <c r="E97" s="17">
        <f>COUNT(E3:E95)</f>
        <v>76</v>
      </c>
      <c r="F97" s="18">
        <f>COUNT(F3:F95)</f>
        <v>76</v>
      </c>
      <c r="G97" s="15">
        <f>COUNT(G3:G95)</f>
        <v>76</v>
      </c>
      <c r="H97" s="16">
        <f>COUNT(H3:H95)</f>
        <v>76</v>
      </c>
      <c r="I97" s="17">
        <f>COUNT(I3:I95)</f>
        <v>76</v>
      </c>
      <c r="J97" s="19">
        <f>COUNT(J3:J95)</f>
        <v>76</v>
      </c>
      <c r="K97" s="19"/>
      <c r="L97" s="19"/>
      <c r="M97" s="19"/>
      <c r="N97" s="19"/>
      <c r="O97" t="inlineStr">
        <is>
          <t>hurt</t>
        </is>
      </c>
      <c r="P97">
        <f>COUNTIF(P$3:P$95,"&lt;-0.035")</f>
        <v>24</v>
      </c>
      <c r="Q97">
        <f>COUNTIF(Q$3:Q$95,"&lt;-0.035")</f>
        <v>10</v>
      </c>
      <c r="R97">
        <f>COUNTIF(R$3:R$95,"&lt;-0.035")</f>
        <v>9</v>
      </c>
      <c r="S97">
        <f>COUNTIF(S$3:S$95,"&lt;-0.035")</f>
        <v>25</v>
      </c>
      <c r="T97" s="23">
        <f>COUNTIF(T$3:T$95,"&lt;-0.035")</f>
        <v>25</v>
      </c>
      <c r="U97" s="23">
        <f>COUNTIF(U$3:U$95,"&lt;-0.035")</f>
        <v>43</v>
      </c>
      <c r="V97" s="23">
        <f>COUNTIF(V$3:V$95,"&lt;-0.035")</f>
        <v>39</v>
      </c>
      <c r="W97" s="24">
        <f>COUNTIF(W$3:W$95,"&lt;-0.035")</f>
        <v>23</v>
      </c>
      <c r="X97" s="19"/>
      <c r="Y97" s="19"/>
      <c r="Z97" s="19"/>
      <c r="AA97" s="19"/>
      <c r="AB97" s="19"/>
      <c r="AC97" s="19"/>
      <c r="AD97" s="19"/>
      <c r="AE97" s="19"/>
      <c r="AF97" s="19"/>
      <c r="AI97" s="2"/>
    </row>
    <row r="98" spans="1:74">
      <c r="A98" t="inlineStr">
        <is>
          <t>STDEV</t>
        </is>
      </c>
      <c r="B98" s="14">
        <f>_xlfn.STDEV.S(B3:B95)</f>
        <v>0.30381663192060265</v>
      </c>
      <c r="C98" s="15">
        <f>_xlfn.STDEV.S(C3:C95)</f>
        <v>0.29935775379618068</v>
      </c>
      <c r="D98" s="16">
        <f>_xlfn.STDEV.S(D3:D95)</f>
        <v>0.31466831018006713</v>
      </c>
      <c r="E98" s="17">
        <f>_xlfn.STDEV.S(E3:E95)</f>
        <v>0.31662820881523468</v>
      </c>
      <c r="F98" s="18">
        <f>_xlfn.STDEV.S(F3:F95)</f>
        <v>0.30294905785649895</v>
      </c>
      <c r="G98" s="15">
        <f>_xlfn.STDEV.S(G3:G95)</f>
        <v>0.30427785571858784</v>
      </c>
      <c r="H98" s="16">
        <f>_xlfn.STDEV.S(H3:H95)</f>
        <v>0.25486980262031694</v>
      </c>
      <c r="I98" s="17">
        <f>_xlfn.STDEV.S(I3:I95)</f>
        <v>0.27701900137184204</v>
      </c>
      <c r="J98" s="19">
        <f>_xlfn.STDEV.S(J3:J95)</f>
        <v>0.29274955090980881</v>
      </c>
      <c r="K98" s="19"/>
      <c r="L98" s="19"/>
      <c r="M98" s="19"/>
      <c r="N98" s="19"/>
      <c r="O98" t="inlineStr">
        <is>
          <t>helped</t>
        </is>
      </c>
      <c r="P98">
        <f>COUNTIF(P$3:P$95,"&gt;0.035")</f>
        <v>7</v>
      </c>
      <c r="Q98">
        <f>COUNTIF(Q$3:Q$95,"&gt;0.035")</f>
        <v>11</v>
      </c>
      <c r="R98">
        <f>COUNTIF(R$3:R$95,"&gt;0.035")</f>
        <v>8</v>
      </c>
      <c r="S98">
        <f>COUNTIF(S$3:S$95,"&gt;0.035")</f>
        <v>13</v>
      </c>
      <c r="T98" s="15">
        <f>COUNTIF(T$3:T$95,"&gt;0.035")</f>
        <v>11</v>
      </c>
      <c r="U98" s="23">
        <f>COUNTIF(U$3:U$95,"&gt;0.035")</f>
        <v>5</v>
      </c>
      <c r="V98" s="23">
        <f>COUNTIF(V$3:V$95,"&gt;0.035")</f>
        <v>11</v>
      </c>
      <c r="W98" s="23">
        <f>COUNTIF(W$3:W$95,"&gt;0.035")</f>
        <v>9</v>
      </c>
      <c r="X98" s="19"/>
      <c r="Y98" s="19"/>
      <c r="Z98" s="19"/>
      <c r="AA98" s="19"/>
      <c r="AB98" s="19"/>
      <c r="AC98" s="19"/>
      <c r="AD98" s="19"/>
      <c r="AE98" s="19"/>
      <c r="AF98" s="19"/>
      <c r="AI98" s="2"/>
    </row>
    <row r="99" spans="1:74">
      <c r="A99" t="s">
        <v>104</v>
      </c>
      <c r="B99" s="14">
        <f>B98/SQRT(B97)</f>
        <v>0.034850157787073698</v>
      </c>
      <c r="C99" s="15">
        <f>C98/SQRT(C97)</f>
        <v>0.034338689388496865</v>
      </c>
      <c r="D99" s="16">
        <f>D98/SQRT(D97)</f>
        <v>0.036094930652884827</v>
      </c>
      <c r="E99" s="17">
        <f>E98/SQRT(E97)</f>
        <v>0.036319746444734263</v>
      </c>
      <c r="F99" s="18">
        <f>F98/SQRT(F97)</f>
        <v>0.034750640216771989</v>
      </c>
      <c r="G99" s="15">
        <f>G98/SQRT(G97)</f>
        <v>0.034903063785120363</v>
      </c>
      <c r="H99" s="16">
        <f>H98/SQRT(H97)</f>
        <v>0.029235571404792614</v>
      </c>
      <c r="I99" s="17">
        <f>I98/SQRT(I97)</f>
        <v>0.031776258747905649</v>
      </c>
      <c r="J99" s="19">
        <f>J98/SQRT(J97)</f>
        <v>0.033580676531125585</v>
      </c>
      <c r="K99" s="19"/>
      <c r="L99" s="19"/>
      <c r="M99" s="19"/>
      <c r="N99" s="19"/>
      <c r="O99" t="inlineStr">
        <is>
          <t>unchanged</t>
        </is>
      </c>
      <c r="P99">
        <f>COUNTA(P$3:P$95)-P98-P97</f>
        <v>62</v>
      </c>
      <c r="Q99">
        <f>COUNTA(Q$3:Q$95)-Q98-Q97</f>
        <v>72</v>
      </c>
      <c r="R99">
        <f>COUNTA(R$3:R$95)-R98-R97</f>
        <v>76</v>
      </c>
      <c r="S99">
        <f>COUNTA(S$3:S$95)-S98-S97</f>
        <v>55</v>
      </c>
      <c r="T99" s="23">
        <f>COUNTA(T$3:T$95)-T98-T97</f>
        <v>57</v>
      </c>
      <c r="U99" s="23">
        <f>COUNTA(U$3:U$95)-U98-U97</f>
        <v>45</v>
      </c>
      <c r="V99" s="23">
        <f>COUNTA(V$3:V$95)-V98-V97</f>
        <v>43</v>
      </c>
      <c r="W99" s="23">
        <f>COUNTA(W$3:W$95)-W98-W97</f>
        <v>61</v>
      </c>
      <c r="X99" s="19"/>
      <c r="Y99" s="19"/>
      <c r="Z99" s="19"/>
      <c r="AA99" s="19"/>
      <c r="AB99" s="19"/>
      <c r="AC99" s="19"/>
      <c r="AD99" s="19"/>
      <c r="AE99" s="19"/>
      <c r="AF99" s="19"/>
      <c r="AI99" s="2"/>
    </row>
    <row r="100" spans="1:74">
      <c r="K100" s="19"/>
      <c r="L100" s="19"/>
      <c r="M100" s="19"/>
      <c r="N100" s="19"/>
      <c r="X100" s="19"/>
      <c r="Y100" s="19"/>
      <c r="Z100" s="19"/>
      <c r="AA100" s="19"/>
      <c r="AB100" s="19"/>
      <c r="AC100" s="19"/>
      <c r="AD100" s="19"/>
      <c r="AE100" s="19"/>
      <c r="AF100" s="19"/>
      <c r="AI100" s="2"/>
    </row>
    <row r="102" spans="1:74">
      <c r="Y102" t="inlineStr">
        <is>
          <t>text hurs</t>
        </is>
      </c>
      <c r="Z102" t="s">
        <v>25</v>
      </c>
      <c r="AA102" t="inlineStr">
        <is>
          <t>text hurts and clausie helps</t>
        </is>
      </c>
      <c r="AB102" t="inlineStr">
        <is>
          <t>text helps and clausie hurts</t>
        </is>
      </c>
    </row>
    <row r="103" spans="1:74">
      <c r="A103" t="s">
        <v>15</v>
      </c>
      <c r="B103" s="14" t="s">
        <v>16</v>
      </c>
      <c r="C103" s="15" t="s">
        <v>17</v>
      </c>
      <c r="D103" s="16" t="s">
        <v>18</v>
      </c>
      <c r="E103" s="17" t="s">
        <v>19</v>
      </c>
      <c r="F103" s="18" t="s">
        <v>20</v>
      </c>
      <c r="G103" s="15" t="s">
        <v>21</v>
      </c>
      <c r="H103" s="16" t="s">
        <v>22</v>
      </c>
      <c r="I103" s="17" t="s">
        <v>23</v>
      </c>
      <c r="J103" s="19" t="s">
        <v>24</v>
      </c>
      <c r="K103" s="19"/>
      <c r="P103" s="15" t="s">
        <v>17</v>
      </c>
      <c r="Q103" s="16" t="s">
        <v>18</v>
      </c>
      <c r="R103" s="17" t="s">
        <v>19</v>
      </c>
      <c r="S103" s="18" t="s">
        <v>20</v>
      </c>
      <c r="T103" s="20" t="s">
        <v>21</v>
      </c>
      <c r="U103" s="21" t="s">
        <v>22</v>
      </c>
      <c r="V103" s="22" t="s">
        <v>23</v>
      </c>
      <c r="W103" s="19" t="s">
        <v>24</v>
      </c>
      <c r="Y103" s="24">
        <f>COUNTIF(Y3:Y95,"=TRUE")</f>
        <v>23</v>
      </c>
      <c r="Z103" s="15">
        <f>COUNTIF(Z3:Z95,"=TRUE")</f>
        <v>11</v>
      </c>
      <c r="AA103">
        <f>COUNTIF(AA3:AA95,"=TRUE")</f>
        <v>4</v>
      </c>
      <c r="AB103">
        <f>COUNTIF(AB3:AB95,"=TRUE")</f>
        <v>4</v>
      </c>
    </row>
    <row r="105" spans="1:74">
      <c r="G105">
        <f>PEARSON(G3:G95,J3:J95)</f>
        <v>0.93915445933783415</v>
      </c>
      <c r="H105">
        <f>PEARSON(H3:H95,I3:I95)</f>
        <v>0.72163967250278249</v>
      </c>
    </row>
    <row r="107" spans="1:74">
      <c r="A107" t="inlineStr">
        <is>
          <t>paired-t</t>
        </is>
      </c>
      <c r="C107" s="25">
        <f>_xlfn.T.TEST(C3:C95,$B3:$B95,1,1)</f>
        <v>0.19604271793647671</v>
      </c>
      <c r="D107" s="25">
        <f>_xlfn.T.TEST(D3:D95,$B3:$B95,1,1)</f>
        <v>0.39520614776952062</v>
      </c>
      <c r="E107" s="25">
        <f>_xlfn.T.TEST(E3:E95,$B3:$B95,1,1)</f>
        <v>0.47031815554054457</v>
      </c>
      <c r="F107" s="25">
        <f>_xlfn.T.TEST(F3:F95,$B3:$B95,1,1)</f>
        <v>0.11019854095446492</v>
      </c>
      <c r="G107" s="25">
        <f>_xlfn.T.TEST(G3:G95,$B3:$B95,1,1)</f>
        <v>0.0087716887933730735</v>
      </c>
      <c r="H107" s="25">
        <f>_xlfn.T.TEST(H3:H95,$B3:$B95,1,1)</f>
        <v>1.0036583609638239e-08</v>
      </c>
      <c r="I107" s="25">
        <f>_xlfn.T.TEST(I3:I95,$B3:$B95,1,1)</f>
        <v>2.0527880388512013e-06</v>
      </c>
      <c r="J107" s="25">
        <f>_xlfn.T.TEST(J3:J95,$B3:$B95,1,1)</f>
        <v>0.042622993617560521</v>
      </c>
    </row>
    <row r="110" spans="1:74">
      <c r="P110" t="inlineStr">
        <is>
          <t>Linked to overview</t>
        </is>
      </c>
    </row>
    <row r="112" spans="1:74">
      <c r="P112" t="s">
        <v>0</v>
      </c>
      <c r="Q112" t="s">
        <v>1</v>
      </c>
      <c r="R112" t="s">
        <v>2</v>
      </c>
      <c r="S112" t="s">
        <v>3</v>
      </c>
      <c r="T112" t="s">
        <v>4</v>
      </c>
      <c r="U112" t="s">
        <v>5</v>
      </c>
      <c r="V112" t="s">
        <v>6</v>
      </c>
      <c r="W112" t="s">
        <v>7</v>
      </c>
      <c r="X112" t="s">
        <v>8</v>
      </c>
    </row>
    <row r="113" spans="1:74">
      <c r="P113" t="s">
        <v>9</v>
      </c>
      <c r="Q113">
        <f>ROUND(B96,2)</f>
        <v>0.44</v>
      </c>
      <c r="R113">
        <f>ROUND(B99,2)</f>
        <v>0.029999999999999999</v>
      </c>
      <c r="S113" t="s">
        <v>10</v>
      </c>
      <c r="T113" t="s">
        <v>10</v>
      </c>
      <c r="U113" t="s">
        <v>10</v>
      </c>
      <c r="V113" t="s">
        <v>10</v>
      </c>
      <c r="W113" t="s">
        <v>10</v>
      </c>
      <c r="X113" t="s">
        <v>10</v>
      </c>
    </row>
    <row r="114" spans="1:74">
      <c r="P114" t="s">
        <v>11</v>
      </c>
      <c r="Q114">
        <f>ROUND(J96,2)</f>
        <v>0.41999999999999998</v>
      </c>
      <c r="R114">
        <f>ROUND(F99,2)</f>
        <v>0.029999999999999999</v>
      </c>
      <c r="S114" t="b">
        <f>IF(J107&lt;0.050000000000000003)</f>
        <v>1</v>
      </c>
      <c r="T114">
        <f>W97</f>
        <v>23</v>
      </c>
      <c r="U114">
        <f>W98</f>
        <v>9</v>
      </c>
      <c r="V114">
        <f>W99</f>
        <v>61</v>
      </c>
      <c r="W114">
        <f>ROUND(F96,2)</f>
        <v>0.40999999999999998</v>
      </c>
      <c r="X114">
        <f>ROUND(F99,2)</f>
        <v>0.029999999999999999</v>
      </c>
    </row>
    <row r="115" spans="1:74">
      <c r="P115" t="s">
        <v>12</v>
      </c>
      <c r="Q115">
        <f>ROUND(I96,2)</f>
        <v>0.31</v>
      </c>
      <c r="R115">
        <f>ROUND(I99,2)</f>
        <v>0.029999999999999999</v>
      </c>
      <c r="S115" t="b">
        <f>IF(I107&lt;0.050000000000000003)</f>
        <v>1</v>
      </c>
      <c r="T115">
        <f>V97</f>
        <v>39</v>
      </c>
      <c r="U115">
        <f>V98</f>
        <v>11</v>
      </c>
      <c r="V115">
        <f>V99</f>
        <v>43</v>
      </c>
      <c r="W115">
        <f>ROUND(E96,2)</f>
        <v>0.42999999999999999</v>
      </c>
      <c r="X115">
        <f>ROUND(E99,2)</f>
        <v>0.040000000000000001</v>
      </c>
    </row>
    <row r="116" spans="1:74">
      <c r="P116" t="s">
        <v>13</v>
      </c>
      <c r="Q116">
        <f>ROUND(H96,2)</f>
        <v>0.33000000000000002</v>
      </c>
      <c r="R116">
        <f>ROUND(H99,2)</f>
        <v>0.029999999999999999</v>
      </c>
      <c r="S116" t="b">
        <f>IF(H107&lt;0.050000000000000003)</f>
        <v>1</v>
      </c>
      <c r="T116">
        <f>U97</f>
        <v>43</v>
      </c>
      <c r="U116">
        <f>U98</f>
        <v>5</v>
      </c>
      <c r="V116">
        <f>U99</f>
        <v>45</v>
      </c>
      <c r="W116">
        <f>ROUND(D96,2)</f>
        <v>0.42999999999999999</v>
      </c>
      <c r="X116">
        <f>ROUND(D99,2)</f>
        <v>0.040000000000000001</v>
      </c>
    </row>
    <row r="117" spans="1:74">
      <c r="P117" t="s">
        <v>14</v>
      </c>
      <c r="Q117">
        <f>ROUND(G96,2)</f>
        <v>0.40999999999999998</v>
      </c>
      <c r="R117">
        <f>ROUND(G99,2)</f>
        <v>0.029999999999999999</v>
      </c>
      <c r="S117" t="b">
        <f>IF(G107&lt;0.050000000000000003)</f>
        <v>1</v>
      </c>
      <c r="T117">
        <f>T97</f>
        <v>25</v>
      </c>
      <c r="U117">
        <f>T98</f>
        <v>11</v>
      </c>
      <c r="V117">
        <f>T99</f>
        <v>57</v>
      </c>
      <c r="W117">
        <f>ROUND(C96,2)</f>
        <v>0.42999999999999999</v>
      </c>
      <c r="X117">
        <f>ROUND(C99,2)</f>
        <v>0.029999999999999999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conditionalFormatting sqref="C107:J107">
    <cfRule type="cellIs" dxfId="0" priority="1" stopIfTrue="1" operator="lessThan">
      <formula>0.050000000000000003</formula>
    </cfRule>
  </conditionalFormatting>
  <printOptions/>
  <pageMargins left="0.75" right="0.75" top="1" bottom="1" header="0.5" footer="0.5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Amina Kadry</cp:lastModifiedBy>
  <dcterms:modified xsi:type="dcterms:W3CDTF">2017-07-31T19:34:36Z</dcterms:modified>
  <dcterms:created xsi:type="dcterms:W3CDTF">2016-06-14T19:50:14Z</dcterms:created>
  <dc:creator>Amina Kadry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