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820AEF4C-2C1D-4B6F-B774-2AC0A5D0CE8D}" xr6:coauthVersionLast="46" xr6:coauthVersionMax="46" xr10:uidLastSave="{00000000-0000-0000-0000-000000000000}"/>
  <bookViews>
    <workbookView xWindow="-120" yWindow="-120" windowWidth="20730" windowHeight="11160" tabRatio="0" xr2:uid="{B6E424C6-AE74-4EC7-8BCB-56AC327792C4}"/>
  </bookViews>
  <sheets>
    <sheet name="Planilha1" sheetId="1" r:id="rId1"/>
    <sheet name="Planilha2" sheetId="2" r:id="rId2"/>
  </sheets>
  <definedNames>
    <definedName name="_xlchart.v1.0" hidden="1">Planilha1!$B$37:$B$42</definedName>
    <definedName name="_xlchart.v1.1" hidden="1">Planilha1!$C$37:$C$42</definedName>
    <definedName name="_xlchart.v1.2" hidden="1">Planilha1!$D$37:$D$42</definedName>
    <definedName name="_xlchart.v1.3" hidden="1">Planilha1!$B$37:$B$42</definedName>
    <definedName name="_xlchart.v1.4" hidden="1">Planilha1!$C$37:$C$42</definedName>
    <definedName name="_xlchart.v1.5" hidden="1">Planilha1!$D$37:$D$42</definedName>
    <definedName name="Aporte">Planilha1!$D$17</definedName>
    <definedName name="Patrimonio">Planilha1!$D$20</definedName>
    <definedName name="qtd_anos">Planilha1!$D$18</definedName>
    <definedName name="Rendimento_Carteira">Planilha1!$D$12</definedName>
    <definedName name="Salario">Planilha1!$D$11</definedName>
    <definedName name="Sugestao">Planilha1!$D$13</definedName>
    <definedName name="taxa_mensal">Planilha1!$D$19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9" i="1"/>
  <c r="C40" i="1"/>
  <c r="C41" i="1"/>
  <c r="C42" i="1"/>
  <c r="C37" i="1"/>
  <c r="C33" i="1"/>
  <c r="D42" i="1" l="1"/>
  <c r="D41" i="1"/>
  <c r="D40" i="1"/>
  <c r="D37" i="1"/>
  <c r="D43" i="1" s="1"/>
  <c r="D39" i="1"/>
  <c r="D38" i="1"/>
  <c r="D13" i="1" l="1"/>
  <c r="C26" i="1"/>
  <c r="D26" i="1" s="1"/>
  <c r="C27" i="1"/>
  <c r="D27" i="1" s="1"/>
  <c r="C28" i="1"/>
  <c r="D28" i="1" s="1"/>
  <c r="C29" i="1"/>
  <c r="D29" i="1" s="1"/>
  <c r="C25" i="1"/>
  <c r="D25" i="1" s="1"/>
  <c r="D20" i="1"/>
  <c r="D21" i="1" s="1"/>
</calcChain>
</file>

<file path=xl/sharedStrings.xml><?xml version="1.0" encoding="utf-8"?>
<sst xmlns="http://schemas.openxmlformats.org/spreadsheetml/2006/main" count="87" uniqueCount="50">
  <si>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</si>
  <si>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</si>
  <si>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</si>
  <si>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</si>
  <si>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</si>
  <si>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</si>
  <si>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Quantos em 2 Anos?</t>
  </si>
  <si>
    <t>Cenários</t>
  </si>
  <si>
    <t>Quantos em 5 Anos?</t>
  </si>
  <si>
    <t>Quantos em 10 Anos?</t>
  </si>
  <si>
    <t>Quantos em 20 Anos?</t>
  </si>
  <si>
    <t>Quantos em 30 Anos?</t>
  </si>
  <si>
    <t>Dividendos</t>
  </si>
  <si>
    <t xml:space="preserve">Configurações </t>
  </si>
  <si>
    <t>Rendimento Carteira</t>
  </si>
  <si>
    <t>Salário</t>
  </si>
  <si>
    <t>PERFIL</t>
  </si>
  <si>
    <t>Moderado</t>
  </si>
  <si>
    <t>VALOR A SER INVESTIDO POR MÊS</t>
  </si>
  <si>
    <t>Conservador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</si>
  <si>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</si>
  <si>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</si>
  <si>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</si>
  <si>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</si>
  <si>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</si>
  <si>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</si>
  <si>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</si>
  <si>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</si>
  <si>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</si>
  <si>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</si>
  <si>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</si>
  <si>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Conservador-PAPEL</t>
  </si>
  <si>
    <t>Conservador-TIJOLO</t>
  </si>
  <si>
    <t>Conservador-HÍBRIDOS</t>
  </si>
  <si>
    <t>Conservador-FOFs</t>
  </si>
  <si>
    <t>Conservador-DESENVOLVIMENTO</t>
  </si>
  <si>
    <t>Conservador-HOTELARIAS</t>
  </si>
  <si>
    <t>Moderado-PAPEL</t>
  </si>
  <si>
    <t>Moderado-TIJOLO</t>
  </si>
  <si>
    <t>Moderado-HÍBRIDOS</t>
  </si>
  <si>
    <t>Moderado-FOFs</t>
  </si>
  <si>
    <t>Moderado-DESENVOLVIMENTO</t>
  </si>
  <si>
    <t>Moderado-HOTELARIAS</t>
  </si>
  <si>
    <t>Agressivo-PAPEL</t>
  </si>
  <si>
    <t>Agressivo</t>
  </si>
  <si>
    <t>Agressivo-TIJOLO</t>
  </si>
  <si>
    <t>Agressivo-HÍBRIDOS</t>
  </si>
  <si>
    <t>Agressivo-FOFs</t>
  </si>
  <si>
    <t>Agressivo-DESENVOLVIMENTO</t>
  </si>
  <si>
    <t>Agressivo-HOTELARIAS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</si>
</sst>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Aptos"/>
    </font>
    <font>
      <b/>
      <sz val="13"/>
      <name val="Aptos"/>
    </font>
    <font>
      <b/>
      <sz val="13"/>
      <color theme="0"/>
      <name val="Aptos"/>
    </font>
    <font>
      <sz val="12"/>
      <name val="Aptos"/>
    </font>
    <font>
      <b/>
      <sz val="12"/>
      <color theme="1"/>
      <name val="Aptos"/>
    </font>
    <font>
      <sz val="12"/>
      <color theme="1"/>
      <name val="Aptos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0" tint="-0.14996795556505021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7" borderId="0" applyNumberFormat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5" fillId="5" borderId="11" xfId="0" applyFont="1" applyFill="1" applyBorder="1" applyAlignment="1">
      <alignment horizontal="center"/>
    </xf>
    <xf numFmtId="164" fontId="5" fillId="5" borderId="14" xfId="0" applyNumberFormat="1" applyFont="1" applyFill="1" applyBorder="1" applyAlignment="1">
      <alignment horizontal="center"/>
    </xf>
    <xf numFmtId="10" fontId="5" fillId="5" borderId="22" xfId="1" applyNumberFormat="1" applyFon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8" fontId="4" fillId="3" borderId="23" xfId="0" applyNumberFormat="1" applyFont="1" applyFill="1" applyBorder="1" applyAlignment="1">
      <alignment horizontal="center"/>
    </xf>
    <xf numFmtId="8" fontId="4" fillId="3" borderId="24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9" fillId="3" borderId="5" xfId="0" applyFont="1" applyFill="1" applyBorder="1"/>
    <xf numFmtId="8" fontId="0" fillId="3" borderId="0" xfId="0" applyNumberFormat="1" applyFill="1"/>
    <xf numFmtId="8" fontId="0" fillId="3" borderId="16" xfId="0" applyNumberFormat="1" applyFill="1" applyBorder="1"/>
    <xf numFmtId="0" fontId="9" fillId="3" borderId="18" xfId="0" applyFont="1" applyFill="1" applyBorder="1"/>
    <xf numFmtId="8" fontId="0" fillId="3" borderId="25" xfId="0" applyNumberFormat="1" applyFill="1" applyBorder="1"/>
    <xf numFmtId="8" fontId="0" fillId="3" borderId="26" xfId="0" applyNumberFormat="1" applyFill="1" applyBorder="1"/>
    <xf numFmtId="0" fontId="6" fillId="4" borderId="8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21" xfId="0" applyFont="1" applyFill="1" applyBorder="1" applyAlignment="1">
      <alignment horizontal="left"/>
    </xf>
    <xf numFmtId="0" fontId="7" fillId="2" borderId="20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left"/>
    </xf>
    <xf numFmtId="0" fontId="10" fillId="7" borderId="0" xfId="3"/>
    <xf numFmtId="0" fontId="10" fillId="7" borderId="0" xfId="3" applyAlignment="1">
      <alignment horizontal="center"/>
    </xf>
    <xf numFmtId="0" fontId="11" fillId="2" borderId="0" xfId="0" applyFont="1" applyFill="1"/>
    <xf numFmtId="164" fontId="11" fillId="2" borderId="0" xfId="2" applyNumberFormat="1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8" borderId="0" xfId="0" applyFont="1" applyFill="1"/>
    <xf numFmtId="164" fontId="11" fillId="8" borderId="0" xfId="0" applyNumberFormat="1" applyFont="1" applyFill="1" applyAlignment="1">
      <alignment horizontal="center"/>
    </xf>
    <xf numFmtId="9" fontId="0" fillId="0" borderId="0" xfId="0" applyNumberFormat="1"/>
    <xf numFmtId="0" fontId="0" fillId="0" borderId="0" xfId="0" applyBorder="1"/>
    <xf numFmtId="0" fontId="0" fillId="0" borderId="27" xfId="0" applyBorder="1"/>
    <xf numFmtId="0" fontId="3" fillId="9" borderId="0" xfId="0" applyFont="1" applyFill="1"/>
    <xf numFmtId="9" fontId="0" fillId="0" borderId="0" xfId="1" applyFont="1" applyAlignment="1">
      <alignment horizontal="center" vertical="center"/>
    </xf>
    <xf numFmtId="9" fontId="3" fillId="9" borderId="0" xfId="1" applyFont="1" applyFill="1" applyAlignment="1">
      <alignment horizontal="center" vertical="center"/>
    </xf>
    <xf numFmtId="9" fontId="0" fillId="0" borderId="27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9" fontId="0" fillId="0" borderId="0" xfId="1" applyFont="1" applyFill="1"/>
  </cellXfs>
  <cellStyles count="4">
    <cellStyle name="Moeda" xfId="2" builtinId="4"/>
    <cellStyle name="Neutro" xfId="3" builtinId="2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Planilha1!$C$37:$C$42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9-4685-B581-24B79ECC2FA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Planilha1!$D$37:$D$42</c:f>
              <c:numCache>
                <c:formatCode>"R$"\ #,##0.00</c:formatCode>
                <c:ptCount val="6"/>
                <c:pt idx="0">
                  <c:v>160</c:v>
                </c:pt>
                <c:pt idx="1">
                  <c:v>175</c:v>
                </c:pt>
                <c:pt idx="2">
                  <c:v>40</c:v>
                </c:pt>
                <c:pt idx="3">
                  <c:v>25</c:v>
                </c:pt>
                <c:pt idx="4">
                  <c:v>50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C9-4685-B581-24B79ECC2FA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4</xdr:col>
      <xdr:colOff>438150</xdr:colOff>
      <xdr:row>6</xdr:row>
      <xdr:rowOff>180975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D1F72FA3-616D-4FEB-8574-30CA9E53C4F1}"/>
            </a:ext>
          </a:extLst>
        </xdr:cNvPr>
        <xdr:cNvSpPr/>
      </xdr:nvSpPr>
      <xdr:spPr>
        <a:xfrm>
          <a:off x="76200" y="66675"/>
          <a:ext cx="5848350" cy="12573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0">
              <a:solidFill>
                <a:schemeClr val="accent1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Invest</a:t>
          </a:r>
          <a:r>
            <a:rPr lang="pt-BR" sz="5000" baseline="0">
              <a:solidFill>
                <a:schemeClr val="accent1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Control</a:t>
          </a:r>
          <a:endParaRPr lang="pt-BR" sz="5000">
            <a:solidFill>
              <a:schemeClr val="accent1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</xdr:col>
      <xdr:colOff>628650</xdr:colOff>
      <xdr:row>44</xdr:row>
      <xdr:rowOff>100012</xdr:rowOff>
    </xdr:from>
    <xdr:to>
      <xdr:col>3</xdr:col>
      <xdr:colOff>476250</xdr:colOff>
      <xdr:row>57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BD3B763-226F-4A3A-B4BA-5A6ACF21D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3221-0515-4D83-A624-9F47A2CAD510}">
  <dimension ref="A9:I70"/>
  <sheetViews>
    <sheetView showGridLines="0" tabSelected="1" workbookViewId="0">
      <selection activeCell="F10" sqref="F10"/>
    </sheetView>
  </sheetViews>
  <sheetFormatPr defaultColWidth="0" defaultRowHeight="15"/>
  <cols>
    <col min="1" max="1" width="9.140625" customWidth="1"/>
    <col min="2" max="2" width="38.42578125" customWidth="1"/>
    <col min="3" max="3" width="19.140625" bestFit="1" customWidth="1"/>
    <col min="4" max="4" width="15.5703125" bestFit="1" customWidth="1"/>
    <col min="5" max="5" width="19.7109375" bestFit="1" customWidth="1"/>
    <col min="6" max="7" width="10.7109375" bestFit="1" customWidth="1"/>
    <col min="8" max="9" width="9.140625" customWidth="1"/>
    <col min="10" max="16384" width="9.140625" hidden="1"/>
  </cols>
  <sheetData>
    <row r="9" spans="2:4" ht="15.75" thickBot="1"/>
    <row r="10" spans="2:4" ht="30.75" customHeight="1">
      <c r="B10" s="30" t="s">
        <v>13</v>
      </c>
      <c r="C10" s="31"/>
      <c r="D10" s="32"/>
    </row>
    <row r="11" spans="2:4" ht="15.75">
      <c r="B11" s="33" t="s">
        <v>15</v>
      </c>
      <c r="C11" s="34"/>
      <c r="D11" s="5">
        <v>5000</v>
      </c>
    </row>
    <row r="12" spans="2:4" ht="15.75">
      <c r="B12" s="33" t="s">
        <v>14</v>
      </c>
      <c r="C12" s="34"/>
      <c r="D12" s="6">
        <v>6.0000000000000001E-3</v>
      </c>
    </row>
    <row r="13" spans="2:4" ht="16.5" thickBot="1">
      <c r="B13" s="35" t="s">
        <v>14</v>
      </c>
      <c r="C13" s="36"/>
      <c r="D13" s="7">
        <f>D11*30%</f>
        <v>1500</v>
      </c>
    </row>
    <row r="15" spans="2:4" ht="15.75" thickBot="1"/>
    <row r="16" spans="2:4" ht="30.75" customHeight="1">
      <c r="B16" s="17" t="s">
        <v>5</v>
      </c>
      <c r="C16" s="18"/>
      <c r="D16" s="29"/>
    </row>
    <row r="17" spans="1:4" ht="16.5">
      <c r="B17" s="19" t="s">
        <v>0</v>
      </c>
      <c r="C17" s="20"/>
      <c r="D17" s="3">
        <v>500</v>
      </c>
    </row>
    <row r="18" spans="1:4" ht="16.5">
      <c r="B18" s="21" t="s">
        <v>1</v>
      </c>
      <c r="C18" s="22"/>
      <c r="D18" s="2">
        <v>5</v>
      </c>
    </row>
    <row r="19" spans="1:4" ht="16.5">
      <c r="B19" s="23" t="s">
        <v>2</v>
      </c>
      <c r="C19" s="24"/>
      <c r="D19" s="4">
        <v>1.0789999999999999E-2</v>
      </c>
    </row>
    <row r="20" spans="1:4" ht="16.5">
      <c r="B20" s="25" t="s">
        <v>3</v>
      </c>
      <c r="C20" s="26"/>
      <c r="D20" s="8">
        <f>FV(D19,D18*12,D17*-1)</f>
        <v>41888.456999243819</v>
      </c>
    </row>
    <row r="21" spans="1:4" ht="17.25" thickBot="1">
      <c r="B21" s="27" t="s">
        <v>4</v>
      </c>
      <c r="C21" s="28"/>
      <c r="D21" s="9">
        <f>D20*1%</f>
        <v>418.88456999243817</v>
      </c>
    </row>
    <row r="23" spans="1:4" ht="15.75" thickBot="1"/>
    <row r="24" spans="1:4" ht="30.75" customHeight="1">
      <c r="B24" s="17" t="s">
        <v>7</v>
      </c>
      <c r="C24" s="18"/>
      <c r="D24" s="10" t="s">
        <v>12</v>
      </c>
    </row>
    <row r="25" spans="1:4" ht="15.75">
      <c r="A25" s="1">
        <v>2</v>
      </c>
      <c r="B25" s="11" t="s">
        <v>6</v>
      </c>
      <c r="C25" s="12">
        <f>FV($D$19,$A25*12,$D$17*-1)</f>
        <v>13613.813648822608</v>
      </c>
      <c r="D25" s="13">
        <f>C25*Rendimento_Carteira</f>
        <v>81.682881892935654</v>
      </c>
    </row>
    <row r="26" spans="1:4" ht="15.75">
      <c r="A26" s="1">
        <v>5</v>
      </c>
      <c r="B26" s="11" t="s">
        <v>8</v>
      </c>
      <c r="C26" s="12">
        <f>FV($D$19,$A26*12,$D$17*-1)</f>
        <v>41888.456999243819</v>
      </c>
      <c r="D26" s="13">
        <f>C26*Rendimento_Carteira</f>
        <v>251.33074199546292</v>
      </c>
    </row>
    <row r="27" spans="1:4" ht="15.75">
      <c r="A27" s="1">
        <v>10</v>
      </c>
      <c r="B27" s="11" t="s">
        <v>9</v>
      </c>
      <c r="C27" s="12">
        <f>FV($D$19,$A27*12,$D$17*-1)</f>
        <v>121642.1062650861</v>
      </c>
      <c r="D27" s="13">
        <f>C27*Rendimento_Carteira</f>
        <v>729.85263759051657</v>
      </c>
    </row>
    <row r="28" spans="1:4" ht="15.75">
      <c r="A28" s="1">
        <v>20</v>
      </c>
      <c r="B28" s="11" t="s">
        <v>10</v>
      </c>
      <c r="C28" s="12">
        <f>FV($D$19,$A28*12,$D$17*-1)</f>
        <v>562599.20004854025</v>
      </c>
      <c r="D28" s="13">
        <f>C28*Rendimento_Carteira</f>
        <v>3375.5952002912418</v>
      </c>
    </row>
    <row r="29" spans="1:4" ht="16.5" thickBot="1">
      <c r="A29" s="1">
        <v>30</v>
      </c>
      <c r="B29" s="14" t="s">
        <v>11</v>
      </c>
      <c r="C29" s="15">
        <f>FV($D$19,$A29*12,$D$17*-1)</f>
        <v>2161084.8275023573</v>
      </c>
      <c r="D29" s="16">
        <f>C29*Rendimento_Carteira</f>
        <v>12966.508965014144</v>
      </c>
    </row>
    <row r="32" spans="1:4">
      <c r="B32" s="37" t="s">
        <v>16</v>
      </c>
      <c r="C32" s="38" t="s">
        <v>17</v>
      </c>
      <c r="D32" s="37"/>
    </row>
    <row r="33" spans="2:4">
      <c r="B33" s="39" t="s">
        <v>18</v>
      </c>
      <c r="C33" s="40">
        <f>Aporte</f>
        <v>500</v>
      </c>
      <c r="D33" s="39"/>
    </row>
    <row r="36" spans="2:4">
      <c r="B36" s="41" t="s">
        <v>20</v>
      </c>
      <c r="C36" s="41" t="s">
        <v>21</v>
      </c>
      <c r="D36" s="41" t="s">
        <v>22</v>
      </c>
    </row>
    <row r="37" spans="2:4">
      <c r="B37" s="42" t="s">
        <v>23</v>
      </c>
      <c r="C37" s="45">
        <f>VLOOKUP($C$32&amp;"-"&amp;B37,Planilha2!$B:$E,4,FALSE)</f>
        <v>0.32</v>
      </c>
      <c r="D37" s="53">
        <f>$C$33*C37</f>
        <v>160</v>
      </c>
    </row>
    <row r="38" spans="2:4">
      <c r="B38" s="42" t="s">
        <v>24</v>
      </c>
      <c r="C38" s="45">
        <f>VLOOKUP($C$32&amp;"-"&amp;B38,Planilha2!$B:$E,4,FALSE)</f>
        <v>0.35</v>
      </c>
      <c r="D38" s="53">
        <f t="shared" ref="D38:D42" si="0">$C$33*C38</f>
        <v>175</v>
      </c>
    </row>
    <row r="39" spans="2:4">
      <c r="B39" s="42" t="s">
        <v>25</v>
      </c>
      <c r="C39" s="45">
        <f>VLOOKUP($C$32&amp;"-"&amp;B39,Planilha2!$B:$E,4,FALSE)</f>
        <v>0.08</v>
      </c>
      <c r="D39" s="53">
        <f t="shared" si="0"/>
        <v>40</v>
      </c>
    </row>
    <row r="40" spans="2:4">
      <c r="B40" s="42" t="s">
        <v>26</v>
      </c>
      <c r="C40" s="45">
        <f>VLOOKUP($C$32&amp;"-"&amp;B40,Planilha2!$B:$E,4,FALSE)</f>
        <v>0.05</v>
      </c>
      <c r="D40" s="53">
        <f t="shared" si="0"/>
        <v>25</v>
      </c>
    </row>
    <row r="41" spans="2:4">
      <c r="B41" s="42" t="s">
        <v>27</v>
      </c>
      <c r="C41" s="45">
        <f>VLOOKUP($C$32&amp;"-"&amp;B41,Planilha2!$B:$E,4,FALSE)</f>
        <v>0.1</v>
      </c>
      <c r="D41" s="53">
        <f t="shared" si="0"/>
        <v>50</v>
      </c>
    </row>
    <row r="42" spans="2:4">
      <c r="B42" s="42" t="s">
        <v>28</v>
      </c>
      <c r="C42" s="45">
        <f>VLOOKUP($C$32&amp;"-"&amp;B42,Planilha2!$B:$E,4,FALSE)</f>
        <v>0.1</v>
      </c>
      <c r="D42" s="53">
        <f t="shared" si="0"/>
        <v>50</v>
      </c>
    </row>
    <row r="43" spans="2:4">
      <c r="B43" s="43"/>
      <c r="C43" s="43"/>
      <c r="D43" s="44">
        <f>SUM(D37:D42)</f>
        <v>500</v>
      </c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</sheetData>
  <mergeCells count="11">
    <mergeCell ref="B16:D16"/>
    <mergeCell ref="B10:D10"/>
    <mergeCell ref="B11:C11"/>
    <mergeCell ref="B12:C12"/>
    <mergeCell ref="B13:C13"/>
    <mergeCell ref="B24:C24"/>
    <mergeCell ref="B17:C17"/>
    <mergeCell ref="B18:C18"/>
    <mergeCell ref="B19:C19"/>
    <mergeCell ref="B20:C20"/>
    <mergeCell ref="B21:C21"/>
  </mergeCells>
  <dataValidations count="1">
    <dataValidation type="list" allowBlank="1" showInputMessage="1" showErrorMessage="1" sqref="C32" xr:uid="{0C0584F9-16ED-49D9-A3F1-638CCD8EC0B5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135C-FC91-47D2-A26E-CAA1AA047A91}">
  <dimension ref="B2:I20"/>
  <sheetViews>
    <sheetView showGridLines="0" topLeftCell="D1" workbookViewId="0">
      <selection activeCell="H15" sqref="H15:H16"/>
    </sheetView>
  </sheetViews>
  <sheetFormatPr defaultRowHeight="15"/>
  <cols>
    <col min="2" max="2" width="31.28515625" bestFit="1" customWidth="1"/>
    <col min="3" max="3" width="12.140625" bestFit="1" customWidth="1"/>
    <col min="4" max="4" width="19" bestFit="1" customWidth="1"/>
    <col min="5" max="5" width="9" style="49" customWidth="1"/>
    <col min="8" max="8" width="18.5703125" bestFit="1" customWidth="1"/>
  </cols>
  <sheetData>
    <row r="2" spans="2:9">
      <c r="B2" s="48" t="s">
        <v>29</v>
      </c>
      <c r="C2" s="48" t="s">
        <v>16</v>
      </c>
      <c r="D2" s="48" t="s">
        <v>20</v>
      </c>
      <c r="E2" s="50" t="s">
        <v>30</v>
      </c>
    </row>
    <row r="3" spans="2:9">
      <c r="B3" t="s">
        <v>31</v>
      </c>
      <c r="C3" t="s">
        <v>19</v>
      </c>
      <c r="D3" t="s">
        <v>23</v>
      </c>
      <c r="E3" s="49">
        <v>0.3</v>
      </c>
      <c r="H3" s="54"/>
      <c r="I3" s="54"/>
    </row>
    <row r="4" spans="2:9">
      <c r="B4" t="s">
        <v>32</v>
      </c>
      <c r="C4" t="s">
        <v>19</v>
      </c>
      <c r="D4" t="s">
        <v>24</v>
      </c>
      <c r="E4" s="49">
        <v>0.5</v>
      </c>
      <c r="H4" s="54"/>
      <c r="I4" s="55"/>
    </row>
    <row r="5" spans="2:9">
      <c r="B5" t="s">
        <v>33</v>
      </c>
      <c r="C5" t="s">
        <v>19</v>
      </c>
      <c r="D5" t="s">
        <v>25</v>
      </c>
      <c r="E5" s="49">
        <v>0.1</v>
      </c>
      <c r="H5" s="54"/>
      <c r="I5" s="54"/>
    </row>
    <row r="6" spans="2:9">
      <c r="B6" t="s">
        <v>34</v>
      </c>
      <c r="C6" t="s">
        <v>19</v>
      </c>
      <c r="D6" t="s">
        <v>26</v>
      </c>
      <c r="E6" s="49">
        <v>0.1</v>
      </c>
      <c r="H6" s="54"/>
      <c r="I6" s="54"/>
    </row>
    <row r="7" spans="2:9">
      <c r="B7" t="s">
        <v>35</v>
      </c>
      <c r="C7" t="s">
        <v>19</v>
      </c>
      <c r="D7" t="s">
        <v>27</v>
      </c>
      <c r="E7" s="49">
        <v>0</v>
      </c>
    </row>
    <row r="8" spans="2:9" ht="15.75" thickBot="1">
      <c r="B8" s="47" t="s">
        <v>36</v>
      </c>
      <c r="C8" s="47" t="s">
        <v>19</v>
      </c>
      <c r="D8" s="47" t="s">
        <v>28</v>
      </c>
      <c r="E8" s="51">
        <v>0</v>
      </c>
    </row>
    <row r="9" spans="2:9" ht="15.75" thickTop="1">
      <c r="B9" s="46" t="s">
        <v>37</v>
      </c>
      <c r="C9" s="46" t="s">
        <v>17</v>
      </c>
      <c r="D9" s="46" t="s">
        <v>23</v>
      </c>
      <c r="E9" s="52">
        <v>0.32</v>
      </c>
    </row>
    <row r="10" spans="2:9">
      <c r="B10" s="46" t="s">
        <v>38</v>
      </c>
      <c r="C10" s="46" t="s">
        <v>17</v>
      </c>
      <c r="D10" s="46" t="s">
        <v>24</v>
      </c>
      <c r="E10" s="52">
        <v>0.35</v>
      </c>
    </row>
    <row r="11" spans="2:9">
      <c r="B11" s="46" t="s">
        <v>39</v>
      </c>
      <c r="C11" s="46" t="s">
        <v>17</v>
      </c>
      <c r="D11" s="46" t="s">
        <v>25</v>
      </c>
      <c r="E11" s="52">
        <v>0.08</v>
      </c>
    </row>
    <row r="12" spans="2:9">
      <c r="B12" s="46" t="s">
        <v>40</v>
      </c>
      <c r="C12" s="46" t="s">
        <v>17</v>
      </c>
      <c r="D12" s="46" t="s">
        <v>26</v>
      </c>
      <c r="E12" s="52">
        <v>0.05</v>
      </c>
    </row>
    <row r="13" spans="2:9">
      <c r="B13" s="46" t="s">
        <v>41</v>
      </c>
      <c r="C13" s="46" t="s">
        <v>17</v>
      </c>
      <c r="D13" s="46" t="s">
        <v>27</v>
      </c>
      <c r="E13" s="52">
        <v>0.1</v>
      </c>
    </row>
    <row r="14" spans="2:9" ht="15.75" thickBot="1">
      <c r="B14" s="47" t="s">
        <v>42</v>
      </c>
      <c r="C14" s="47" t="s">
        <v>17</v>
      </c>
      <c r="D14" s="47" t="s">
        <v>28</v>
      </c>
      <c r="E14" s="51">
        <v>0.1</v>
      </c>
    </row>
    <row r="15" spans="2:9" ht="15.75" thickTop="1">
      <c r="B15" t="s">
        <v>43</v>
      </c>
      <c r="C15" t="s">
        <v>44</v>
      </c>
      <c r="D15" t="s">
        <v>23</v>
      </c>
      <c r="E15" s="49">
        <v>0.5</v>
      </c>
    </row>
    <row r="16" spans="2:9">
      <c r="B16" t="s">
        <v>45</v>
      </c>
      <c r="C16" t="s">
        <v>44</v>
      </c>
      <c r="D16" t="s">
        <v>24</v>
      </c>
      <c r="E16" s="49">
        <v>0.1</v>
      </c>
    </row>
    <row r="17" spans="2:5">
      <c r="B17" t="s">
        <v>46</v>
      </c>
      <c r="C17" t="s">
        <v>44</v>
      </c>
      <c r="D17" t="s">
        <v>25</v>
      </c>
      <c r="E17" s="49">
        <v>0.05</v>
      </c>
    </row>
    <row r="18" spans="2:5">
      <c r="B18" t="s">
        <v>47</v>
      </c>
      <c r="C18" t="s">
        <v>44</v>
      </c>
      <c r="D18" t="s">
        <v>26</v>
      </c>
      <c r="E18" s="49">
        <v>0.05</v>
      </c>
    </row>
    <row r="19" spans="2:5">
      <c r="B19" t="s">
        <v>48</v>
      </c>
      <c r="C19" t="s">
        <v>44</v>
      </c>
      <c r="D19" t="s">
        <v>27</v>
      </c>
      <c r="E19" s="49">
        <v>0.2</v>
      </c>
    </row>
    <row r="20" spans="2:5">
      <c r="B20" t="s">
        <v>49</v>
      </c>
      <c r="C20" t="s">
        <v>44</v>
      </c>
      <c r="D20" t="s">
        <v>28</v>
      </c>
      <c r="E20" s="49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Sugestao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Leticía</dc:creator>
  <cp:lastModifiedBy>Laura Leticía</cp:lastModifiedBy>
  <dcterms:created xsi:type="dcterms:W3CDTF">2025-06-22T22:30:48Z</dcterms:created>
  <dcterms:modified xsi:type="dcterms:W3CDTF">2025-06-24T23:23:57Z</dcterms:modified>
</cp:coreProperties>
</file>