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Lfehf\Downloads\Telegram Desktop\"/>
    </mc:Choice>
  </mc:AlternateContent>
  <xr:revisionPtr revIDLastSave="0" documentId="13_ncr:1_{4A169B4A-0BDF-41F6-907B-3A757EF3EA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9" i="1" l="1"/>
  <c r="S108" i="1"/>
  <c r="S107" i="1"/>
  <c r="S106" i="1"/>
  <c r="S105" i="1"/>
  <c r="S104" i="1"/>
  <c r="S110" i="1" s="1"/>
  <c r="R91" i="1"/>
  <c r="Q91" i="1"/>
  <c r="P91" i="1"/>
  <c r="O91" i="1"/>
  <c r="N91" i="1"/>
  <c r="M91" i="1"/>
  <c r="S90" i="1"/>
  <c r="T90" i="1" s="1"/>
  <c r="S89" i="1"/>
  <c r="T89" i="1" s="1"/>
  <c r="S88" i="1"/>
  <c r="T88" i="1" s="1"/>
  <c r="S87" i="1"/>
  <c r="T87" i="1" s="1"/>
  <c r="S86" i="1"/>
  <c r="T86" i="1" s="1"/>
  <c r="S85" i="1"/>
  <c r="T85" i="1" s="1"/>
  <c r="R78" i="1"/>
  <c r="Q78" i="1"/>
  <c r="P78" i="1"/>
  <c r="O78" i="1"/>
  <c r="N78" i="1"/>
  <c r="M78" i="1"/>
  <c r="S77" i="1"/>
  <c r="T77" i="1" s="1"/>
  <c r="S76" i="1"/>
  <c r="T76" i="1" s="1"/>
  <c r="S75" i="1"/>
  <c r="T75" i="1" s="1"/>
  <c r="S74" i="1"/>
  <c r="T74" i="1" s="1"/>
  <c r="S73" i="1"/>
  <c r="T73" i="1" s="1"/>
  <c r="S72" i="1"/>
  <c r="T72" i="1" s="1"/>
  <c r="R65" i="1"/>
  <c r="Q65" i="1"/>
  <c r="P65" i="1"/>
  <c r="O65" i="1"/>
  <c r="N65" i="1"/>
  <c r="M65" i="1"/>
  <c r="S64" i="1"/>
  <c r="T64" i="1" s="1"/>
  <c r="S63" i="1"/>
  <c r="T63" i="1" s="1"/>
  <c r="S62" i="1"/>
  <c r="T62" i="1" s="1"/>
  <c r="S61" i="1"/>
  <c r="T61" i="1" s="1"/>
  <c r="S60" i="1"/>
  <c r="T60" i="1" s="1"/>
  <c r="S59" i="1"/>
  <c r="T59" i="1" s="1"/>
  <c r="R52" i="1"/>
  <c r="Q52" i="1"/>
  <c r="P52" i="1"/>
  <c r="O52" i="1"/>
  <c r="N52" i="1"/>
  <c r="M52" i="1"/>
  <c r="S51" i="1"/>
  <c r="T51" i="1" s="1"/>
  <c r="S50" i="1"/>
  <c r="T50" i="1" s="1"/>
  <c r="S49" i="1"/>
  <c r="T49" i="1" s="1"/>
  <c r="S48" i="1"/>
  <c r="T48" i="1" s="1"/>
  <c r="S47" i="1"/>
  <c r="T47" i="1" s="1"/>
  <c r="S46" i="1"/>
  <c r="T46" i="1" s="1"/>
  <c r="T39" i="1"/>
  <c r="N40" i="1"/>
  <c r="O40" i="1"/>
  <c r="P40" i="1"/>
  <c r="Q40" i="1"/>
  <c r="R40" i="1"/>
  <c r="M40" i="1"/>
  <c r="S35" i="1"/>
  <c r="T35" i="1" s="1"/>
  <c r="S36" i="1"/>
  <c r="T36" i="1" s="1"/>
  <c r="S37" i="1"/>
  <c r="T37" i="1" s="1"/>
  <c r="S38" i="1"/>
  <c r="T38" i="1" s="1"/>
  <c r="S39" i="1"/>
  <c r="S34" i="1"/>
  <c r="T34" i="1" s="1"/>
  <c r="T91" i="1" l="1"/>
  <c r="U87" i="1" s="1"/>
  <c r="T78" i="1"/>
  <c r="U72" i="1" s="1"/>
  <c r="T65" i="1"/>
  <c r="U59" i="1" s="1"/>
  <c r="T52" i="1"/>
  <c r="U49" i="1" s="1"/>
  <c r="T40" i="1"/>
  <c r="U34" i="1" s="1"/>
  <c r="S21" i="1"/>
  <c r="T21" i="1" s="1"/>
  <c r="S22" i="1"/>
  <c r="T22" i="1" s="1"/>
  <c r="S23" i="1"/>
  <c r="T23" i="1" s="1"/>
  <c r="S24" i="1"/>
  <c r="T24" i="1" s="1"/>
  <c r="S25" i="1"/>
  <c r="T25" i="1" s="1"/>
  <c r="S20" i="1"/>
  <c r="T20" i="1" s="1"/>
  <c r="N26" i="1"/>
  <c r="O26" i="1"/>
  <c r="P26" i="1"/>
  <c r="Q26" i="1"/>
  <c r="R26" i="1"/>
  <c r="M26" i="1"/>
  <c r="U90" i="1" l="1"/>
  <c r="U86" i="1"/>
  <c r="U85" i="1"/>
  <c r="U88" i="1"/>
  <c r="U89" i="1"/>
  <c r="U76" i="1"/>
  <c r="U73" i="1"/>
  <c r="U74" i="1"/>
  <c r="U75" i="1"/>
  <c r="U77" i="1"/>
  <c r="U64" i="1"/>
  <c r="U61" i="1"/>
  <c r="U60" i="1"/>
  <c r="U62" i="1"/>
  <c r="U63" i="1"/>
  <c r="U50" i="1"/>
  <c r="U46" i="1"/>
  <c r="U47" i="1"/>
  <c r="U51" i="1"/>
  <c r="U48" i="1"/>
  <c r="T26" i="1"/>
  <c r="U24" i="1" s="1"/>
  <c r="U38" i="1"/>
  <c r="U37" i="1"/>
  <c r="U36" i="1"/>
  <c r="U39" i="1"/>
  <c r="U35" i="1"/>
  <c r="R7" i="1"/>
  <c r="S7" i="1" s="1"/>
  <c r="R8" i="1"/>
  <c r="S8" i="1" s="1"/>
  <c r="R9" i="1"/>
  <c r="S9" i="1" s="1"/>
  <c r="R10" i="1"/>
  <c r="S10" i="1" s="1"/>
  <c r="R11" i="1"/>
  <c r="S11" i="1" s="1"/>
  <c r="R6" i="1"/>
  <c r="S6" i="1" s="1"/>
  <c r="U23" i="1" l="1"/>
  <c r="U22" i="1"/>
  <c r="U91" i="1"/>
  <c r="L94" i="1"/>
  <c r="M94" i="1" s="1"/>
  <c r="N94" i="1" s="1"/>
  <c r="U78" i="1"/>
  <c r="L81" i="1"/>
  <c r="U65" i="1"/>
  <c r="L68" i="1"/>
  <c r="U52" i="1"/>
  <c r="L55" i="1"/>
  <c r="M55" i="1" s="1"/>
  <c r="N55" i="1" s="1"/>
  <c r="U21" i="1"/>
  <c r="U20" i="1"/>
  <c r="U26" i="1" s="1"/>
  <c r="U25" i="1"/>
  <c r="U40" i="1"/>
  <c r="L43" i="1"/>
  <c r="S12" i="1"/>
  <c r="T7" i="1" s="1"/>
  <c r="M12" i="1"/>
  <c r="N12" i="1"/>
  <c r="O12" i="1"/>
  <c r="P12" i="1"/>
  <c r="Q12" i="1"/>
  <c r="L12" i="1"/>
  <c r="M68" i="1" l="1"/>
  <c r="N68" i="1" s="1"/>
  <c r="M81" i="1"/>
  <c r="N81" i="1" s="1"/>
  <c r="L29" i="1"/>
  <c r="M43" i="1"/>
  <c r="N43" i="1" s="1"/>
  <c r="M29" i="1"/>
  <c r="N29" i="1" s="1"/>
  <c r="T8" i="1"/>
  <c r="K16" i="1" s="1"/>
  <c r="L16" i="1" s="1"/>
  <c r="M16" i="1" s="1"/>
  <c r="T10" i="1"/>
  <c r="T11" i="1"/>
  <c r="T6" i="1"/>
  <c r="T9" i="1"/>
  <c r="T12" i="1" l="1"/>
</calcChain>
</file>

<file path=xl/sharedStrings.xml><?xml version="1.0" encoding="utf-8"?>
<sst xmlns="http://schemas.openxmlformats.org/spreadsheetml/2006/main" count="163" uniqueCount="28">
  <si>
    <t>A</t>
  </si>
  <si>
    <t>B</t>
  </si>
  <si>
    <t>C</t>
  </si>
  <si>
    <t>D</t>
  </si>
  <si>
    <t>E</t>
  </si>
  <si>
    <t>F</t>
  </si>
  <si>
    <t>Ціна</t>
  </si>
  <si>
    <t>Сума</t>
  </si>
  <si>
    <t>Множення</t>
  </si>
  <si>
    <t>корінь 6 ступеня</t>
  </si>
  <si>
    <t>Локальний вектор приорітетів</t>
  </si>
  <si>
    <t>λmax</t>
  </si>
  <si>
    <t>Інд Узг</t>
  </si>
  <si>
    <t>Відн Узгод</t>
  </si>
  <si>
    <t>Відношення  Узгодженості менше 0.1, отже оцінки експерта узгоджені.</t>
  </si>
  <si>
    <t>Корінь 1/6</t>
  </si>
  <si>
    <t>Вектор Пріорітетів</t>
  </si>
  <si>
    <t>Вектори пріорітетів</t>
  </si>
  <si>
    <t>Глобальний пріорітет</t>
  </si>
  <si>
    <t>Розмір</t>
  </si>
  <si>
    <t>кількість кімнат</t>
  </si>
  <si>
    <t>розташування</t>
  </si>
  <si>
    <t>безпека</t>
  </si>
  <si>
    <t>екологія</t>
  </si>
  <si>
    <t>розмір</t>
  </si>
  <si>
    <t>Розташування</t>
  </si>
  <si>
    <t>Безпека</t>
  </si>
  <si>
    <t>В наведеному прикладі найбільший пріорітет 0.2 має квартира 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</si>
</sst>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9.6"/>
      <color rgb="FF374151"/>
      <name val="Segoe UI"/>
      <family val="2"/>
      <charset val="204"/>
    </font>
    <font>
      <sz val="9.6"/>
      <color rgb="FF374151"/>
      <name val="Segoe UI"/>
      <family val="2"/>
      <charset val="204"/>
    </font>
    <font>
      <sz val="9.6"/>
      <color theme="1"/>
      <name val="Segoe UI"/>
      <family val="2"/>
      <charset val="204"/>
    </font>
    <font>
      <sz val="9.6"/>
      <color theme="1"/>
      <name val="Segoe UI"/>
      <family val="2"/>
      <charset val="204"/>
    </font>
    <font>
      <sz val="11"/>
      <color rgb="FFFF0000"/>
      <name val="Calibri"/>
      <family val="2"/>
      <charset val="1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medium">
        <color rgb="FFD9D9E3"/>
      </left>
      <right/>
      <top/>
      <bottom/>
      <diagonal/>
    </border>
    <border>
      <left style="medium">
        <color rgb="FFD9D9E3"/>
      </left>
      <right style="medium">
        <color rgb="FFD9D9E3"/>
      </right>
      <top/>
      <bottom/>
      <diagonal/>
    </border>
    <border>
      <left/>
      <right/>
      <top/>
      <bottom style="medium">
        <color rgb="FFD9D9E3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2" fontId="0" fillId="0" borderId="0" xfId="0" applyNumberFormat="1"/>
    <xf numFmtId="16" fontId="2" fillId="2" borderId="4" xfId="0" applyNumberFormat="1" applyFont="1" applyFill="1" applyBorder="1" applyAlignment="1">
      <alignment vertical="center" wrapText="1"/>
    </xf>
    <xf numFmtId="16" fontId="2" fillId="2" borderId="3" xfId="0" applyNumberFormat="1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16" fontId="2" fillId="2" borderId="0" xfId="0" applyNumberFormat="1" applyFont="1" applyFill="1" applyAlignment="1">
      <alignment vertical="center" wrapText="1"/>
    </xf>
    <xf numFmtId="16" fontId="2" fillId="2" borderId="5" xfId="0" applyNumberFormat="1" applyFont="1" applyFill="1" applyBorder="1" applyAlignment="1">
      <alignment vertical="center" wrapText="1"/>
    </xf>
    <xf numFmtId="16" fontId="0" fillId="0" borderId="0" xfId="0" applyNumberFormat="1"/>
    <xf numFmtId="0" fontId="1" fillId="2" borderId="6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>
      <alignment vertical="center" wrapText="1"/>
    </xf>
    <xf numFmtId="2" fontId="4" fillId="0" borderId="3" xfId="0" applyNumberFormat="1" applyFont="1" applyBorder="1" applyAlignment="1">
      <alignment vertical="center" wrapText="1"/>
    </xf>
    <xf numFmtId="2" fontId="4" fillId="0" borderId="4" xfId="0" applyNumberFormat="1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3" fillId="0" borderId="6" xfId="0" applyFont="1" applyBorder="1" applyAlignment="1">
      <alignment horizontal="center" wrapText="1"/>
    </xf>
    <xf numFmtId="2" fontId="6" fillId="0" borderId="0" xfId="0" applyNumberFormat="1" applyFont="1"/>
    <xf numFmtId="2" fontId="7" fillId="0" borderId="0" xfId="0" applyNumberFormat="1" applyFont="1"/>
    <xf numFmtId="2" fontId="8" fillId="0" borderId="0" xfId="0" applyNumberFormat="1" applyFont="1"/>
    <xf numFmtId="0" fontId="5" fillId="0" borderId="0" xfId="0" applyFont="1"/>
    <xf numFmtId="2" fontId="0" fillId="4" borderId="0" xfId="0" applyNumberFormat="1" applyFill="1"/>
    <xf numFmtId="2" fontId="7" fillId="4" borderId="0" xfId="0" applyNumberFormat="1" applyFont="1" applyFill="1"/>
    <xf numFmtId="0" fontId="3" fillId="0" borderId="0" xfId="0" applyFont="1" applyAlignment="1">
      <alignment vertical="center"/>
    </xf>
    <xf numFmtId="0" fontId="0" fillId="0" borderId="7" xfId="0" applyBorder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U113"/>
  <sheetViews>
    <sheetView tabSelected="1" topLeftCell="C1" zoomScale="90" zoomScaleNormal="90" workbookViewId="0">
      <selection activeCell="S76" sqref="S76"/>
    </sheetView>
  </sheetViews>
  <sheetFormatPr defaultRowHeight="14.4" x14ac:dyDescent="0.3"/>
  <cols>
    <col min="2" max="2" width="21.88671875" customWidth="1"/>
    <col min="12" max="12" width="13" customWidth="1"/>
    <col min="13" max="13" width="10.6640625" customWidth="1"/>
    <col min="14" max="14" width="17.109375" customWidth="1"/>
    <col min="15" max="15" width="12.33203125" customWidth="1"/>
    <col min="17" max="17" width="14.44140625" customWidth="1"/>
    <col min="18" max="18" width="10.5546875" customWidth="1"/>
    <col min="19" max="19" width="12" customWidth="1"/>
    <col min="20" max="20" width="12.6640625" customWidth="1"/>
    <col min="21" max="21" width="16" customWidth="1"/>
  </cols>
  <sheetData>
    <row r="4" spans="2:20" ht="15" thickBot="1" x14ac:dyDescent="0.35"/>
    <row r="5" spans="2:20" ht="42" thickBot="1" x14ac:dyDescent="0.35">
      <c r="K5" s="1" t="s">
        <v>6</v>
      </c>
      <c r="L5" s="1" t="s">
        <v>6</v>
      </c>
      <c r="M5" s="1" t="s">
        <v>19</v>
      </c>
      <c r="N5" s="1" t="s">
        <v>20</v>
      </c>
      <c r="O5" s="1" t="s">
        <v>21</v>
      </c>
      <c r="P5" s="1" t="s">
        <v>22</v>
      </c>
      <c r="Q5" s="2" t="s">
        <v>23</v>
      </c>
      <c r="R5" s="14" t="s">
        <v>8</v>
      </c>
      <c r="S5" s="14" t="s">
        <v>9</v>
      </c>
      <c r="T5" s="14" t="s">
        <v>10</v>
      </c>
    </row>
    <row r="6" spans="2:20" ht="15" thickBot="1" x14ac:dyDescent="0.35">
      <c r="C6" s="1"/>
      <c r="D6" s="1"/>
      <c r="E6" s="1"/>
      <c r="F6" s="1"/>
      <c r="G6" s="1"/>
      <c r="H6" s="2"/>
      <c r="K6" s="3" t="s">
        <v>6</v>
      </c>
      <c r="L6" s="15">
        <v>1</v>
      </c>
      <c r="M6" s="3">
        <v>0.5</v>
      </c>
      <c r="N6" s="3">
        <v>2</v>
      </c>
      <c r="O6" s="3">
        <v>2</v>
      </c>
      <c r="P6" s="3">
        <v>2</v>
      </c>
      <c r="Q6" s="3">
        <v>0.5</v>
      </c>
      <c r="R6">
        <f>PRODUCT(L6,M6,N6,O6,P6,Q6)</f>
        <v>2</v>
      </c>
      <c r="S6" s="6">
        <f>R6^(1/6)</f>
        <v>1.122462048309373</v>
      </c>
      <c r="T6" s="6">
        <f>S6/S12</f>
        <v>0.16547233951115706</v>
      </c>
    </row>
    <row r="7" spans="2:20" ht="18.600000000000001" thickBot="1" x14ac:dyDescent="0.4">
      <c r="B7" s="3"/>
      <c r="C7" s="3"/>
      <c r="E7" s="3"/>
      <c r="F7" s="3"/>
      <c r="G7" s="3"/>
      <c r="K7" s="33" t="s">
        <v>19</v>
      </c>
      <c r="L7" s="3">
        <v>2</v>
      </c>
      <c r="M7" s="15">
        <v>1</v>
      </c>
      <c r="N7" s="3">
        <v>2</v>
      </c>
      <c r="O7" s="3">
        <v>2</v>
      </c>
      <c r="P7" s="3">
        <v>3</v>
      </c>
      <c r="Q7" s="4">
        <v>1</v>
      </c>
      <c r="R7">
        <f t="shared" ref="R7:R11" si="0">PRODUCT(L7,M7,N7,O7,P7,Q7)</f>
        <v>24</v>
      </c>
      <c r="S7" s="6">
        <f t="shared" ref="S7:S11" si="1">R7^(1/6)</f>
        <v>1.6983813295649528</v>
      </c>
      <c r="T7" s="24">
        <f>S7/S12</f>
        <v>0.25037383883799985</v>
      </c>
    </row>
    <row r="8" spans="2:20" ht="28.2" thickBot="1" x14ac:dyDescent="0.35">
      <c r="B8" s="3"/>
      <c r="C8" s="3"/>
      <c r="D8" s="3"/>
      <c r="E8" s="9"/>
      <c r="G8" s="3"/>
      <c r="H8" s="4"/>
      <c r="K8" s="33" t="s">
        <v>20</v>
      </c>
      <c r="L8" s="3">
        <v>1</v>
      </c>
      <c r="M8" s="3">
        <v>0.5</v>
      </c>
      <c r="N8" s="15">
        <v>1</v>
      </c>
      <c r="O8" s="3">
        <v>1</v>
      </c>
      <c r="P8" s="3">
        <v>2</v>
      </c>
      <c r="Q8" s="3">
        <v>0.5</v>
      </c>
      <c r="R8">
        <f t="shared" si="0"/>
        <v>0.5</v>
      </c>
      <c r="S8" s="6">
        <f t="shared" si="1"/>
        <v>0.89089871814033927</v>
      </c>
      <c r="T8" s="6">
        <f>S8/S12</f>
        <v>0.13133548290582486</v>
      </c>
    </row>
    <row r="9" spans="2:20" ht="28.2" thickBot="1" x14ac:dyDescent="0.35">
      <c r="B9" s="3"/>
      <c r="D9" s="3"/>
      <c r="E9" s="3"/>
      <c r="F9" s="8"/>
      <c r="H9" s="7"/>
      <c r="K9" s="33" t="s">
        <v>21</v>
      </c>
      <c r="L9" s="3">
        <v>1</v>
      </c>
      <c r="M9" s="3">
        <v>0.5</v>
      </c>
      <c r="N9" s="3">
        <v>3</v>
      </c>
      <c r="O9" s="15">
        <v>1</v>
      </c>
      <c r="P9" s="3">
        <v>2</v>
      </c>
      <c r="Q9" s="3">
        <v>0.5</v>
      </c>
      <c r="R9">
        <f t="shared" si="0"/>
        <v>1.5</v>
      </c>
      <c r="S9" s="6">
        <f t="shared" si="1"/>
        <v>1.069913193933663</v>
      </c>
      <c r="T9" s="6">
        <f>S9/S12</f>
        <v>0.15772563494749128</v>
      </c>
    </row>
    <row r="10" spans="2:20" ht="15" thickBot="1" x14ac:dyDescent="0.35">
      <c r="B10" s="3"/>
      <c r="C10" s="8"/>
      <c r="D10" s="3"/>
      <c r="E10" s="3"/>
      <c r="F10" s="3"/>
      <c r="G10" s="3"/>
      <c r="K10" s="33" t="s">
        <v>22</v>
      </c>
      <c r="L10" s="3">
        <v>0.5</v>
      </c>
      <c r="M10" s="3">
        <v>0.33</v>
      </c>
      <c r="N10" s="3">
        <v>0.5</v>
      </c>
      <c r="O10" s="3">
        <v>0.5</v>
      </c>
      <c r="P10" s="15">
        <v>1</v>
      </c>
      <c r="Q10" s="4">
        <v>0.33</v>
      </c>
      <c r="R10">
        <f t="shared" si="0"/>
        <v>1.3612500000000001E-2</v>
      </c>
      <c r="S10" s="6">
        <f t="shared" si="1"/>
        <v>0.48864071268099535</v>
      </c>
      <c r="T10" s="6">
        <f>S10/S12</f>
        <v>7.2034971720877042E-2</v>
      </c>
    </row>
    <row r="11" spans="2:20" ht="15" thickBot="1" x14ac:dyDescent="0.35">
      <c r="B11" s="3"/>
      <c r="C11" s="9"/>
      <c r="E11" s="3"/>
      <c r="G11" s="3"/>
      <c r="H11" s="7"/>
      <c r="K11" s="33" t="s">
        <v>23</v>
      </c>
      <c r="L11" s="3">
        <v>2</v>
      </c>
      <c r="M11" s="3">
        <v>1</v>
      </c>
      <c r="N11" s="3">
        <v>2</v>
      </c>
      <c r="O11" s="3">
        <v>1</v>
      </c>
      <c r="P11" s="3">
        <v>3</v>
      </c>
      <c r="Q11" s="16">
        <v>1</v>
      </c>
      <c r="R11">
        <f t="shared" si="0"/>
        <v>12</v>
      </c>
      <c r="S11" s="6">
        <f t="shared" si="1"/>
        <v>1.5130857494229015</v>
      </c>
      <c r="T11" s="6">
        <f>S11/S12</f>
        <v>0.22305773207664997</v>
      </c>
    </row>
    <row r="12" spans="2:20" ht="15" thickBot="1" x14ac:dyDescent="0.35">
      <c r="B12" s="3"/>
      <c r="C12" s="3"/>
      <c r="E12" s="3"/>
      <c r="F12" s="3"/>
      <c r="G12" s="3"/>
      <c r="H12" s="4"/>
      <c r="K12" s="5" t="s">
        <v>7</v>
      </c>
      <c r="L12" s="6">
        <f xml:space="preserve"> SUM(L6,L7,L8,L9,L10,L11)</f>
        <v>7.5</v>
      </c>
      <c r="M12" s="6">
        <f t="shared" ref="M12:Q12" si="2" xml:space="preserve"> SUM(M6,M7,M8,M9,M10,M11)</f>
        <v>3.83</v>
      </c>
      <c r="N12" s="6">
        <f t="shared" si="2"/>
        <v>10.5</v>
      </c>
      <c r="O12" s="6">
        <f t="shared" si="2"/>
        <v>7.5</v>
      </c>
      <c r="P12" s="6">
        <f t="shared" si="2"/>
        <v>13</v>
      </c>
      <c r="Q12" s="6">
        <f t="shared" si="2"/>
        <v>3.83</v>
      </c>
      <c r="S12" s="6">
        <f>SUM(S6:S11)</f>
        <v>6.7833817520522244</v>
      </c>
      <c r="T12" s="6">
        <f>SUM(T6:T11)</f>
        <v>1</v>
      </c>
    </row>
    <row r="13" spans="2:20" x14ac:dyDescent="0.3">
      <c r="B13" s="6"/>
      <c r="C13" s="6"/>
      <c r="D13" s="6"/>
      <c r="E13" s="6"/>
      <c r="F13" s="6"/>
      <c r="G13" s="6"/>
      <c r="H13" s="6"/>
    </row>
    <row r="15" spans="2:20" ht="15" thickBot="1" x14ac:dyDescent="0.35">
      <c r="K15" t="s">
        <v>11</v>
      </c>
      <c r="L15" t="s">
        <v>12</v>
      </c>
      <c r="M15" t="s">
        <v>13</v>
      </c>
    </row>
    <row r="16" spans="2:20" ht="15" thickBot="1" x14ac:dyDescent="0.35">
      <c r="C16" s="1"/>
      <c r="D16" s="1"/>
      <c r="E16" s="1"/>
      <c r="F16" s="1"/>
      <c r="G16" s="1"/>
      <c r="H16" s="2"/>
      <c r="K16">
        <f>(L12*T6)+(M12*T7)+(N12*T8)+(O12*T9)+(P12*T10)+(Q12*T11)</f>
        <v>6.5527049279255341</v>
      </c>
      <c r="L16">
        <f>(K16-6)/5</f>
        <v>0.1105409855851068</v>
      </c>
      <c r="M16">
        <f>L16/1.24</f>
        <v>8.9145956117021613E-2</v>
      </c>
      <c r="O16" t="s">
        <v>14</v>
      </c>
    </row>
    <row r="17" spans="2:21" ht="15" thickBot="1" x14ac:dyDescent="0.35">
      <c r="B17" s="3"/>
      <c r="C17" s="3"/>
      <c r="E17" s="3"/>
      <c r="F17" s="3"/>
      <c r="G17" s="3"/>
      <c r="H17" s="4"/>
    </row>
    <row r="18" spans="2:21" ht="15" thickBot="1" x14ac:dyDescent="0.35">
      <c r="B18" s="3"/>
      <c r="C18" s="3"/>
      <c r="D18" s="3"/>
      <c r="E18" s="8"/>
      <c r="J18" s="11"/>
    </row>
    <row r="19" spans="2:21" ht="15" thickBot="1" x14ac:dyDescent="0.35">
      <c r="B19" s="3"/>
      <c r="D19" s="3"/>
      <c r="E19" s="3"/>
      <c r="F19" s="3"/>
      <c r="G19" s="3"/>
      <c r="L19" s="17" t="s">
        <v>6</v>
      </c>
      <c r="M19" s="17" t="s">
        <v>0</v>
      </c>
      <c r="N19" s="17" t="s">
        <v>1</v>
      </c>
      <c r="O19" s="17" t="s">
        <v>2</v>
      </c>
      <c r="P19" s="17" t="s">
        <v>3</v>
      </c>
      <c r="Q19" s="17" t="s">
        <v>4</v>
      </c>
      <c r="R19" s="18" t="s">
        <v>5</v>
      </c>
      <c r="S19" s="23" t="s">
        <v>8</v>
      </c>
      <c r="T19" s="23" t="s">
        <v>15</v>
      </c>
      <c r="U19" s="23" t="s">
        <v>16</v>
      </c>
    </row>
    <row r="20" spans="2:21" ht="15" thickBot="1" x14ac:dyDescent="0.35">
      <c r="B20" s="3"/>
      <c r="C20" s="9"/>
      <c r="D20" s="3"/>
      <c r="F20" s="3"/>
      <c r="H20" s="7"/>
      <c r="J20" s="12"/>
      <c r="L20" s="19" t="s">
        <v>0</v>
      </c>
      <c r="M20" s="20">
        <v>1</v>
      </c>
      <c r="N20" s="20">
        <v>2</v>
      </c>
      <c r="O20" s="20">
        <v>3</v>
      </c>
      <c r="P20" s="20">
        <v>0.5</v>
      </c>
      <c r="Q20" s="20">
        <v>0.33333333333333331</v>
      </c>
      <c r="R20" s="21">
        <v>4</v>
      </c>
      <c r="S20" s="6">
        <f>M20*N20*O20*P20*Q20*R20</f>
        <v>4</v>
      </c>
      <c r="T20" s="6">
        <f>S20^(1/6)</f>
        <v>1.2599210498948732</v>
      </c>
      <c r="U20" s="6">
        <f>T20/T26</f>
        <v>0.16018421721872336</v>
      </c>
    </row>
    <row r="21" spans="2:21" ht="15" thickBot="1" x14ac:dyDescent="0.35">
      <c r="B21" s="3"/>
      <c r="C21" s="8"/>
      <c r="D21" s="3"/>
      <c r="F21" s="3"/>
      <c r="G21" s="3"/>
      <c r="H21" s="4"/>
      <c r="I21" s="10"/>
      <c r="L21" s="19" t="s">
        <v>1</v>
      </c>
      <c r="M21" s="20">
        <v>0.5</v>
      </c>
      <c r="N21" s="20">
        <v>1</v>
      </c>
      <c r="O21" s="20">
        <v>2</v>
      </c>
      <c r="P21" s="20">
        <v>0.33333333333333331</v>
      </c>
      <c r="Q21" s="20">
        <v>0.25</v>
      </c>
      <c r="R21" s="21">
        <v>3</v>
      </c>
      <c r="S21" s="6">
        <f t="shared" ref="S21:S25" si="3">M21*N21*O21*P21*Q21*R21</f>
        <v>0.25</v>
      </c>
      <c r="T21" s="6">
        <f>S21^(1/6)</f>
        <v>0.79370052598409979</v>
      </c>
      <c r="U21" s="6">
        <f>T21/T26</f>
        <v>0.10090973356740118</v>
      </c>
    </row>
    <row r="22" spans="2:21" ht="15" thickBot="1" x14ac:dyDescent="0.35">
      <c r="B22" s="3"/>
      <c r="D22" s="3"/>
      <c r="E22" s="3"/>
      <c r="F22" s="3"/>
      <c r="G22" s="9"/>
      <c r="H22" s="4"/>
      <c r="L22" s="19" t="s">
        <v>2</v>
      </c>
      <c r="M22" s="20">
        <v>0.33333333333333331</v>
      </c>
      <c r="N22" s="20">
        <v>0.5</v>
      </c>
      <c r="O22" s="20">
        <v>1</v>
      </c>
      <c r="P22" s="20">
        <v>0.25</v>
      </c>
      <c r="Q22" s="20">
        <v>0.2</v>
      </c>
      <c r="R22" s="21">
        <v>2</v>
      </c>
      <c r="S22" s="6">
        <f t="shared" si="3"/>
        <v>1.6666666666666666E-2</v>
      </c>
      <c r="T22" s="6">
        <f t="shared" ref="T22:T25" si="4">S22^(1/6)</f>
        <v>0.50540723922844411</v>
      </c>
      <c r="U22" s="6">
        <f>T22/T26</f>
        <v>6.4256615919893928E-2</v>
      </c>
    </row>
    <row r="23" spans="2:21" ht="15" thickBot="1" x14ac:dyDescent="0.35">
      <c r="C23" s="6"/>
      <c r="D23" s="6"/>
      <c r="E23" s="6"/>
      <c r="F23" s="6"/>
      <c r="G23" s="6"/>
      <c r="H23" s="6"/>
      <c r="L23" s="19" t="s">
        <v>3</v>
      </c>
      <c r="M23" s="20">
        <v>2</v>
      </c>
      <c r="N23" s="20">
        <v>3</v>
      </c>
      <c r="O23" s="20">
        <v>4</v>
      </c>
      <c r="P23" s="20">
        <v>1</v>
      </c>
      <c r="Q23" s="20">
        <v>0.5</v>
      </c>
      <c r="R23" s="21">
        <v>5</v>
      </c>
      <c r="S23" s="6">
        <f t="shared" si="3"/>
        <v>60</v>
      </c>
      <c r="T23" s="6">
        <f t="shared" si="4"/>
        <v>1.9786024464679264</v>
      </c>
      <c r="U23" s="6">
        <f>T23/T26</f>
        <v>0.25155614639580876</v>
      </c>
    </row>
    <row r="24" spans="2:21" ht="21.6" thickBot="1" x14ac:dyDescent="0.45">
      <c r="L24" s="19" t="s">
        <v>4</v>
      </c>
      <c r="M24" s="20">
        <v>3</v>
      </c>
      <c r="N24" s="20">
        <v>4</v>
      </c>
      <c r="O24" s="20">
        <v>5</v>
      </c>
      <c r="P24" s="20">
        <v>2</v>
      </c>
      <c r="Q24" s="20">
        <v>1</v>
      </c>
      <c r="R24" s="21">
        <v>6</v>
      </c>
      <c r="S24" s="6">
        <f t="shared" si="3"/>
        <v>720</v>
      </c>
      <c r="T24" s="6">
        <f t="shared" si="4"/>
        <v>2.9937951655239088</v>
      </c>
      <c r="U24" s="25">
        <f>T24/T26</f>
        <v>0.38062602029123943</v>
      </c>
    </row>
    <row r="25" spans="2:21" ht="15" thickBot="1" x14ac:dyDescent="0.35">
      <c r="L25" s="19" t="s">
        <v>5</v>
      </c>
      <c r="M25" s="20">
        <v>0.25</v>
      </c>
      <c r="N25" s="20">
        <v>0.33333333333333331</v>
      </c>
      <c r="O25" s="20">
        <v>0.5</v>
      </c>
      <c r="P25" s="20">
        <v>0.2</v>
      </c>
      <c r="Q25" s="20">
        <v>0.16666666666666666</v>
      </c>
      <c r="R25" s="21">
        <v>1</v>
      </c>
      <c r="S25" s="6">
        <f t="shared" si="3"/>
        <v>1.3888888888888887E-3</v>
      </c>
      <c r="T25" s="6">
        <f t="shared" si="4"/>
        <v>0.33402418826640123</v>
      </c>
      <c r="U25" s="6">
        <f>T25/T26</f>
        <v>4.2467266606933354E-2</v>
      </c>
    </row>
    <row r="26" spans="2:21" ht="15" thickBot="1" x14ac:dyDescent="0.35">
      <c r="C26" s="1"/>
      <c r="D26" s="1"/>
      <c r="E26" s="1"/>
      <c r="F26" s="1"/>
      <c r="G26" s="1"/>
      <c r="H26" s="2"/>
      <c r="L26" s="22" t="s">
        <v>7</v>
      </c>
      <c r="M26" s="6">
        <f>SUM(M20:M25)</f>
        <v>7.083333333333333</v>
      </c>
      <c r="N26" s="6">
        <f t="shared" ref="N26:R26" si="5">SUM(N20:N25)</f>
        <v>10.833333333333334</v>
      </c>
      <c r="O26" s="6">
        <f t="shared" si="5"/>
        <v>15.5</v>
      </c>
      <c r="P26" s="6">
        <f t="shared" si="5"/>
        <v>4.2833333333333332</v>
      </c>
      <c r="Q26" s="6">
        <f t="shared" si="5"/>
        <v>2.4499999999999997</v>
      </c>
      <c r="R26" s="6">
        <f t="shared" si="5"/>
        <v>21</v>
      </c>
      <c r="S26" s="6"/>
      <c r="T26" s="6">
        <f>SUM(T20:T25)</f>
        <v>7.8654506153656536</v>
      </c>
      <c r="U26" s="6">
        <f>SUM(U20:U25)</f>
        <v>1.0000000000000002</v>
      </c>
    </row>
    <row r="27" spans="2:21" ht="15" thickBot="1" x14ac:dyDescent="0.35">
      <c r="B27" s="3"/>
      <c r="C27" s="3"/>
      <c r="D27" s="3"/>
      <c r="F27" s="3"/>
      <c r="G27" s="8"/>
      <c r="H27" s="4"/>
      <c r="S27" s="6"/>
      <c r="T27" s="6"/>
    </row>
    <row r="28" spans="2:21" ht="15" thickBot="1" x14ac:dyDescent="0.35">
      <c r="B28" s="3"/>
      <c r="D28" s="3"/>
      <c r="F28" s="3"/>
      <c r="G28" s="8"/>
      <c r="L28" t="s">
        <v>11</v>
      </c>
      <c r="M28" t="s">
        <v>12</v>
      </c>
      <c r="N28" t="s">
        <v>13</v>
      </c>
    </row>
    <row r="29" spans="2:21" ht="15" thickBot="1" x14ac:dyDescent="0.35">
      <c r="B29" s="3"/>
      <c r="C29" s="3"/>
      <c r="D29" s="3"/>
      <c r="E29" s="3"/>
      <c r="F29" s="9"/>
      <c r="G29" s="3"/>
      <c r="L29">
        <f>(M26*U20)+(N26*U21)+(O26*U22)+(P26*U23)+(Q26*U24)+(R26*U25)</f>
        <v>6.125649707892344</v>
      </c>
      <c r="M29">
        <f>(L29-6)/5</f>
        <v>2.5129941578468797E-2</v>
      </c>
      <c r="N29">
        <f>M29/1.24</f>
        <v>2.0266081918119998E-2</v>
      </c>
      <c r="P29" t="s">
        <v>14</v>
      </c>
    </row>
    <row r="30" spans="2:21" ht="15" thickBot="1" x14ac:dyDescent="0.35">
      <c r="B30" s="3"/>
      <c r="E30" s="3"/>
      <c r="F30" s="3"/>
      <c r="G30" s="3"/>
    </row>
    <row r="31" spans="2:21" ht="15" thickBot="1" x14ac:dyDescent="0.35">
      <c r="B31" s="3"/>
      <c r="C31" s="3"/>
      <c r="D31" s="3"/>
      <c r="G31" s="3"/>
    </row>
    <row r="32" spans="2:21" ht="15" thickBot="1" x14ac:dyDescent="0.35">
      <c r="B32" s="3"/>
      <c r="C32" s="9"/>
      <c r="D32" s="3"/>
      <c r="E32" s="3"/>
      <c r="F32" s="3"/>
      <c r="G32" s="3"/>
      <c r="H32" s="4"/>
    </row>
    <row r="33" spans="2:21" ht="15" thickBot="1" x14ac:dyDescent="0.35">
      <c r="C33" s="6"/>
      <c r="D33" s="6"/>
      <c r="E33" s="6"/>
      <c r="F33" s="6"/>
      <c r="G33" s="6"/>
      <c r="H33" s="6"/>
      <c r="L33" s="17" t="s">
        <v>24</v>
      </c>
      <c r="M33" s="17" t="s">
        <v>0</v>
      </c>
      <c r="N33" s="17" t="s">
        <v>1</v>
      </c>
      <c r="O33" s="17" t="s">
        <v>2</v>
      </c>
      <c r="P33" s="17" t="s">
        <v>3</v>
      </c>
      <c r="Q33" s="17" t="s">
        <v>4</v>
      </c>
      <c r="R33" s="18" t="s">
        <v>5</v>
      </c>
      <c r="S33" s="23" t="s">
        <v>8</v>
      </c>
      <c r="T33" s="23" t="s">
        <v>15</v>
      </c>
      <c r="U33" s="23" t="s">
        <v>16</v>
      </c>
    </row>
    <row r="34" spans="2:21" ht="15" thickBot="1" x14ac:dyDescent="0.35">
      <c r="L34" s="19" t="s">
        <v>0</v>
      </c>
      <c r="M34" s="6">
        <v>1</v>
      </c>
      <c r="N34" s="6">
        <v>0.25</v>
      </c>
      <c r="O34" s="6">
        <v>0.5</v>
      </c>
      <c r="P34" s="6">
        <v>0.2</v>
      </c>
      <c r="Q34" s="6">
        <v>2</v>
      </c>
      <c r="R34" s="6">
        <v>0.33</v>
      </c>
      <c r="S34" s="6">
        <f>M34*N34*O34*P34*Q34*R34</f>
        <v>1.6500000000000001E-2</v>
      </c>
      <c r="T34" s="6">
        <f>S34^(1/6)</f>
        <v>0.50456136245552374</v>
      </c>
      <c r="U34" s="6">
        <f>T34/T40</f>
        <v>6.906534936631599E-2</v>
      </c>
    </row>
    <row r="35" spans="2:21" ht="15" thickBot="1" x14ac:dyDescent="0.35">
      <c r="B35" s="9"/>
      <c r="C35" s="1"/>
      <c r="D35" s="1"/>
      <c r="E35" s="1"/>
      <c r="F35" s="1"/>
      <c r="G35" s="1"/>
      <c r="H35" s="2"/>
      <c r="L35" s="19" t="s">
        <v>1</v>
      </c>
      <c r="M35" s="6">
        <v>4</v>
      </c>
      <c r="N35" s="6">
        <v>1</v>
      </c>
      <c r="O35" s="6">
        <v>3</v>
      </c>
      <c r="P35" s="6">
        <v>0.5</v>
      </c>
      <c r="Q35" s="6">
        <v>5</v>
      </c>
      <c r="R35" s="6">
        <v>2</v>
      </c>
      <c r="S35" s="6">
        <f t="shared" ref="S35:S39" si="6">M35*N35*O35*P35*Q35*R35</f>
        <v>60</v>
      </c>
      <c r="T35" s="6">
        <f t="shared" ref="T35:T39" si="7">S35^(1/6)</f>
        <v>1.9786024464679264</v>
      </c>
      <c r="U35" s="6">
        <f>T35/T40</f>
        <v>0.27083498537682937</v>
      </c>
    </row>
    <row r="36" spans="2:21" ht="15" thickBot="1" x14ac:dyDescent="0.35">
      <c r="B36" s="3"/>
      <c r="C36" s="3"/>
      <c r="E36" s="3"/>
      <c r="H36" s="4"/>
      <c r="L36" s="19" t="s">
        <v>2</v>
      </c>
      <c r="M36" s="6">
        <v>2</v>
      </c>
      <c r="N36" s="6">
        <v>0.33</v>
      </c>
      <c r="O36" s="6">
        <v>1</v>
      </c>
      <c r="P36" s="6">
        <v>0.25</v>
      </c>
      <c r="Q36" s="6">
        <v>3</v>
      </c>
      <c r="R36" s="6">
        <v>0.5</v>
      </c>
      <c r="S36" s="6">
        <f t="shared" si="6"/>
        <v>0.2475</v>
      </c>
      <c r="T36" s="6">
        <f t="shared" si="7"/>
        <v>0.79237214604120554</v>
      </c>
      <c r="U36" s="6">
        <f>T36/T40</f>
        <v>0.10846145417901946</v>
      </c>
    </row>
    <row r="37" spans="2:21" ht="21.6" thickBot="1" x14ac:dyDescent="0.45">
      <c r="B37" s="3"/>
      <c r="C37" s="3"/>
      <c r="D37" s="3"/>
      <c r="E37" s="3"/>
      <c r="F37" s="3"/>
      <c r="H37" s="4"/>
      <c r="L37" s="19" t="s">
        <v>3</v>
      </c>
      <c r="M37" s="6">
        <v>5</v>
      </c>
      <c r="N37" s="6">
        <v>2</v>
      </c>
      <c r="O37" s="6">
        <v>4</v>
      </c>
      <c r="P37" s="6">
        <v>1</v>
      </c>
      <c r="Q37" s="6">
        <v>5</v>
      </c>
      <c r="R37" s="6">
        <v>3</v>
      </c>
      <c r="S37" s="6">
        <f t="shared" si="6"/>
        <v>600</v>
      </c>
      <c r="T37" s="6">
        <f t="shared" si="7"/>
        <v>2.9041912218408572</v>
      </c>
      <c r="U37" s="25">
        <f>T37/T40</f>
        <v>0.39753139318254405</v>
      </c>
    </row>
    <row r="38" spans="2:21" ht="15" thickBot="1" x14ac:dyDescent="0.35">
      <c r="B38" s="3"/>
      <c r="E38" s="3"/>
      <c r="G38" s="3"/>
      <c r="L38" s="19" t="s">
        <v>4</v>
      </c>
      <c r="M38" s="6">
        <v>0.5</v>
      </c>
      <c r="N38" s="6">
        <v>0.2</v>
      </c>
      <c r="O38" s="6">
        <v>0.33</v>
      </c>
      <c r="P38" s="6">
        <v>0.16666666666666666</v>
      </c>
      <c r="Q38" s="6">
        <v>1</v>
      </c>
      <c r="R38" s="6">
        <v>0.25</v>
      </c>
      <c r="S38" s="6">
        <f t="shared" si="6"/>
        <v>1.3749999999999999E-3</v>
      </c>
      <c r="T38" s="6">
        <f t="shared" si="7"/>
        <v>0.33346514739694427</v>
      </c>
      <c r="U38" s="6">
        <f>T38/T40</f>
        <v>4.5645363716271772E-2</v>
      </c>
    </row>
    <row r="39" spans="2:21" ht="15" thickBot="1" x14ac:dyDescent="0.35">
      <c r="B39" s="3"/>
      <c r="C39" s="3"/>
      <c r="D39" s="9"/>
      <c r="E39" s="3"/>
      <c r="F39" s="3"/>
      <c r="H39" s="4"/>
      <c r="L39" s="19" t="s">
        <v>5</v>
      </c>
      <c r="M39" s="6">
        <v>3</v>
      </c>
      <c r="N39" s="6">
        <v>0.5</v>
      </c>
      <c r="O39" s="6">
        <v>2</v>
      </c>
      <c r="P39" s="6">
        <v>0.33</v>
      </c>
      <c r="Q39" s="6">
        <v>0.25</v>
      </c>
      <c r="R39" s="6">
        <v>1</v>
      </c>
      <c r="S39" s="6">
        <f t="shared" si="6"/>
        <v>0.2475</v>
      </c>
      <c r="T39" s="6">
        <f t="shared" si="7"/>
        <v>0.79237214604120554</v>
      </c>
      <c r="U39" s="6">
        <f>T39/T40</f>
        <v>0.10846145417901946</v>
      </c>
    </row>
    <row r="40" spans="2:21" ht="15" thickBot="1" x14ac:dyDescent="0.35">
      <c r="B40" s="3"/>
      <c r="C40" s="3"/>
      <c r="D40" s="3"/>
      <c r="E40" s="9"/>
      <c r="F40" s="3"/>
      <c r="G40" s="3"/>
      <c r="H40" s="4"/>
      <c r="L40" s="22" t="s">
        <v>7</v>
      </c>
      <c r="M40" s="6">
        <f>SUM(M34:M39)</f>
        <v>15.5</v>
      </c>
      <c r="N40" s="6">
        <f t="shared" ref="N40:R40" si="8">SUM(N34:N39)</f>
        <v>4.28</v>
      </c>
      <c r="O40" s="6">
        <f t="shared" si="8"/>
        <v>10.83</v>
      </c>
      <c r="P40" s="6">
        <f t="shared" si="8"/>
        <v>2.4466666666666668</v>
      </c>
      <c r="Q40" s="6">
        <f t="shared" si="8"/>
        <v>16.25</v>
      </c>
      <c r="R40" s="6">
        <f t="shared" si="8"/>
        <v>7.08</v>
      </c>
      <c r="S40" s="6"/>
      <c r="T40" s="6">
        <f>SUM(T34:T39)</f>
        <v>7.3055644702436622</v>
      </c>
      <c r="U40" s="6">
        <f>SUM(U34:U39)</f>
        <v>1.0000000000000002</v>
      </c>
    </row>
    <row r="41" spans="2:21" ht="15" thickBot="1" x14ac:dyDescent="0.35">
      <c r="B41" s="3"/>
      <c r="D41" s="8"/>
      <c r="E41" s="3"/>
      <c r="F41" s="8"/>
      <c r="H41" s="4"/>
    </row>
    <row r="42" spans="2:21" x14ac:dyDescent="0.3">
      <c r="C42" s="6"/>
      <c r="D42" s="6"/>
      <c r="E42" s="6"/>
      <c r="F42" s="6"/>
      <c r="G42" s="6"/>
      <c r="H42" s="6"/>
      <c r="L42" t="s">
        <v>11</v>
      </c>
      <c r="M42" t="s">
        <v>12</v>
      </c>
      <c r="N42" t="s">
        <v>13</v>
      </c>
    </row>
    <row r="43" spans="2:21" ht="15" thickBot="1" x14ac:dyDescent="0.35">
      <c r="L43">
        <f>(M40*U34)+(N40*U35)+(O40*U36)+(P40*U37)+(Q40*U38)+(R40*U39)</f>
        <v>5.8865952659796736</v>
      </c>
      <c r="M43">
        <f>((L43-6)*(-1))/5</f>
        <v>2.2680946804065273E-2</v>
      </c>
      <c r="N43">
        <f>M43/1.24</f>
        <v>1.8291086132310706E-2</v>
      </c>
      <c r="P43" t="s">
        <v>14</v>
      </c>
    </row>
    <row r="44" spans="2:21" ht="15" thickBot="1" x14ac:dyDescent="0.35">
      <c r="B44" s="9"/>
      <c r="C44" s="1"/>
      <c r="D44" s="1"/>
      <c r="E44" s="1"/>
      <c r="F44" s="1"/>
      <c r="G44" s="1"/>
      <c r="H44" s="2"/>
    </row>
    <row r="45" spans="2:21" ht="28.2" thickBot="1" x14ac:dyDescent="0.35">
      <c r="B45" s="3"/>
      <c r="C45" s="3"/>
      <c r="E45" s="3"/>
      <c r="G45" s="3"/>
      <c r="H45" s="4"/>
      <c r="L45" s="17" t="s">
        <v>20</v>
      </c>
      <c r="M45" s="17" t="s">
        <v>0</v>
      </c>
      <c r="N45" s="17" t="s">
        <v>1</v>
      </c>
      <c r="O45" s="17" t="s">
        <v>2</v>
      </c>
      <c r="P45" s="17" t="s">
        <v>3</v>
      </c>
      <c r="Q45" s="17" t="s">
        <v>4</v>
      </c>
      <c r="R45" s="18" t="s">
        <v>5</v>
      </c>
      <c r="S45" s="23" t="s">
        <v>8</v>
      </c>
      <c r="T45" s="23" t="s">
        <v>15</v>
      </c>
      <c r="U45" s="23" t="s">
        <v>16</v>
      </c>
    </row>
    <row r="46" spans="2:21" ht="21.6" thickBot="1" x14ac:dyDescent="0.45">
      <c r="B46" s="3"/>
      <c r="C46" s="3"/>
      <c r="D46" s="3"/>
      <c r="E46" s="3"/>
      <c r="L46" s="19" t="s">
        <v>0</v>
      </c>
      <c r="M46" s="6">
        <v>1</v>
      </c>
      <c r="N46" s="6">
        <v>2</v>
      </c>
      <c r="O46" s="6">
        <v>6</v>
      </c>
      <c r="P46" s="6">
        <v>3</v>
      </c>
      <c r="Q46" s="6">
        <v>5</v>
      </c>
      <c r="R46" s="6">
        <v>4</v>
      </c>
      <c r="S46" s="6">
        <f>M46*N46*O46*P46*Q46*R46</f>
        <v>720</v>
      </c>
      <c r="T46" s="6">
        <f>S46^(1/6)</f>
        <v>2.9937951655239088</v>
      </c>
      <c r="U46" s="25">
        <f>T46/T52</f>
        <v>0.37248760218167848</v>
      </c>
    </row>
    <row r="47" spans="2:21" ht="15" thickBot="1" x14ac:dyDescent="0.35">
      <c r="B47" s="3"/>
      <c r="E47" s="3"/>
      <c r="G47" s="9"/>
      <c r="L47" s="19" t="s">
        <v>1</v>
      </c>
      <c r="M47" s="6">
        <v>0.5</v>
      </c>
      <c r="N47" s="6">
        <v>1</v>
      </c>
      <c r="O47" s="6">
        <v>5</v>
      </c>
      <c r="P47" s="6">
        <v>2</v>
      </c>
      <c r="Q47" s="6">
        <v>4</v>
      </c>
      <c r="R47" s="6">
        <v>3</v>
      </c>
      <c r="S47" s="6">
        <f t="shared" ref="S47:S51" si="9">M47*N47*O47*P47*Q47*R47</f>
        <v>60</v>
      </c>
      <c r="T47" s="6">
        <f t="shared" ref="T47:T51" si="10">S47^(1/6)</f>
        <v>1.9786024464679264</v>
      </c>
      <c r="U47" s="6">
        <f>T47/T52</f>
        <v>0.24617745710958358</v>
      </c>
    </row>
    <row r="48" spans="2:21" ht="15" thickBot="1" x14ac:dyDescent="0.35">
      <c r="B48" s="3"/>
      <c r="C48" s="3"/>
      <c r="D48" s="3"/>
      <c r="E48" s="3"/>
      <c r="F48" s="3"/>
      <c r="G48" s="3"/>
      <c r="H48" s="4"/>
      <c r="L48" s="19" t="s">
        <v>2</v>
      </c>
      <c r="M48" s="6">
        <v>0.17</v>
      </c>
      <c r="N48" s="6">
        <v>0.2</v>
      </c>
      <c r="O48" s="6">
        <v>1</v>
      </c>
      <c r="P48" s="6">
        <v>0.25</v>
      </c>
      <c r="Q48" s="6">
        <v>0.5</v>
      </c>
      <c r="R48" s="6">
        <v>0.33</v>
      </c>
      <c r="S48" s="6">
        <f t="shared" si="9"/>
        <v>1.4025000000000001E-3</v>
      </c>
      <c r="T48" s="6">
        <f t="shared" si="10"/>
        <v>0.33456754660132759</v>
      </c>
      <c r="U48" s="6">
        <f>T48/T52</f>
        <v>4.1626850305747892E-2</v>
      </c>
    </row>
    <row r="49" spans="2:21" ht="15" thickBot="1" x14ac:dyDescent="0.35">
      <c r="B49" s="3"/>
      <c r="D49" s="3"/>
      <c r="E49" s="3"/>
      <c r="G49" s="3"/>
      <c r="L49" s="19" t="s">
        <v>3</v>
      </c>
      <c r="M49" s="6">
        <v>0.33</v>
      </c>
      <c r="N49" s="6">
        <v>0.5</v>
      </c>
      <c r="O49" s="6">
        <v>4</v>
      </c>
      <c r="P49" s="6">
        <v>1</v>
      </c>
      <c r="Q49" s="6">
        <v>3</v>
      </c>
      <c r="R49" s="6">
        <v>2</v>
      </c>
      <c r="S49" s="6">
        <f t="shared" si="9"/>
        <v>3.96</v>
      </c>
      <c r="T49" s="6">
        <f t="shared" si="10"/>
        <v>1.2578123781761095</v>
      </c>
      <c r="U49" s="6">
        <f>T49/T52</f>
        <v>0.15649685126646382</v>
      </c>
    </row>
    <row r="50" spans="2:21" ht="15" thickBot="1" x14ac:dyDescent="0.35">
      <c r="B50" s="3"/>
      <c r="C50" s="9"/>
      <c r="D50" s="3"/>
      <c r="E50" s="3"/>
      <c r="G50" s="3"/>
      <c r="H50" s="4"/>
      <c r="L50" s="19" t="s">
        <v>4</v>
      </c>
      <c r="M50" s="6">
        <v>0.2</v>
      </c>
      <c r="N50" s="6">
        <v>0.25</v>
      </c>
      <c r="O50" s="6">
        <v>2</v>
      </c>
      <c r="P50" s="6">
        <v>0.33</v>
      </c>
      <c r="Q50" s="6">
        <v>1</v>
      </c>
      <c r="R50" s="6">
        <v>3</v>
      </c>
      <c r="S50" s="6">
        <f t="shared" si="9"/>
        <v>9.9000000000000005E-2</v>
      </c>
      <c r="T50" s="6">
        <f t="shared" si="10"/>
        <v>0.68015182196203383</v>
      </c>
      <c r="U50" s="6">
        <f>T50/T52</f>
        <v>8.4624400560083871E-2</v>
      </c>
    </row>
    <row r="51" spans="2:21" ht="15" thickBot="1" x14ac:dyDescent="0.35">
      <c r="C51" s="6"/>
      <c r="D51" s="6"/>
      <c r="E51" s="6"/>
      <c r="F51" s="6"/>
      <c r="G51" s="6"/>
      <c r="H51" s="6"/>
      <c r="L51" s="19" t="s">
        <v>5</v>
      </c>
      <c r="M51" s="6">
        <v>0.25</v>
      </c>
      <c r="N51" s="6">
        <v>0.33</v>
      </c>
      <c r="O51" s="6">
        <v>3</v>
      </c>
      <c r="P51" s="6">
        <v>0.5</v>
      </c>
      <c r="Q51" s="6">
        <v>2</v>
      </c>
      <c r="R51" s="6">
        <v>1</v>
      </c>
      <c r="S51" s="6">
        <f t="shared" si="9"/>
        <v>0.2475</v>
      </c>
      <c r="T51" s="6">
        <f t="shared" si="10"/>
        <v>0.79237214604120554</v>
      </c>
      <c r="U51" s="6">
        <f>T51/T52</f>
        <v>9.8586838576442445E-2</v>
      </c>
    </row>
    <row r="52" spans="2:21" x14ac:dyDescent="0.3">
      <c r="L52" s="22" t="s">
        <v>7</v>
      </c>
      <c r="M52" s="6">
        <f>SUM(M46:M51)</f>
        <v>2.4500000000000002</v>
      </c>
      <c r="N52" s="6">
        <f t="shared" ref="N52" si="11">SUM(N46:N51)</f>
        <v>4.28</v>
      </c>
      <c r="O52" s="6">
        <f t="shared" ref="O52" si="12">SUM(O46:O51)</f>
        <v>21</v>
      </c>
      <c r="P52" s="6">
        <f t="shared" ref="P52" si="13">SUM(P46:P51)</f>
        <v>7.08</v>
      </c>
      <c r="Q52" s="6">
        <f t="shared" ref="Q52" si="14">SUM(Q46:Q51)</f>
        <v>15.5</v>
      </c>
      <c r="R52" s="6">
        <f t="shared" ref="R52" si="15">SUM(R46:R51)</f>
        <v>13.33</v>
      </c>
      <c r="S52" s="6"/>
      <c r="T52" s="6">
        <f>SUM(T46:T51)</f>
        <v>8.0373015047725112</v>
      </c>
      <c r="U52" s="6">
        <f>SUM(U46:U51)</f>
        <v>1</v>
      </c>
    </row>
    <row r="54" spans="2:21" x14ac:dyDescent="0.3">
      <c r="L54" t="s">
        <v>11</v>
      </c>
      <c r="M54" t="s">
        <v>12</v>
      </c>
      <c r="N54" t="s">
        <v>13</v>
      </c>
    </row>
    <row r="55" spans="2:21" x14ac:dyDescent="0.3">
      <c r="L55">
        <f>(M52*U46)+(N52*U47)+(O52*U48)+(P52*U49)+(Q52*U50)+(R52*U51)</f>
        <v>6.5742364720666773</v>
      </c>
      <c r="M55">
        <f>((L55-6))/5</f>
        <v>0.11484729441333545</v>
      </c>
      <c r="N55">
        <f>M55/1.24</f>
        <v>9.2618785817206006E-2</v>
      </c>
      <c r="P55" t="s">
        <v>14</v>
      </c>
    </row>
    <row r="57" spans="2:21" ht="15" thickBot="1" x14ac:dyDescent="0.35"/>
    <row r="58" spans="2:21" ht="15" thickBot="1" x14ac:dyDescent="0.35">
      <c r="L58" s="17" t="s">
        <v>25</v>
      </c>
      <c r="M58" s="17" t="s">
        <v>0</v>
      </c>
      <c r="N58" s="17" t="s">
        <v>1</v>
      </c>
      <c r="O58" s="17" t="s">
        <v>2</v>
      </c>
      <c r="P58" s="17" t="s">
        <v>3</v>
      </c>
      <c r="Q58" s="17" t="s">
        <v>4</v>
      </c>
      <c r="R58" s="18" t="s">
        <v>5</v>
      </c>
      <c r="S58" s="23" t="s">
        <v>8</v>
      </c>
      <c r="T58" s="23" t="s">
        <v>15</v>
      </c>
      <c r="U58" s="23" t="s">
        <v>16</v>
      </c>
    </row>
    <row r="59" spans="2:21" ht="15" thickBot="1" x14ac:dyDescent="0.35">
      <c r="L59" s="19" t="s">
        <v>0</v>
      </c>
      <c r="M59" s="6">
        <v>1</v>
      </c>
      <c r="N59" s="6">
        <v>5</v>
      </c>
      <c r="O59" s="6">
        <v>2</v>
      </c>
      <c r="P59" s="6">
        <v>3</v>
      </c>
      <c r="Q59" s="6">
        <v>4</v>
      </c>
      <c r="R59" s="6">
        <v>0.5</v>
      </c>
      <c r="S59" s="6">
        <f>M59*N59*O59*P59*Q59*R59</f>
        <v>60</v>
      </c>
      <c r="T59" s="6">
        <f>S59^(1/6)</f>
        <v>1.9786024464679264</v>
      </c>
      <c r="U59" s="6">
        <f>T59/T65</f>
        <v>0.26784669409497974</v>
      </c>
    </row>
    <row r="60" spans="2:21" ht="15" thickBot="1" x14ac:dyDescent="0.35">
      <c r="L60" s="19" t="s">
        <v>1</v>
      </c>
      <c r="M60" s="6">
        <v>0.2</v>
      </c>
      <c r="N60" s="6">
        <v>1</v>
      </c>
      <c r="O60" s="6">
        <v>0.25</v>
      </c>
      <c r="P60" s="6">
        <v>0.33</v>
      </c>
      <c r="Q60" s="6">
        <v>4</v>
      </c>
      <c r="R60" s="6">
        <v>0.17</v>
      </c>
      <c r="S60" s="6">
        <f t="shared" ref="S60:S64" si="16">M60*N60*O60*P60*Q60*R60</f>
        <v>1.1220000000000001E-2</v>
      </c>
      <c r="T60" s="6">
        <f t="shared" ref="T60:T64" si="17">S60^(1/6)</f>
        <v>0.47314996193348996</v>
      </c>
      <c r="U60" s="6">
        <f>T60/T65</f>
        <v>6.4051094923734661E-2</v>
      </c>
    </row>
    <row r="61" spans="2:21" ht="15" thickBot="1" x14ac:dyDescent="0.35">
      <c r="C61" s="1"/>
      <c r="D61" s="1"/>
      <c r="E61" s="1"/>
      <c r="F61" s="1"/>
      <c r="G61" s="1"/>
      <c r="H61" s="2"/>
      <c r="L61" s="19" t="s">
        <v>2</v>
      </c>
      <c r="M61" s="6">
        <v>0.5</v>
      </c>
      <c r="N61" s="6">
        <v>0.25</v>
      </c>
      <c r="O61" s="6">
        <v>1</v>
      </c>
      <c r="P61" s="6">
        <v>2</v>
      </c>
      <c r="Q61" s="6">
        <v>3</v>
      </c>
      <c r="R61" s="6">
        <v>0.33</v>
      </c>
      <c r="S61" s="6">
        <f t="shared" si="16"/>
        <v>0.2475</v>
      </c>
      <c r="T61" s="6">
        <f t="shared" si="17"/>
        <v>0.79237214604120554</v>
      </c>
      <c r="U61" s="6">
        <f>T61/T65</f>
        <v>0.10726473132030555</v>
      </c>
    </row>
    <row r="62" spans="2:21" ht="15" thickBot="1" x14ac:dyDescent="0.35">
      <c r="B62" s="3"/>
      <c r="C62" s="3"/>
      <c r="D62" s="3"/>
      <c r="G62" s="3"/>
      <c r="L62" s="19" t="s">
        <v>3</v>
      </c>
      <c r="M62" s="6">
        <v>0.33</v>
      </c>
      <c r="N62" s="6">
        <v>3</v>
      </c>
      <c r="O62" s="6">
        <v>0.5</v>
      </c>
      <c r="P62" s="6">
        <v>1</v>
      </c>
      <c r="Q62" s="6">
        <v>2</v>
      </c>
      <c r="R62" s="6">
        <v>0.25</v>
      </c>
      <c r="S62" s="6">
        <f t="shared" si="16"/>
        <v>0.2475</v>
      </c>
      <c r="T62" s="6">
        <f t="shared" si="17"/>
        <v>0.79237214604120554</v>
      </c>
      <c r="U62" s="6">
        <f>T62/T65</f>
        <v>0.10726473132030555</v>
      </c>
    </row>
    <row r="63" spans="2:21" ht="15" thickBot="1" x14ac:dyDescent="0.35">
      <c r="B63" s="3"/>
      <c r="D63" s="3"/>
      <c r="H63" s="9"/>
      <c r="L63" s="19" t="s">
        <v>4</v>
      </c>
      <c r="M63" s="6">
        <v>0.25</v>
      </c>
      <c r="N63" s="6">
        <v>0.25</v>
      </c>
      <c r="O63" s="6">
        <v>0.33</v>
      </c>
      <c r="P63" s="6">
        <v>0.5</v>
      </c>
      <c r="Q63" s="6">
        <v>1</v>
      </c>
      <c r="R63" s="6">
        <v>0.2</v>
      </c>
      <c r="S63" s="6">
        <f t="shared" si="16"/>
        <v>2.0625000000000001E-3</v>
      </c>
      <c r="T63" s="6">
        <f t="shared" si="17"/>
        <v>0.35677876091702443</v>
      </c>
      <c r="U63" s="6">
        <f>T63/T65</f>
        <v>4.829773247552549E-2</v>
      </c>
    </row>
    <row r="64" spans="2:21" ht="21.6" thickBot="1" x14ac:dyDescent="0.45">
      <c r="B64" s="3"/>
      <c r="C64" s="3"/>
      <c r="D64" s="3"/>
      <c r="E64" s="3"/>
      <c r="F64" s="3"/>
      <c r="G64" s="3"/>
      <c r="L64" s="19" t="s">
        <v>5</v>
      </c>
      <c r="M64" s="6">
        <v>2</v>
      </c>
      <c r="N64" s="6">
        <v>6</v>
      </c>
      <c r="O64" s="6">
        <v>3</v>
      </c>
      <c r="P64" s="6">
        <v>4</v>
      </c>
      <c r="Q64" s="6">
        <v>5</v>
      </c>
      <c r="R64" s="6">
        <v>1</v>
      </c>
      <c r="S64" s="6">
        <f t="shared" si="16"/>
        <v>720</v>
      </c>
      <c r="T64" s="6">
        <f t="shared" si="17"/>
        <v>2.9937951655239088</v>
      </c>
      <c r="U64" s="25">
        <f>T64/T65</f>
        <v>0.40527501586514902</v>
      </c>
    </row>
    <row r="65" spans="2:21" ht="15" thickBot="1" x14ac:dyDescent="0.35">
      <c r="B65" s="3"/>
      <c r="C65" s="3"/>
      <c r="D65" s="3"/>
      <c r="F65" s="3"/>
      <c r="G65" s="3"/>
      <c r="L65" s="22" t="s">
        <v>7</v>
      </c>
      <c r="M65" s="6">
        <f>SUM(M59:M64)</f>
        <v>4.2799999999999994</v>
      </c>
      <c r="N65" s="6">
        <f t="shared" ref="N65" si="18">SUM(N59:N64)</f>
        <v>15.5</v>
      </c>
      <c r="O65" s="6">
        <f t="shared" ref="O65" si="19">SUM(O59:O64)</f>
        <v>7.08</v>
      </c>
      <c r="P65" s="6">
        <f t="shared" ref="P65" si="20">SUM(P59:P64)</f>
        <v>10.83</v>
      </c>
      <c r="Q65" s="6">
        <f t="shared" ref="Q65" si="21">SUM(Q59:Q64)</f>
        <v>19</v>
      </c>
      <c r="R65" s="6">
        <f t="shared" ref="R65" si="22">SUM(R59:R64)</f>
        <v>2.4500000000000002</v>
      </c>
      <c r="S65" s="6"/>
      <c r="T65" s="6">
        <f>SUM(T59:T64)</f>
        <v>7.3870706269247606</v>
      </c>
      <c r="U65" s="6">
        <f>SUM(U59:U64)</f>
        <v>1</v>
      </c>
    </row>
    <row r="66" spans="2:21" ht="15" thickBot="1" x14ac:dyDescent="0.35">
      <c r="B66" s="3"/>
      <c r="D66" s="3"/>
      <c r="G66" s="3"/>
      <c r="H66" s="9"/>
    </row>
    <row r="67" spans="2:21" ht="15" thickBot="1" x14ac:dyDescent="0.35">
      <c r="B67" s="3"/>
      <c r="C67" s="3"/>
      <c r="D67" s="3"/>
      <c r="E67" s="3"/>
      <c r="F67" s="3"/>
      <c r="G67" s="3"/>
      <c r="H67" s="4"/>
      <c r="L67" t="s">
        <v>11</v>
      </c>
      <c r="M67" t="s">
        <v>12</v>
      </c>
      <c r="N67" t="s">
        <v>13</v>
      </c>
    </row>
    <row r="68" spans="2:21" x14ac:dyDescent="0.3">
      <c r="C68" s="6"/>
      <c r="D68" s="6"/>
      <c r="E68" s="6"/>
      <c r="F68" s="6"/>
      <c r="G68" s="6"/>
      <c r="H68" s="6"/>
      <c r="L68">
        <f>(M65*U59)+(N65*U60)+(O65*U61)+(P65*U62)+(Q65*U63)+(R65*U64)</f>
        <v>5.9708678658956718</v>
      </c>
      <c r="M68">
        <f>((L68-6)*(-1))/5</f>
        <v>5.8264268208656489E-3</v>
      </c>
      <c r="N68">
        <f>M68/1.24</f>
        <v>4.6987313071497165E-3</v>
      </c>
      <c r="P68" t="s">
        <v>14</v>
      </c>
    </row>
    <row r="70" spans="2:21" ht="15" thickBot="1" x14ac:dyDescent="0.35">
      <c r="G70" s="9"/>
    </row>
    <row r="71" spans="2:21" ht="15" thickBot="1" x14ac:dyDescent="0.35">
      <c r="L71" s="17" t="s">
        <v>26</v>
      </c>
      <c r="M71" s="17" t="s">
        <v>0</v>
      </c>
      <c r="N71" s="17" t="s">
        <v>1</v>
      </c>
      <c r="O71" s="17" t="s">
        <v>2</v>
      </c>
      <c r="P71" s="17" t="s">
        <v>3</v>
      </c>
      <c r="Q71" s="17" t="s">
        <v>4</v>
      </c>
      <c r="R71" s="18" t="s">
        <v>5</v>
      </c>
      <c r="S71" s="23" t="s">
        <v>8</v>
      </c>
      <c r="T71" s="23" t="s">
        <v>15</v>
      </c>
      <c r="U71" s="23" t="s">
        <v>16</v>
      </c>
    </row>
    <row r="72" spans="2:21" ht="15" thickBot="1" x14ac:dyDescent="0.35">
      <c r="L72" s="19" t="s">
        <v>0</v>
      </c>
      <c r="M72" s="6">
        <v>1</v>
      </c>
      <c r="N72" s="6">
        <v>0.33</v>
      </c>
      <c r="O72" s="6">
        <v>0.25</v>
      </c>
      <c r="P72" s="6">
        <v>3</v>
      </c>
      <c r="Q72" s="6">
        <v>0.2</v>
      </c>
      <c r="R72" s="6">
        <v>0.5</v>
      </c>
      <c r="S72" s="6">
        <f>M72*N72*O72*P72*Q72*R72</f>
        <v>2.4750000000000001E-2</v>
      </c>
      <c r="T72" s="6">
        <f>S72^(1/6)</f>
        <v>0.53983685884030996</v>
      </c>
      <c r="U72" s="6">
        <f>T72/T78</f>
        <v>6.855418604989752E-2</v>
      </c>
    </row>
    <row r="73" spans="2:21" ht="15" thickBot="1" x14ac:dyDescent="0.35">
      <c r="I73" s="13"/>
      <c r="L73" s="19" t="s">
        <v>1</v>
      </c>
      <c r="M73" s="6">
        <v>3</v>
      </c>
      <c r="N73" s="6">
        <v>1</v>
      </c>
      <c r="O73" s="6">
        <v>0.5</v>
      </c>
      <c r="P73" s="6">
        <v>4</v>
      </c>
      <c r="Q73" s="6">
        <v>0.33</v>
      </c>
      <c r="R73" s="6">
        <v>2</v>
      </c>
      <c r="S73" s="6">
        <f t="shared" ref="S73:S77" si="23">M73*N73*O73*P73*Q73*R73</f>
        <v>3.96</v>
      </c>
      <c r="T73" s="6">
        <f t="shared" ref="T73:T77" si="24">S73^(1/6)</f>
        <v>1.2578123781761095</v>
      </c>
      <c r="U73" s="6">
        <f>T73/T78</f>
        <v>0.15973030069600419</v>
      </c>
    </row>
    <row r="74" spans="2:21" ht="15" thickBot="1" x14ac:dyDescent="0.35">
      <c r="L74" s="19" t="s">
        <v>2</v>
      </c>
      <c r="M74" s="6">
        <v>4</v>
      </c>
      <c r="N74" s="6">
        <v>2</v>
      </c>
      <c r="O74" s="6">
        <v>1</v>
      </c>
      <c r="P74" s="6">
        <v>5</v>
      </c>
      <c r="Q74" s="6">
        <v>0.5</v>
      </c>
      <c r="R74" s="6">
        <v>3</v>
      </c>
      <c r="S74" s="6">
        <f t="shared" si="23"/>
        <v>60</v>
      </c>
      <c r="T74" s="6">
        <f t="shared" si="24"/>
        <v>1.9786024464679264</v>
      </c>
      <c r="U74" s="6">
        <f>T74/T78</f>
        <v>0.25126383649559014</v>
      </c>
    </row>
    <row r="75" spans="2:21" ht="15" thickBot="1" x14ac:dyDescent="0.35">
      <c r="L75" s="19" t="s">
        <v>3</v>
      </c>
      <c r="M75" s="6">
        <v>0.33</v>
      </c>
      <c r="N75" s="6">
        <v>0.25</v>
      </c>
      <c r="O75" s="6">
        <v>0.2</v>
      </c>
      <c r="P75" s="6">
        <v>1</v>
      </c>
      <c r="Q75" s="6">
        <v>0.17</v>
      </c>
      <c r="R75" s="6">
        <v>0.33</v>
      </c>
      <c r="S75" s="6">
        <f t="shared" si="23"/>
        <v>9.2565000000000008E-4</v>
      </c>
      <c r="T75" s="6">
        <f t="shared" si="24"/>
        <v>0.31218195852887987</v>
      </c>
      <c r="U75" s="6">
        <f>T75/T78</f>
        <v>3.9644162335238028E-2</v>
      </c>
    </row>
    <row r="76" spans="2:21" ht="21.6" thickBot="1" x14ac:dyDescent="0.45">
      <c r="G76" s="13"/>
      <c r="L76" s="19" t="s">
        <v>4</v>
      </c>
      <c r="M76" s="6">
        <v>5</v>
      </c>
      <c r="N76" s="6">
        <v>3</v>
      </c>
      <c r="O76" s="6">
        <v>2</v>
      </c>
      <c r="P76" s="6">
        <v>6</v>
      </c>
      <c r="Q76" s="6">
        <v>1</v>
      </c>
      <c r="R76" s="6">
        <v>4</v>
      </c>
      <c r="S76" s="6">
        <f t="shared" si="23"/>
        <v>720</v>
      </c>
      <c r="T76" s="6">
        <f t="shared" si="24"/>
        <v>2.9937951655239088</v>
      </c>
      <c r="U76" s="25">
        <f>T76/T78</f>
        <v>0.38018373034680342</v>
      </c>
    </row>
    <row r="77" spans="2:21" ht="15" thickBot="1" x14ac:dyDescent="0.35">
      <c r="L77" s="19" t="s">
        <v>5</v>
      </c>
      <c r="M77" s="6">
        <v>2</v>
      </c>
      <c r="N77" s="6">
        <v>0.5</v>
      </c>
      <c r="O77" s="6">
        <v>0.33</v>
      </c>
      <c r="P77" s="6">
        <v>3</v>
      </c>
      <c r="Q77" s="6">
        <v>0.25</v>
      </c>
      <c r="R77" s="6">
        <v>1</v>
      </c>
      <c r="S77" s="6">
        <f t="shared" si="23"/>
        <v>0.2475</v>
      </c>
      <c r="T77" s="6">
        <f t="shared" si="24"/>
        <v>0.79237214604120554</v>
      </c>
      <c r="U77" s="6">
        <f>T77/T78</f>
        <v>0.10062378407646669</v>
      </c>
    </row>
    <row r="78" spans="2:21" x14ac:dyDescent="0.3">
      <c r="L78" s="22" t="s">
        <v>7</v>
      </c>
      <c r="M78" s="6">
        <f>SUM(M72:M77)</f>
        <v>15.33</v>
      </c>
      <c r="N78" s="6">
        <f t="shared" ref="N78" si="25">SUM(N72:N77)</f>
        <v>7.08</v>
      </c>
      <c r="O78" s="6">
        <f t="shared" ref="O78" si="26">SUM(O72:O77)</f>
        <v>4.28</v>
      </c>
      <c r="P78" s="6">
        <f t="shared" ref="P78" si="27">SUM(P72:P77)</f>
        <v>22</v>
      </c>
      <c r="Q78" s="6">
        <f t="shared" ref="Q78" si="28">SUM(Q72:Q77)</f>
        <v>2.4500000000000002</v>
      </c>
      <c r="R78" s="6">
        <f t="shared" ref="R78" si="29">SUM(R72:R77)</f>
        <v>10.83</v>
      </c>
      <c r="S78" s="6"/>
      <c r="T78" s="6">
        <f>SUM(T72:T77)</f>
        <v>7.8746009535783399</v>
      </c>
      <c r="U78" s="6">
        <f>SUM(U72:U77)</f>
        <v>1</v>
      </c>
    </row>
    <row r="80" spans="2:21" x14ac:dyDescent="0.3">
      <c r="L80" t="s">
        <v>11</v>
      </c>
      <c r="M80" t="s">
        <v>12</v>
      </c>
      <c r="N80" t="s">
        <v>13</v>
      </c>
    </row>
    <row r="81" spans="12:21" x14ac:dyDescent="0.3">
      <c r="L81">
        <f>(M78*U72)+(N78*U73)+(O78*U74)+(P78*U75)+(Q78*U76)+(R78*U77)</f>
        <v>6.1506127135468036</v>
      </c>
      <c r="M81">
        <f>((L81-6))/5</f>
        <v>3.0122542709360722E-2</v>
      </c>
      <c r="N81">
        <f>M81/1.24</f>
        <v>2.429237315271026E-2</v>
      </c>
      <c r="P81" t="s">
        <v>14</v>
      </c>
    </row>
    <row r="83" spans="12:21" ht="15" thickBot="1" x14ac:dyDescent="0.35"/>
    <row r="84" spans="12:21" ht="15" thickBot="1" x14ac:dyDescent="0.35">
      <c r="L84" s="17" t="s">
        <v>23</v>
      </c>
      <c r="M84" s="17" t="s">
        <v>0</v>
      </c>
      <c r="N84" s="17" t="s">
        <v>1</v>
      </c>
      <c r="O84" s="17" t="s">
        <v>2</v>
      </c>
      <c r="P84" s="17" t="s">
        <v>3</v>
      </c>
      <c r="Q84" s="17" t="s">
        <v>4</v>
      </c>
      <c r="R84" s="18" t="s">
        <v>5</v>
      </c>
      <c r="S84" s="23" t="s">
        <v>8</v>
      </c>
      <c r="T84" s="23" t="s">
        <v>15</v>
      </c>
      <c r="U84" s="23" t="s">
        <v>16</v>
      </c>
    </row>
    <row r="85" spans="12:21" ht="15" thickBot="1" x14ac:dyDescent="0.35">
      <c r="L85" s="19" t="s">
        <v>0</v>
      </c>
      <c r="M85" s="6">
        <v>1</v>
      </c>
      <c r="N85" s="6">
        <v>0.25</v>
      </c>
      <c r="O85" s="6">
        <v>0.17</v>
      </c>
      <c r="P85" s="6">
        <v>0.33</v>
      </c>
      <c r="Q85" s="6">
        <v>0.5</v>
      </c>
      <c r="R85" s="6">
        <v>0.2</v>
      </c>
      <c r="S85" s="6">
        <f>M85*N85*O85*P85*Q85*R85</f>
        <v>1.4025000000000001E-3</v>
      </c>
      <c r="T85" s="6">
        <f>S85^(1/6)</f>
        <v>0.33456754660132759</v>
      </c>
      <c r="U85" s="6">
        <f>T85/T91</f>
        <v>4.2556581471254962E-2</v>
      </c>
    </row>
    <row r="86" spans="12:21" ht="15" thickBot="1" x14ac:dyDescent="0.35">
      <c r="L86" s="19" t="s">
        <v>1</v>
      </c>
      <c r="M86" s="6">
        <v>4</v>
      </c>
      <c r="N86" s="6">
        <v>1</v>
      </c>
      <c r="O86" s="6">
        <v>0.33</v>
      </c>
      <c r="P86" s="6">
        <v>2</v>
      </c>
      <c r="Q86" s="6">
        <v>3</v>
      </c>
      <c r="R86" s="6">
        <v>0.5</v>
      </c>
      <c r="S86" s="6">
        <f t="shared" ref="S86:S90" si="30">M86*N86*O86*P86*Q86*R86</f>
        <v>3.96</v>
      </c>
      <c r="T86" s="6">
        <f t="shared" ref="T86:T90" si="31">S86^(1/6)</f>
        <v>1.2578123781761095</v>
      </c>
      <c r="U86" s="6">
        <f>T86/T91</f>
        <v>0.15999219138606122</v>
      </c>
    </row>
    <row r="87" spans="12:21" ht="21.6" thickBot="1" x14ac:dyDescent="0.45">
      <c r="L87" s="19" t="s">
        <v>2</v>
      </c>
      <c r="M87" s="6">
        <v>6</v>
      </c>
      <c r="N87" s="6">
        <v>3</v>
      </c>
      <c r="O87" s="6">
        <v>1</v>
      </c>
      <c r="P87" s="6">
        <v>4</v>
      </c>
      <c r="Q87" s="6">
        <v>5</v>
      </c>
      <c r="R87" s="6">
        <v>2</v>
      </c>
      <c r="S87" s="6">
        <f t="shared" si="30"/>
        <v>720</v>
      </c>
      <c r="T87" s="6">
        <f t="shared" si="31"/>
        <v>2.9937951655239088</v>
      </c>
      <c r="U87" s="25">
        <f>T87/T91</f>
        <v>0.38080707218648657</v>
      </c>
    </row>
    <row r="88" spans="12:21" ht="15" thickBot="1" x14ac:dyDescent="0.35">
      <c r="L88" s="19" t="s">
        <v>3</v>
      </c>
      <c r="M88" s="6">
        <v>3</v>
      </c>
      <c r="N88" s="6">
        <v>0.5</v>
      </c>
      <c r="O88" s="6">
        <v>0.25</v>
      </c>
      <c r="P88" s="6">
        <v>1</v>
      </c>
      <c r="Q88" s="6">
        <v>2</v>
      </c>
      <c r="R88" s="6">
        <v>0.33</v>
      </c>
      <c r="S88" s="6">
        <f t="shared" si="30"/>
        <v>0.2475</v>
      </c>
      <c r="T88" s="6">
        <f t="shared" si="31"/>
        <v>0.79237214604120554</v>
      </c>
      <c r="U88" s="6">
        <f>T88/T91</f>
        <v>0.10078876487305387</v>
      </c>
    </row>
    <row r="89" spans="12:21" ht="15" thickBot="1" x14ac:dyDescent="0.35">
      <c r="L89" s="19" t="s">
        <v>4</v>
      </c>
      <c r="M89" s="6">
        <v>2</v>
      </c>
      <c r="N89" s="6">
        <v>0.33</v>
      </c>
      <c r="O89" s="6">
        <v>0.2</v>
      </c>
      <c r="P89" s="6">
        <v>0.5</v>
      </c>
      <c r="Q89" s="6">
        <v>1</v>
      </c>
      <c r="R89" s="6">
        <v>0.25</v>
      </c>
      <c r="S89" s="6">
        <f t="shared" si="30"/>
        <v>1.6500000000000001E-2</v>
      </c>
      <c r="T89" s="6">
        <f t="shared" si="31"/>
        <v>0.50456136245552374</v>
      </c>
      <c r="U89" s="6">
        <f>T89/T91</f>
        <v>6.4179586294938917E-2</v>
      </c>
    </row>
    <row r="90" spans="12:21" ht="15" thickBot="1" x14ac:dyDescent="0.35">
      <c r="L90" s="19" t="s">
        <v>5</v>
      </c>
      <c r="M90" s="6">
        <v>5</v>
      </c>
      <c r="N90" s="6">
        <v>2</v>
      </c>
      <c r="O90" s="6">
        <v>0.5</v>
      </c>
      <c r="P90" s="6">
        <v>3</v>
      </c>
      <c r="Q90" s="6">
        <v>4</v>
      </c>
      <c r="R90" s="6">
        <v>1</v>
      </c>
      <c r="S90" s="6">
        <f t="shared" si="30"/>
        <v>60</v>
      </c>
      <c r="T90" s="6">
        <f t="shared" si="31"/>
        <v>1.9786024464679264</v>
      </c>
      <c r="U90" s="6">
        <f>T90/T91</f>
        <v>0.25167580378820453</v>
      </c>
    </row>
    <row r="91" spans="12:21" x14ac:dyDescent="0.3">
      <c r="L91" s="22" t="s">
        <v>7</v>
      </c>
      <c r="M91" s="6">
        <f>SUM(M85:M90)</f>
        <v>21</v>
      </c>
      <c r="N91" s="6">
        <f t="shared" ref="N91" si="32">SUM(N85:N90)</f>
        <v>7.08</v>
      </c>
      <c r="O91" s="6">
        <f t="shared" ref="O91" si="33">SUM(O85:O90)</f>
        <v>2.4500000000000002</v>
      </c>
      <c r="P91" s="6">
        <f t="shared" ref="P91" si="34">SUM(P85:P90)</f>
        <v>10.83</v>
      </c>
      <c r="Q91" s="6">
        <f t="shared" ref="Q91" si="35">SUM(Q85:Q90)</f>
        <v>15.5</v>
      </c>
      <c r="R91" s="6">
        <f t="shared" ref="R91" si="36">SUM(R85:R90)</f>
        <v>4.28</v>
      </c>
      <c r="S91" s="6"/>
      <c r="T91" s="6">
        <f>SUM(T85:T90)</f>
        <v>7.8617110452660013</v>
      </c>
      <c r="U91" s="6">
        <f>SUM(U85:U90)</f>
        <v>1</v>
      </c>
    </row>
    <row r="93" spans="12:21" x14ac:dyDescent="0.3">
      <c r="L93" t="s">
        <v>11</v>
      </c>
      <c r="M93" t="s">
        <v>12</v>
      </c>
      <c r="N93" t="s">
        <v>13</v>
      </c>
    </row>
    <row r="94" spans="12:21" x14ac:dyDescent="0.3">
      <c r="L94">
        <f>(M91*U85)+(N91*U86)+(O91*U87)+(P91*U88)+(Q91*U89)+(R91*U90)</f>
        <v>6.1229086041268017</v>
      </c>
      <c r="M94">
        <f>((L94-6))/5</f>
        <v>2.4581720825360344E-2</v>
      </c>
      <c r="N94">
        <f>M94/1.24</f>
        <v>1.9823968407548666E-2</v>
      </c>
      <c r="P94" t="s">
        <v>14</v>
      </c>
    </row>
    <row r="101" spans="12:19" ht="15" thickBot="1" x14ac:dyDescent="0.35">
      <c r="M101" s="31" t="s">
        <v>17</v>
      </c>
      <c r="N101" s="31"/>
      <c r="O101" s="31"/>
      <c r="P101" s="31"/>
      <c r="Q101" s="31"/>
      <c r="R101" s="31"/>
    </row>
    <row r="102" spans="12:19" ht="28.2" thickBot="1" x14ac:dyDescent="0.35">
      <c r="M102" s="1" t="s">
        <v>6</v>
      </c>
      <c r="N102" s="1" t="s">
        <v>24</v>
      </c>
      <c r="O102" s="1" t="s">
        <v>20</v>
      </c>
      <c r="P102" s="1" t="s">
        <v>21</v>
      </c>
      <c r="Q102" s="1" t="s">
        <v>22</v>
      </c>
      <c r="R102" s="2" t="s">
        <v>23</v>
      </c>
      <c r="S102" s="32" t="s">
        <v>18</v>
      </c>
    </row>
    <row r="103" spans="12:19" x14ac:dyDescent="0.3">
      <c r="M103" s="27">
        <v>0.16550000000000001</v>
      </c>
      <c r="N103" s="27">
        <v>0.25</v>
      </c>
      <c r="O103" s="27">
        <v>0.1313</v>
      </c>
      <c r="P103" s="27">
        <v>0.15770000000000001</v>
      </c>
      <c r="Q103" s="27">
        <v>7.1999999999999995E-2</v>
      </c>
      <c r="R103" s="27">
        <v>0.22306000000000001</v>
      </c>
      <c r="S103" s="32"/>
    </row>
    <row r="104" spans="12:19" ht="21.6" thickBot="1" x14ac:dyDescent="0.45">
      <c r="L104" s="19" t="s">
        <v>0</v>
      </c>
      <c r="M104" s="6">
        <v>0.16018421721872336</v>
      </c>
      <c r="N104" s="6">
        <v>6.906534936631599E-2</v>
      </c>
      <c r="O104" s="25">
        <v>0.37248760218167848</v>
      </c>
      <c r="P104" s="6">
        <v>0.26784669409497974</v>
      </c>
      <c r="Q104" s="6">
        <v>6.855418604989752E-2</v>
      </c>
      <c r="R104" s="6">
        <v>4.2556581471254962E-2</v>
      </c>
      <c r="S104" s="28">
        <f>M104*M103+N104*N103+O104*O103+P104*P103+Q104*Q103+R104*R103</f>
        <v>0.14935244357508115</v>
      </c>
    </row>
    <row r="105" spans="12:19" ht="15" thickBot="1" x14ac:dyDescent="0.35">
      <c r="L105" s="19" t="s">
        <v>1</v>
      </c>
      <c r="M105" s="6">
        <v>0.10090973356740118</v>
      </c>
      <c r="N105" s="6">
        <v>0.27083498537682937</v>
      </c>
      <c r="O105" s="6">
        <v>0.24617745710958358</v>
      </c>
      <c r="P105" s="6">
        <v>6.4051094923734661E-2</v>
      </c>
      <c r="Q105" s="6">
        <v>0.15973030069600419</v>
      </c>
      <c r="R105" s="6">
        <v>0.15999219138606122</v>
      </c>
      <c r="S105" s="28">
        <f>M105*M103+N105*N103+O105*O103+P105*P103+Q105*Q103+R105*R103</f>
        <v>0.17402170489826066</v>
      </c>
    </row>
    <row r="106" spans="12:19" ht="21.6" thickBot="1" x14ac:dyDescent="0.45">
      <c r="L106" s="19" t="s">
        <v>2</v>
      </c>
      <c r="M106" s="26">
        <v>6.4256615919893928E-2</v>
      </c>
      <c r="N106" s="6">
        <v>0.10846145417901946</v>
      </c>
      <c r="O106" s="6">
        <v>4.1626850305747892E-2</v>
      </c>
      <c r="P106" s="6">
        <v>0.10726473132030555</v>
      </c>
      <c r="Q106" s="6">
        <v>0.25126383649559014</v>
      </c>
      <c r="R106" s="25">
        <v>0.38080707218648657</v>
      </c>
      <c r="S106" s="28">
        <f>M106*M103+N106*N103+O106*O103+P106*P103+Q106*Q103+R106*R103</f>
        <v>0.16316490880345438</v>
      </c>
    </row>
    <row r="107" spans="12:19" ht="21.6" thickBot="1" x14ac:dyDescent="0.45">
      <c r="L107" s="19" t="s">
        <v>3</v>
      </c>
      <c r="M107" s="6">
        <v>0.25155614639580876</v>
      </c>
      <c r="N107" s="25">
        <v>0.39753139318254405</v>
      </c>
      <c r="O107" s="6">
        <v>0.15649685126646382</v>
      </c>
      <c r="P107" s="6">
        <v>0.10726473132030555</v>
      </c>
      <c r="Q107" s="6">
        <v>3.9644162335238028E-2</v>
      </c>
      <c r="R107" s="6">
        <v>0.10078876487305387</v>
      </c>
      <c r="S107" s="29">
        <f>M107*M103+N107*N103+O107*O103+P107*P103+Q107*Q103+R107*R103</f>
        <v>0.20381539680536179</v>
      </c>
    </row>
    <row r="108" spans="12:19" ht="21.6" thickBot="1" x14ac:dyDescent="0.45">
      <c r="L108" s="19" t="s">
        <v>4</v>
      </c>
      <c r="M108" s="25">
        <v>0.38062602029123943</v>
      </c>
      <c r="N108" s="6">
        <v>4.5645363716271772E-2</v>
      </c>
      <c r="O108" s="6">
        <v>8.4624400560083871E-2</v>
      </c>
      <c r="P108" s="6">
        <v>4.829773247552549E-2</v>
      </c>
      <c r="Q108" s="25">
        <v>0.38018373034680342</v>
      </c>
      <c r="R108" s="6">
        <v>6.4179586294938917E-2</v>
      </c>
      <c r="S108" s="28">
        <f>M108*M103+N108*N103+O108*O103+P108*P103+Q108*Q103+R108*R103</f>
        <v>0.13482181059611636</v>
      </c>
    </row>
    <row r="109" spans="12:19" ht="18.600000000000001" thickBot="1" x14ac:dyDescent="0.4">
      <c r="L109" s="19" t="s">
        <v>5</v>
      </c>
      <c r="M109" s="6">
        <v>4.2467266606933354E-2</v>
      </c>
      <c r="N109" s="6">
        <v>0.10846145417901946</v>
      </c>
      <c r="O109" s="6">
        <v>9.8586838576442445E-2</v>
      </c>
      <c r="P109" s="24">
        <v>0.40527501586514902</v>
      </c>
      <c r="Q109" s="6">
        <v>0.10062378407646669</v>
      </c>
      <c r="R109" s="6">
        <v>0.25167580378820453</v>
      </c>
      <c r="S109" s="28">
        <f>M109*M103+N109*N103+O109*O103+P109*P103+Q109*Q103+R109*R103</f>
        <v>0.17438373532172574</v>
      </c>
    </row>
    <row r="110" spans="12:19" x14ac:dyDescent="0.3">
      <c r="L110" s="22" t="s">
        <v>7</v>
      </c>
      <c r="S110" s="28">
        <f>SUM(S104:S109)</f>
        <v>0.99956</v>
      </c>
    </row>
    <row r="113" spans="12:12" x14ac:dyDescent="0.3">
      <c r="L113" s="30" t="s">
        <v>27</v>
      </c>
    </row>
  </sheetData>
  <mergeCells count="2">
    <mergeCell ref="M101:R101"/>
    <mergeCell ref="S102:S10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KATAFALK</dc:creator>
  <cp:lastModifiedBy>Мовсісян Лаура</cp:lastModifiedBy>
  <dcterms:created xsi:type="dcterms:W3CDTF">2023-10-25T12:16:57Z</dcterms:created>
  <dcterms:modified xsi:type="dcterms:W3CDTF">2023-11-24T18:45:16Z</dcterms:modified>
</cp:coreProperties>
</file>