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defaultThemeVersion="166925"/>
  <mc:AlternateContent xmlns:mc="http://schemas.openxmlformats.org/markup-compatibility/2006">
    <mc:Choice Requires="x15">
      <x15ac:absPath xmlns:x15ac="http://schemas.microsoft.com/office/spreadsheetml/2010/11/ac" url="C:\Users\lalav\Documents\Universidad\Semestre 4\Análisis de Datos\"/>
    </mc:Choice>
  </mc:AlternateContent>
  <xr:revisionPtr revIDLastSave="0" documentId="13_ncr:1_{0385D397-0D81-4855-98FA-5FB566841433}" xr6:coauthVersionLast="47" xr6:coauthVersionMax="47" xr10:uidLastSave="{00000000-0000-0000-0000-000000000000}"/>
  <bookViews>
    <workbookView xWindow="-110" yWindow="-110" windowWidth="19420" windowHeight="10300" activeTab="1" xr2:uid="{763672D5-BC9F-45EB-8C30-D93506B0E6E7}"/>
  </bookViews>
  <sheets>
    <sheet name="RLS" sheetId="3" r:id="rId1"/>
    <sheet name="RLM" sheetId="1" r:id="rId2"/>
    <sheet name="Distribución t"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08" i="1" l="1"/>
  <c r="C105" i="1"/>
  <c r="C131" i="1"/>
  <c r="C120" i="1"/>
  <c r="C113" i="1"/>
  <c r="C112" i="1"/>
  <c r="C111" i="1"/>
  <c r="C109" i="1"/>
  <c r="C107" i="1"/>
  <c r="C106" i="1"/>
  <c r="D61" i="1" l="1"/>
  <c r="C61" i="1"/>
  <c r="D60" i="1"/>
  <c r="C60" i="1"/>
  <c r="D59" i="1"/>
  <c r="C59" i="1"/>
  <c r="E25" i="3"/>
  <c r="D30" i="3"/>
  <c r="D31" i="3"/>
  <c r="B20" i="3"/>
  <c r="C20" i="3"/>
  <c r="C18" i="3"/>
  <c r="B18" i="3"/>
  <c r="F48" i="3"/>
  <c r="C27" i="3" s="1"/>
  <c r="F39" i="3"/>
  <c r="F40" i="3"/>
  <c r="F41" i="3"/>
  <c r="F42" i="3"/>
  <c r="F43" i="3"/>
  <c r="F44" i="3"/>
  <c r="F45" i="3"/>
  <c r="F46" i="3"/>
  <c r="F47" i="3"/>
  <c r="F38" i="3"/>
  <c r="D38" i="3"/>
  <c r="C26" i="3"/>
  <c r="C25" i="3"/>
  <c r="E48" i="3"/>
  <c r="E39" i="3"/>
  <c r="E40" i="3"/>
  <c r="E41" i="3"/>
  <c r="E42" i="3"/>
  <c r="E43" i="3"/>
  <c r="E44" i="3"/>
  <c r="E45" i="3"/>
  <c r="E46" i="3"/>
  <c r="E47" i="3"/>
  <c r="E38" i="3"/>
  <c r="C13" i="3"/>
  <c r="D44" i="3"/>
  <c r="D45" i="3"/>
  <c r="D46" i="3"/>
  <c r="B39" i="3"/>
  <c r="B40" i="3"/>
  <c r="B41" i="3"/>
  <c r="B42" i="3"/>
  <c r="B43" i="3"/>
  <c r="C43" i="3" s="1"/>
  <c r="D43" i="3" s="1"/>
  <c r="B44" i="3"/>
  <c r="B45" i="3"/>
  <c r="C45" i="3" s="1"/>
  <c r="B46" i="3"/>
  <c r="C46" i="3" s="1"/>
  <c r="B47" i="3"/>
  <c r="C47" i="3" s="1"/>
  <c r="D47" i="3" s="1"/>
  <c r="D48" i="3" s="1"/>
  <c r="C39" i="3"/>
  <c r="D39" i="3" s="1"/>
  <c r="C40" i="3"/>
  <c r="D40" i="3" s="1"/>
  <c r="C41" i="3"/>
  <c r="D41" i="3" s="1"/>
  <c r="C42" i="3"/>
  <c r="D42" i="3" s="1"/>
  <c r="C44" i="3"/>
  <c r="B38" i="3"/>
  <c r="C38" i="3" s="1"/>
  <c r="E6" i="3"/>
  <c r="E8" i="3"/>
  <c r="D3" i="3"/>
  <c r="E3" i="3" s="1"/>
  <c r="D4" i="3"/>
  <c r="E4" i="3" s="1"/>
  <c r="D5" i="3"/>
  <c r="E5" i="3" s="1"/>
  <c r="D6" i="3"/>
  <c r="D7" i="3"/>
  <c r="E7" i="3" s="1"/>
  <c r="D8" i="3"/>
  <c r="D9" i="3"/>
  <c r="E9" i="3" s="1"/>
  <c r="D10" i="3"/>
  <c r="E10" i="3" s="1"/>
  <c r="D11" i="3"/>
  <c r="E11" i="3" s="1"/>
  <c r="D2" i="3"/>
  <c r="E2"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lalav</author>
  </authors>
  <commentList>
    <comment ref="D2" authorId="0" shapeId="0" xr:uid="{15785C9D-3443-4E7E-A1FE-C82F26718F97}">
      <text>
        <r>
          <rPr>
            <b/>
            <sz val="9"/>
            <color indexed="81"/>
            <rFont val="Tahoma"/>
            <family val="2"/>
          </rPr>
          <t>lalav:</t>
        </r>
        <r>
          <rPr>
            <sz val="9"/>
            <color indexed="81"/>
            <rFont val="Tahoma"/>
            <family val="2"/>
          </rPr>
          <t xml:space="preserve">
Precio estimado por el modelo de regresión.
Lo que voy a estar cambiando es el área</t>
        </r>
      </text>
    </comment>
    <comment ref="B18" authorId="0" shapeId="0" xr:uid="{396898C0-1486-49FA-96F2-6FA762FE9CC3}">
      <text>
        <r>
          <rPr>
            <b/>
            <sz val="9"/>
            <color indexed="81"/>
            <rFont val="Tahoma"/>
            <family val="2"/>
          </rPr>
          <t>lalav:</t>
        </r>
        <r>
          <rPr>
            <sz val="9"/>
            <color indexed="81"/>
            <rFont val="Tahoma"/>
            <family val="2"/>
          </rPr>
          <t xml:space="preserve">
El 58,08% de las variaciones en el precio es explicado por las variaciones en el área</t>
        </r>
      </text>
    </comment>
    <comment ref="C18" authorId="0" shapeId="0" xr:uid="{777D7992-DDBD-43A5-8B12-7D9AD4D373AD}">
      <text>
        <r>
          <rPr>
            <b/>
            <sz val="9"/>
            <color indexed="81"/>
            <rFont val="Tahoma"/>
            <family val="2"/>
          </rPr>
          <t>lalav:</t>
        </r>
        <r>
          <rPr>
            <sz val="9"/>
            <color indexed="81"/>
            <rFont val="Tahoma"/>
            <family val="2"/>
          </rPr>
          <t xml:space="preserve">
Suma de la regresión R2
Porcentaje de los datos que están siendo explicados.
Los residuos, el error no están siendo explicados.
Es llamado el ajuste de la regresión</t>
        </r>
      </text>
    </comment>
    <comment ref="B20" authorId="0" shapeId="0" xr:uid="{6D1C2155-AAA9-411E-A66A-38BC43FD4270}">
      <text>
        <r>
          <rPr>
            <b/>
            <sz val="9"/>
            <color indexed="81"/>
            <rFont val="Tahoma"/>
            <family val="2"/>
          </rPr>
          <t>lalav:</t>
        </r>
        <r>
          <rPr>
            <sz val="9"/>
            <color indexed="81"/>
            <rFont val="Tahoma"/>
            <family val="2"/>
          </rPr>
          <t xml:space="preserve">
La estimación en los precios de la vivienda presenta un error típico de 41,3 mil dolares. 
Este dato me da una idea de que tan dispersas están las estimaciones</t>
        </r>
      </text>
    </comment>
    <comment ref="C20" authorId="0" shapeId="0" xr:uid="{F1F72AD1-4782-4A85-A451-05560F8DB2E6}">
      <text>
        <r>
          <rPr>
            <b/>
            <sz val="9"/>
            <color indexed="81"/>
            <rFont val="Tahoma"/>
            <family val="2"/>
          </rPr>
          <t>lalav:</t>
        </r>
        <r>
          <rPr>
            <sz val="9"/>
            <color indexed="81"/>
            <rFont val="Tahoma"/>
            <family val="2"/>
          </rPr>
          <t xml:space="preserve">
El error esperado para una regresión</t>
        </r>
      </text>
    </comment>
    <comment ref="B21" authorId="0" shapeId="0" xr:uid="{224B8F66-468C-4C1E-A7EF-BD13E5110960}">
      <text>
        <r>
          <rPr>
            <b/>
            <sz val="9"/>
            <color indexed="81"/>
            <rFont val="Tahoma"/>
            <family val="2"/>
          </rPr>
          <t>lalav:</t>
        </r>
        <r>
          <rPr>
            <sz val="9"/>
            <color indexed="81"/>
            <rFont val="Tahoma"/>
            <family val="2"/>
          </rPr>
          <t xml:space="preserve">
El tamaño de la muestra n</t>
        </r>
      </text>
    </comment>
    <comment ref="C25" authorId="0" shapeId="0" xr:uid="{85E987F9-4367-4367-BFEE-1CD53B5B671E}">
      <text>
        <r>
          <rPr>
            <b/>
            <sz val="9"/>
            <color indexed="81"/>
            <rFont val="Tahoma"/>
            <family val="2"/>
          </rPr>
          <t>lalav:</t>
        </r>
        <r>
          <rPr>
            <sz val="9"/>
            <color indexed="81"/>
            <rFont val="Tahoma"/>
            <family val="2"/>
          </rPr>
          <t xml:space="preserve">
SSR</t>
        </r>
      </text>
    </comment>
    <comment ref="F25" authorId="0" shapeId="0" xr:uid="{C400CDF6-EA64-4E3D-AEB9-C8B22A3E45D9}">
      <text>
        <r>
          <rPr>
            <b/>
            <sz val="9"/>
            <color indexed="81"/>
            <rFont val="Tahoma"/>
            <family val="2"/>
          </rPr>
          <t>lalav:</t>
        </r>
        <r>
          <rPr>
            <sz val="9"/>
            <color indexed="81"/>
            <rFont val="Tahoma"/>
            <family val="2"/>
          </rPr>
          <t xml:space="preserve">
La regresión es significativa porque el valor critico de F es inferior al 0,05</t>
        </r>
      </text>
    </comment>
    <comment ref="C26" authorId="0" shapeId="0" xr:uid="{CD39503F-04EF-4891-B804-4BB0A639B8C6}">
      <text>
        <r>
          <rPr>
            <b/>
            <sz val="9"/>
            <color indexed="81"/>
            <rFont val="Tahoma"/>
            <family val="2"/>
          </rPr>
          <t>lalav:</t>
        </r>
        <r>
          <rPr>
            <sz val="9"/>
            <color indexed="81"/>
            <rFont val="Tahoma"/>
            <family val="2"/>
          </rPr>
          <t xml:space="preserve">
SSE</t>
        </r>
      </text>
    </comment>
    <comment ref="C27" authorId="0" shapeId="0" xr:uid="{8A2F0096-BB80-4454-A24B-61462FB9ABA3}">
      <text>
        <r>
          <rPr>
            <b/>
            <sz val="9"/>
            <color indexed="81"/>
            <rFont val="Tahoma"/>
            <family val="2"/>
          </rPr>
          <t>lalav:</t>
        </r>
        <r>
          <rPr>
            <sz val="9"/>
            <color indexed="81"/>
            <rFont val="Tahoma"/>
            <family val="2"/>
          </rPr>
          <t xml:space="preserve">
SST</t>
        </r>
      </text>
    </comment>
    <comment ref="E30" authorId="0" shapeId="0" xr:uid="{E1DC0BC3-2472-4757-9386-47416F3C4F1D}">
      <text>
        <r>
          <rPr>
            <b/>
            <sz val="9"/>
            <color indexed="81"/>
            <rFont val="Tahoma"/>
            <family val="2"/>
          </rPr>
          <t>lalav:</t>
        </r>
        <r>
          <rPr>
            <sz val="9"/>
            <color indexed="81"/>
            <rFont val="Tahoma"/>
            <family val="2"/>
          </rPr>
          <t xml:space="preserve">
Como el valor P es superior a 0,05 no se rechaza la H0. Lo que indica que el intecepto no es significativo para la regresión</t>
        </r>
      </text>
    </comment>
    <comment ref="D31" authorId="0" shapeId="0" xr:uid="{407AD91B-7664-4C38-81A4-F1778DF96220}">
      <text>
        <r>
          <rPr>
            <b/>
            <sz val="9"/>
            <color indexed="81"/>
            <rFont val="Tahoma"/>
            <family val="2"/>
          </rPr>
          <t>lalav:</t>
        </r>
        <r>
          <rPr>
            <sz val="9"/>
            <color indexed="81"/>
            <rFont val="Tahoma"/>
            <family val="2"/>
          </rPr>
          <t xml:space="preserve">
Para poder usar este estadistico calculado debo conocer los limites asociados al nivel de significancia elegido.
Para una significancia del 5% los valores de t están entre -2,3 y 2.
Si este estadistico t esta por fuera de esta zona es mayor a 2,3 o menor a -2,3 cae en la zona de rechazo de la hipotesis nula (H0); lo se significa que se rechaza la hipotesis de B=0 o que no existe relación entre las variables </t>
        </r>
      </text>
    </comment>
    <comment ref="B32" authorId="0" shapeId="0" xr:uid="{CB9DF7CD-5589-4F01-B543-60EA8223C7BF}">
      <text>
        <r>
          <rPr>
            <b/>
            <sz val="9"/>
            <color indexed="81"/>
            <rFont val="Tahoma"/>
            <family val="2"/>
          </rPr>
          <t>lalav:</t>
        </r>
        <r>
          <rPr>
            <sz val="9"/>
            <color indexed="81"/>
            <rFont val="Tahoma"/>
            <family val="2"/>
          </rPr>
          <t xml:space="preserve">
Precio= el intercepto + la pendiente * el área (Y)</t>
        </r>
      </text>
    </comment>
    <comment ref="D37" authorId="0" shapeId="0" xr:uid="{260E9911-5D90-4D27-B340-C1A6AA9D0D57}">
      <text>
        <r>
          <rPr>
            <b/>
            <sz val="9"/>
            <color indexed="81"/>
            <rFont val="Tahoma"/>
            <family val="2"/>
          </rPr>
          <t>lalav:</t>
        </r>
        <r>
          <rPr>
            <sz val="9"/>
            <color indexed="81"/>
            <rFont val="Tahoma"/>
            <family val="2"/>
          </rPr>
          <t xml:space="preserve">
Suma de los cuadrados de los errores</t>
        </r>
      </text>
    </comment>
    <comment ref="E37" authorId="0" shapeId="0" xr:uid="{2B1BE98C-87E3-49D0-BE8C-669933F0BDA0}">
      <text>
        <r>
          <rPr>
            <b/>
            <sz val="9"/>
            <color indexed="81"/>
            <rFont val="Tahoma"/>
            <family val="2"/>
          </rPr>
          <t>lalav:</t>
        </r>
        <r>
          <rPr>
            <sz val="9"/>
            <color indexed="81"/>
            <rFont val="Tahoma"/>
            <family val="2"/>
          </rPr>
          <t xml:space="preserve">
Suma de los cuadrados de la regresión</t>
        </r>
      </text>
    </comment>
    <comment ref="F37" authorId="0" shapeId="0" xr:uid="{3C668AAA-2C19-4283-983F-40AD2C2F58A1}">
      <text>
        <r>
          <rPr>
            <b/>
            <sz val="9"/>
            <color indexed="81"/>
            <rFont val="Tahoma"/>
            <family val="2"/>
          </rPr>
          <t>lalav:</t>
        </r>
        <r>
          <rPr>
            <sz val="9"/>
            <color indexed="81"/>
            <rFont val="Tahoma"/>
            <family val="2"/>
          </rPr>
          <t xml:space="preserve">
Suma de los cuadrados de los totales es lo mismo que la varianza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lalav</author>
  </authors>
  <commentList>
    <comment ref="G76" authorId="0" shapeId="0" xr:uid="{CA0772B6-1C4D-4FEB-9A77-11BBDFC1AD9D}">
      <text>
        <r>
          <rPr>
            <b/>
            <sz val="9"/>
            <color indexed="81"/>
            <rFont val="Tahoma"/>
            <family val="2"/>
          </rPr>
          <t>lalav:</t>
        </r>
        <r>
          <rPr>
            <sz val="9"/>
            <color indexed="81"/>
            <rFont val="Tahoma"/>
            <family val="2"/>
          </rPr>
          <t xml:space="preserve">
Este modelo de regresión es significativo porque el valor critico es &lt;5%</t>
        </r>
      </text>
    </comment>
  </commentList>
</comments>
</file>

<file path=xl/sharedStrings.xml><?xml version="1.0" encoding="utf-8"?>
<sst xmlns="http://schemas.openxmlformats.org/spreadsheetml/2006/main" count="143" uniqueCount="78">
  <si>
    <t>Ejercició Página 426 del Texto Guía</t>
  </si>
  <si>
    <t>Casa</t>
  </si>
  <si>
    <t>Costo de calefacción (CC)</t>
  </si>
  <si>
    <t>Temperatura externa (TE)</t>
  </si>
  <si>
    <t>Aislamiento del ático (AA)</t>
  </si>
  <si>
    <t>Antiguedad del calentador (AC)</t>
  </si>
  <si>
    <t>Área en pies cuadrados</t>
  </si>
  <si>
    <t>Resumen</t>
  </si>
  <si>
    <t>Estadísticas de la regresión</t>
  </si>
  <si>
    <t>Coeficiente de correlación múltiple</t>
  </si>
  <si>
    <t>Coeficiente de determinación R^2</t>
  </si>
  <si>
    <t>R^2  ajustado</t>
  </si>
  <si>
    <t>Error típico</t>
  </si>
  <si>
    <t>Observaciones</t>
  </si>
  <si>
    <t>ANÁLISIS DE VARIANZA</t>
  </si>
  <si>
    <t>Regresión</t>
  </si>
  <si>
    <t>Residuos</t>
  </si>
  <si>
    <t>Total</t>
  </si>
  <si>
    <t>Intercepción</t>
  </si>
  <si>
    <t>Grados de libertad</t>
  </si>
  <si>
    <t>Suma de cuadrados</t>
  </si>
  <si>
    <t>Promedio de los cuadrados</t>
  </si>
  <si>
    <t>F</t>
  </si>
  <si>
    <t>Valor crítico de F</t>
  </si>
  <si>
    <t>Coeficientes</t>
  </si>
  <si>
    <t>Estadístico t</t>
  </si>
  <si>
    <t>Probabilidad</t>
  </si>
  <si>
    <t>Inferior 95%</t>
  </si>
  <si>
    <t>Superior 95%</t>
  </si>
  <si>
    <t>Inferior 95,0%</t>
  </si>
  <si>
    <t>Superior 95,0%</t>
  </si>
  <si>
    <t>Análisis de los residuales</t>
  </si>
  <si>
    <t>Observación</t>
  </si>
  <si>
    <t>Pronóstico Precio vivienda en miles</t>
  </si>
  <si>
    <t>Precio = 98,24+0,1097*Área</t>
  </si>
  <si>
    <t>Precio vivienda en miles (Y)</t>
  </si>
  <si>
    <t>Área en pies cuadrados (X)</t>
  </si>
  <si>
    <t xml:space="preserve"> Estimado</t>
  </si>
  <si>
    <t>Error</t>
  </si>
  <si>
    <t>SSE</t>
  </si>
  <si>
    <t>SSR</t>
  </si>
  <si>
    <t xml:space="preserve">Media </t>
  </si>
  <si>
    <t>SST</t>
  </si>
  <si>
    <t xml:space="preserve">a) ¿Cuáles son las variables independientes y cuál es la variable dependiente? </t>
  </si>
  <si>
    <t>Independiente</t>
  </si>
  <si>
    <t>TE = X1</t>
  </si>
  <si>
    <t>AA = X2</t>
  </si>
  <si>
    <t>AC = X3</t>
  </si>
  <si>
    <t>Dependiente</t>
  </si>
  <si>
    <t>CC = Y</t>
  </si>
  <si>
    <t>b) El rango relevante para cada variable.</t>
  </si>
  <si>
    <t xml:space="preserve">Variable </t>
  </si>
  <si>
    <t>TE</t>
  </si>
  <si>
    <t>AA</t>
  </si>
  <si>
    <t>AC</t>
  </si>
  <si>
    <t>Mimino</t>
  </si>
  <si>
    <t>Maximo</t>
  </si>
  <si>
    <t>c) La ecuación de regresión múltiple.</t>
  </si>
  <si>
    <t>(TE)</t>
  </si>
  <si>
    <t>(AA)</t>
  </si>
  <si>
    <t>(AC)</t>
  </si>
  <si>
    <t>CC = 427,19 - 4,58(TE) - 14,83(AA)+ 6,1(AC)</t>
  </si>
  <si>
    <t xml:space="preserve">d) Analice los coeficientes de regresión. </t>
  </si>
  <si>
    <t>Coeficiente</t>
  </si>
  <si>
    <t>Análisis</t>
  </si>
  <si>
    <t>Con cada incremento de una unidad en la TE el CC baja en 4,58 USD. El coeficinte es significativo porque VP&lt;5%</t>
  </si>
  <si>
    <t>Costo Fijo de la calefacción, se presenta cuando TE=AA=AC=0. El coeficinte es significativo porque VP&lt;5%</t>
  </si>
  <si>
    <t>Con cada incremento de una unidad en la AA el CC baja en 14,83 USD.  El coeficinte es significativo porque VP&lt;5%</t>
  </si>
  <si>
    <t>Con cada incremento de una unidad en la AC el CC aumenta en 6,10 USD. El coeficinte no es significativo porque VP&gt;5%</t>
  </si>
  <si>
    <t>e) ¿Qué indica si algunos coeficientes son positivos y otros negativos?</t>
  </si>
  <si>
    <t xml:space="preserve">Los coeficientes negativos indican una reducción en el costo de la calefacción con cada unidad en la que estos aumentan </t>
  </si>
  <si>
    <t xml:space="preserve">Los coeficientes positivos indican un aumento en el costo de la calefacción con cada unidad en la que estos aumentan </t>
  </si>
  <si>
    <t>CC</t>
  </si>
  <si>
    <t xml:space="preserve"> g) ¿Cuál es el error en la predicción del costo estimado en el punto f?</t>
  </si>
  <si>
    <t>CC Estimado</t>
  </si>
  <si>
    <t>CC Real</t>
  </si>
  <si>
    <t xml:space="preserve">Proporcion no explicada </t>
  </si>
  <si>
    <t>Modelo de regresión para las variables significativas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</si>
</sst>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 #,##0.0_-;\-* #,##0.0_-;_-* &quot;-&quot;??_-;_-@_-"/>
    <numFmt numFmtId="165" formatCode="_-* #,##0.0_-;\-* #,##0.0_-;_-* &quot;-&quot;?_-;_-@_-"/>
    <numFmt numFmtId="166" formatCode="0.0"/>
  </numFmts>
  <fonts count="11" x14ac:knownFonts="1">
    <font>
      <sz val="11"/>
      <color theme="1"/>
      <name val="Calibri"/>
      <family val="2"/>
      <scheme val="minor"/>
    </font>
    <font>
      <b/>
      <sz val="11"/>
      <color theme="1"/>
      <name val="Calibri"/>
      <family val="2"/>
      <scheme val="minor"/>
    </font>
    <font>
      <sz val="11"/>
      <color theme="1"/>
      <name val="Times New Roman"/>
      <family val="1"/>
    </font>
    <font>
      <sz val="10"/>
      <name val="Arial"/>
      <family val="2"/>
    </font>
    <font>
      <sz val="11"/>
      <color theme="1"/>
      <name val="Calibri"/>
      <family val="2"/>
      <scheme val="minor"/>
    </font>
    <font>
      <i/>
      <sz val="11"/>
      <color theme="1"/>
      <name val="Calibri"/>
      <family val="2"/>
      <scheme val="minor"/>
    </font>
    <font>
      <sz val="9"/>
      <color indexed="81"/>
      <name val="Tahoma"/>
      <family val="2"/>
    </font>
    <font>
      <b/>
      <sz val="9"/>
      <color indexed="81"/>
      <name val="Tahoma"/>
      <family val="2"/>
    </font>
    <font>
      <b/>
      <sz val="10"/>
      <name val="Arial"/>
      <family val="2"/>
    </font>
    <font>
      <sz val="11"/>
      <color rgb="FFFF0000"/>
      <name val="Calibri"/>
      <family val="2"/>
      <scheme val="minor"/>
    </font>
    <font>
      <sz val="11"/>
      <color rgb="FF000000"/>
      <name val="Calibri"/>
      <family val="2"/>
      <scheme val="minor"/>
    </font>
  </fonts>
  <fills count="6">
    <fill>
      <patternFill patternType="none"/>
    </fill>
    <fill>
      <patternFill patternType="gray125"/>
    </fill>
    <fill>
      <patternFill patternType="solid">
        <fgColor theme="7" tint="0.79998168889431442"/>
        <bgColor indexed="64"/>
      </patternFill>
    </fill>
    <fill>
      <patternFill patternType="solid">
        <fgColor theme="2" tint="-0.249977111117893"/>
        <bgColor indexed="64"/>
      </patternFill>
    </fill>
    <fill>
      <patternFill patternType="solid">
        <fgColor theme="5" tint="0.39997558519241921"/>
        <bgColor indexed="64"/>
      </patternFill>
    </fill>
    <fill>
      <patternFill patternType="solid">
        <fgColor theme="4" tint="0.59999389629810485"/>
        <bgColor indexed="64"/>
      </patternFill>
    </fill>
  </fills>
  <borders count="3">
    <border>
      <left/>
      <right/>
      <top/>
      <bottom/>
      <diagonal/>
    </border>
    <border>
      <left/>
      <right/>
      <top/>
      <bottom style="medium">
        <color indexed="64"/>
      </bottom>
      <diagonal/>
    </border>
    <border>
      <left/>
      <right/>
      <top style="medium">
        <color indexed="64"/>
      </top>
      <bottom style="thin">
        <color indexed="64"/>
      </bottom>
      <diagonal/>
    </border>
  </borders>
  <cellStyleXfs count="4">
    <xf numFmtId="0" fontId="0" fillId="0" borderId="0"/>
    <xf numFmtId="0" fontId="3" fillId="0" borderId="0"/>
    <xf numFmtId="43" fontId="4" fillId="0" borderId="0" applyFont="0" applyFill="0" applyBorder="0" applyAlignment="0" applyProtection="0"/>
    <xf numFmtId="9" fontId="4" fillId="0" borderId="0" applyFont="0" applyFill="0" applyBorder="0" applyAlignment="0" applyProtection="0"/>
  </cellStyleXfs>
  <cellXfs count="34">
    <xf numFmtId="0" fontId="0" fillId="0" borderId="0" xfId="0"/>
    <xf numFmtId="0" fontId="1" fillId="0" borderId="0" xfId="0" applyFont="1"/>
    <xf numFmtId="0" fontId="2" fillId="0" borderId="0" xfId="0" applyFont="1"/>
    <xf numFmtId="0" fontId="2" fillId="2" borderId="0" xfId="0" applyFont="1" applyFill="1"/>
    <xf numFmtId="0" fontId="3" fillId="0" borderId="0" xfId="1"/>
    <xf numFmtId="0" fontId="0" fillId="0" borderId="0" xfId="0" applyFill="1" applyBorder="1" applyAlignment="1"/>
    <xf numFmtId="0" fontId="0" fillId="0" borderId="1" xfId="0" applyFill="1" applyBorder="1" applyAlignment="1"/>
    <xf numFmtId="0" fontId="5" fillId="0" borderId="2" xfId="0" applyFont="1" applyFill="1" applyBorder="1" applyAlignment="1">
      <alignment horizontal="center"/>
    </xf>
    <xf numFmtId="0" fontId="5" fillId="0" borderId="2" xfId="0" applyFont="1" applyFill="1" applyBorder="1" applyAlignment="1">
      <alignment horizontal="centerContinuous"/>
    </xf>
    <xf numFmtId="0" fontId="3" fillId="0" borderId="0" xfId="1" applyBorder="1"/>
    <xf numFmtId="164" fontId="3" fillId="0" borderId="0" xfId="2" applyNumberFormat="1" applyFont="1"/>
    <xf numFmtId="165" fontId="3" fillId="0" borderId="0" xfId="1" applyNumberFormat="1"/>
    <xf numFmtId="2" fontId="0" fillId="0" borderId="0" xfId="0" applyNumberFormat="1" applyFill="1" applyBorder="1" applyAlignment="1"/>
    <xf numFmtId="166" fontId="0" fillId="0" borderId="0" xfId="0" applyNumberFormat="1" applyFill="1" applyBorder="1" applyAlignment="1"/>
    <xf numFmtId="166" fontId="0" fillId="0" borderId="1" xfId="0" applyNumberFormat="1" applyFill="1" applyBorder="1" applyAlignment="1"/>
    <xf numFmtId="166" fontId="0" fillId="0" borderId="0" xfId="0" applyNumberFormat="1"/>
    <xf numFmtId="2" fontId="0" fillId="0" borderId="0" xfId="0" applyNumberFormat="1"/>
    <xf numFmtId="2" fontId="0" fillId="3" borderId="0" xfId="0" applyNumberFormat="1" applyFill="1" applyBorder="1" applyAlignment="1"/>
    <xf numFmtId="2" fontId="8" fillId="3" borderId="0" xfId="1" applyNumberFormat="1" applyFont="1" applyFill="1"/>
    <xf numFmtId="43" fontId="8" fillId="4" borderId="0" xfId="2" applyNumberFormat="1" applyFont="1" applyFill="1"/>
    <xf numFmtId="2" fontId="0" fillId="4" borderId="0" xfId="0" applyNumberFormat="1" applyFill="1" applyBorder="1" applyAlignment="1"/>
    <xf numFmtId="2" fontId="8" fillId="5" borderId="0" xfId="1" applyNumberFormat="1" applyFont="1" applyFill="1"/>
    <xf numFmtId="43" fontId="0" fillId="5" borderId="1" xfId="0" applyNumberFormat="1" applyFill="1" applyBorder="1" applyAlignment="1"/>
    <xf numFmtId="43" fontId="0" fillId="0" borderId="0" xfId="0" applyNumberFormat="1"/>
    <xf numFmtId="43" fontId="0" fillId="0" borderId="0" xfId="0" applyNumberFormat="1" applyFill="1" applyBorder="1" applyAlignment="1"/>
    <xf numFmtId="0" fontId="10" fillId="0" borderId="0" xfId="0" applyFont="1"/>
    <xf numFmtId="2" fontId="0" fillId="0" borderId="1" xfId="0" applyNumberFormat="1" applyFill="1" applyBorder="1" applyAlignment="1"/>
    <xf numFmtId="0" fontId="2" fillId="0" borderId="1" xfId="0" applyFont="1" applyBorder="1"/>
    <xf numFmtId="0" fontId="9" fillId="0" borderId="0" xfId="0" applyFont="1"/>
    <xf numFmtId="0" fontId="9" fillId="0" borderId="0" xfId="0" applyFont="1" applyFill="1" applyBorder="1" applyAlignment="1"/>
    <xf numFmtId="0" fontId="9" fillId="0" borderId="1" xfId="0" applyFont="1" applyFill="1" applyBorder="1" applyAlignment="1"/>
    <xf numFmtId="2" fontId="9" fillId="0" borderId="0" xfId="0" applyNumberFormat="1" applyFont="1"/>
    <xf numFmtId="10" fontId="0" fillId="0" borderId="0" xfId="3" applyNumberFormat="1" applyFont="1"/>
    <xf numFmtId="10" fontId="0" fillId="0" borderId="0" xfId="0" applyNumberFormat="1"/>
  </cellXfs>
  <cellStyles count="4">
    <cellStyle name="Millares" xfId="2" builtinId="3"/>
    <cellStyle name="Normal" xfId="0" builtinId="0"/>
    <cellStyle name="Normal 2" xfId="1" xr:uid="{BECC5773-1610-4467-B3FC-CF589CCD839A}"/>
    <cellStyle name="Porcentaje"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CO"/>
              <a:t>Curva de regresión ajustada para</a:t>
            </a:r>
            <a:r>
              <a:rPr lang="es-CO" baseline="0"/>
              <a:t> el precio</a:t>
            </a:r>
            <a:endParaRPr lang="es-CO"/>
          </a:p>
        </c:rich>
      </c:tx>
      <c:layout>
        <c:manualLayout>
          <c:xMode val="edge"/>
          <c:yMode val="edge"/>
          <c:x val="0.12770036555798811"/>
          <c:y val="4.1102451906894856E-2"/>
        </c:manualLayout>
      </c:layout>
      <c:overlay val="0"/>
    </c:title>
    <c:autoTitleDeleted val="0"/>
    <c:plotArea>
      <c:layout/>
      <c:scatterChart>
        <c:scatterStyle val="lineMarker"/>
        <c:varyColors val="0"/>
        <c:ser>
          <c:idx val="0"/>
          <c:order val="0"/>
          <c:tx>
            <c:v>Precio vivienda en miles</c:v>
          </c:tx>
          <c:spPr>
            <a:ln w="19050">
              <a:noFill/>
            </a:ln>
          </c:spPr>
          <c:xVal>
            <c:numRef>
              <c:f>RLS!$B$2:$B$11</c:f>
              <c:numCache>
                <c:formatCode>General</c:formatCode>
                <c:ptCount val="10"/>
                <c:pt idx="0">
                  <c:v>1400</c:v>
                </c:pt>
                <c:pt idx="1">
                  <c:v>1600</c:v>
                </c:pt>
                <c:pt idx="2">
                  <c:v>1700</c:v>
                </c:pt>
                <c:pt idx="3">
                  <c:v>1875</c:v>
                </c:pt>
                <c:pt idx="4">
                  <c:v>1100</c:v>
                </c:pt>
                <c:pt idx="5">
                  <c:v>1550</c:v>
                </c:pt>
                <c:pt idx="6">
                  <c:v>2350</c:v>
                </c:pt>
                <c:pt idx="7">
                  <c:v>2450</c:v>
                </c:pt>
                <c:pt idx="8">
                  <c:v>1425</c:v>
                </c:pt>
                <c:pt idx="9">
                  <c:v>1700</c:v>
                </c:pt>
              </c:numCache>
            </c:numRef>
          </c:xVal>
          <c:yVal>
            <c:numRef>
              <c:f>RLS!$C$2:$C$11</c:f>
              <c:numCache>
                <c:formatCode>General</c:formatCode>
                <c:ptCount val="10"/>
                <c:pt idx="0">
                  <c:v>245</c:v>
                </c:pt>
                <c:pt idx="1">
                  <c:v>312</c:v>
                </c:pt>
                <c:pt idx="2">
                  <c:v>279</c:v>
                </c:pt>
                <c:pt idx="3">
                  <c:v>308</c:v>
                </c:pt>
                <c:pt idx="4">
                  <c:v>199</c:v>
                </c:pt>
                <c:pt idx="5">
                  <c:v>219</c:v>
                </c:pt>
                <c:pt idx="6">
                  <c:v>405</c:v>
                </c:pt>
                <c:pt idx="7">
                  <c:v>324</c:v>
                </c:pt>
                <c:pt idx="8">
                  <c:v>319</c:v>
                </c:pt>
                <c:pt idx="9">
                  <c:v>255</c:v>
                </c:pt>
              </c:numCache>
            </c:numRef>
          </c:yVal>
          <c:smooth val="0"/>
          <c:extLst>
            <c:ext xmlns:c16="http://schemas.microsoft.com/office/drawing/2014/chart" uri="{C3380CC4-5D6E-409C-BE32-E72D297353CC}">
              <c16:uniqueId val="{00000001-5FA6-4762-879F-D456BDAAA89C}"/>
            </c:ext>
          </c:extLst>
        </c:ser>
        <c:ser>
          <c:idx val="1"/>
          <c:order val="1"/>
          <c:tx>
            <c:v>Pronóstico Precio vivienda en miles</c:v>
          </c:tx>
          <c:spPr>
            <a:ln w="19050">
              <a:noFill/>
            </a:ln>
          </c:spPr>
          <c:xVal>
            <c:numRef>
              <c:f>RLS!$B$2:$B$11</c:f>
              <c:numCache>
                <c:formatCode>General</c:formatCode>
                <c:ptCount val="10"/>
                <c:pt idx="0">
                  <c:v>1400</c:v>
                </c:pt>
                <c:pt idx="1">
                  <c:v>1600</c:v>
                </c:pt>
                <c:pt idx="2">
                  <c:v>1700</c:v>
                </c:pt>
                <c:pt idx="3">
                  <c:v>1875</c:v>
                </c:pt>
                <c:pt idx="4">
                  <c:v>1100</c:v>
                </c:pt>
                <c:pt idx="5">
                  <c:v>1550</c:v>
                </c:pt>
                <c:pt idx="6">
                  <c:v>2350</c:v>
                </c:pt>
                <c:pt idx="7">
                  <c:v>2450</c:v>
                </c:pt>
                <c:pt idx="8">
                  <c:v>1425</c:v>
                </c:pt>
                <c:pt idx="9">
                  <c:v>1700</c:v>
                </c:pt>
              </c:numCache>
            </c:numRef>
          </c:xVal>
          <c:yVal>
            <c:numRef>
              <c:f>RLS!$B$38:$B$47</c:f>
              <c:numCache>
                <c:formatCode>0.0</c:formatCode>
                <c:ptCount val="10"/>
                <c:pt idx="0">
                  <c:v>251.92316258351892</c:v>
                </c:pt>
                <c:pt idx="1">
                  <c:v>273.87671014953867</c:v>
                </c:pt>
                <c:pt idx="2">
                  <c:v>284.8534839325485</c:v>
                </c:pt>
                <c:pt idx="3">
                  <c:v>304.06283805281578</c:v>
                </c:pt>
                <c:pt idx="4">
                  <c:v>218.99284123448933</c:v>
                </c:pt>
                <c:pt idx="5">
                  <c:v>268.38832325803372</c:v>
                </c:pt>
                <c:pt idx="6">
                  <c:v>356.20251352211261</c:v>
                </c:pt>
                <c:pt idx="7">
                  <c:v>367.1792873051225</c:v>
                </c:pt>
                <c:pt idx="8">
                  <c:v>254.66735602927139</c:v>
                </c:pt>
                <c:pt idx="9">
                  <c:v>284.8534839325485</c:v>
                </c:pt>
              </c:numCache>
            </c:numRef>
          </c:yVal>
          <c:smooth val="0"/>
          <c:extLst>
            <c:ext xmlns:c16="http://schemas.microsoft.com/office/drawing/2014/chart" uri="{C3380CC4-5D6E-409C-BE32-E72D297353CC}">
              <c16:uniqueId val="{00000002-5FA6-4762-879F-D456BDAAA89C}"/>
            </c:ext>
          </c:extLst>
        </c:ser>
        <c:dLbls>
          <c:showLegendKey val="0"/>
          <c:showVal val="0"/>
          <c:showCatName val="0"/>
          <c:showSerName val="0"/>
          <c:showPercent val="0"/>
          <c:showBubbleSize val="0"/>
        </c:dLbls>
        <c:axId val="1263003744"/>
        <c:axId val="1263004576"/>
      </c:scatterChart>
      <c:valAx>
        <c:axId val="1263003744"/>
        <c:scaling>
          <c:orientation val="minMax"/>
        </c:scaling>
        <c:delete val="0"/>
        <c:axPos val="b"/>
        <c:title>
          <c:tx>
            <c:rich>
              <a:bodyPr/>
              <a:lstStyle/>
              <a:p>
                <a:pPr>
                  <a:defRPr/>
                </a:pPr>
                <a:r>
                  <a:rPr lang="es-CO"/>
                  <a:t>Área en pies cuadrados</a:t>
                </a:r>
              </a:p>
            </c:rich>
          </c:tx>
          <c:overlay val="0"/>
        </c:title>
        <c:numFmt formatCode="General" sourceLinked="1"/>
        <c:majorTickMark val="out"/>
        <c:minorTickMark val="none"/>
        <c:tickLblPos val="nextTo"/>
        <c:crossAx val="1263004576"/>
        <c:crosses val="autoZero"/>
        <c:crossBetween val="midCat"/>
      </c:valAx>
      <c:valAx>
        <c:axId val="1263004576"/>
        <c:scaling>
          <c:orientation val="minMax"/>
        </c:scaling>
        <c:delete val="0"/>
        <c:axPos val="l"/>
        <c:title>
          <c:tx>
            <c:rich>
              <a:bodyPr/>
              <a:lstStyle/>
              <a:p>
                <a:pPr>
                  <a:defRPr/>
                </a:pPr>
                <a:r>
                  <a:rPr lang="es-CO"/>
                  <a:t>Precio vivienda en miles</a:t>
                </a:r>
              </a:p>
            </c:rich>
          </c:tx>
          <c:overlay val="0"/>
        </c:title>
        <c:numFmt formatCode="General" sourceLinked="1"/>
        <c:majorTickMark val="out"/>
        <c:minorTickMark val="none"/>
        <c:tickLblPos val="nextTo"/>
        <c:crossAx val="1263003744"/>
        <c:crosses val="autoZero"/>
        <c:crossBetween val="midCat"/>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11</xdr:col>
      <xdr:colOff>610906</xdr:colOff>
      <xdr:row>0</xdr:row>
      <xdr:rowOff>91096</xdr:rowOff>
    </xdr:from>
    <xdr:to>
      <xdr:col>20</xdr:col>
      <xdr:colOff>551916</xdr:colOff>
      <xdr:row>18</xdr:row>
      <xdr:rowOff>172104</xdr:rowOff>
    </xdr:to>
    <xdr:graphicFrame macro="">
      <xdr:nvGraphicFramePr>
        <xdr:cNvPr id="2" name="Gráfico 1">
          <a:extLst>
            <a:ext uri="{FF2B5EF4-FFF2-40B4-BE49-F238E27FC236}">
              <a16:creationId xmlns:a16="http://schemas.microsoft.com/office/drawing/2014/main" id="{F002435B-88A4-E12A-022C-0BC781061A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397617</xdr:colOff>
      <xdr:row>29</xdr:row>
      <xdr:rowOff>5934</xdr:rowOff>
    </xdr:from>
    <xdr:to>
      <xdr:col>2</xdr:col>
      <xdr:colOff>154299</xdr:colOff>
      <xdr:row>29</xdr:row>
      <xdr:rowOff>178037</xdr:rowOff>
    </xdr:to>
    <xdr:sp macro="" textlink="">
      <xdr:nvSpPr>
        <xdr:cNvPr id="3" name="Elipse 2">
          <a:extLst>
            <a:ext uri="{FF2B5EF4-FFF2-40B4-BE49-F238E27FC236}">
              <a16:creationId xmlns:a16="http://schemas.microsoft.com/office/drawing/2014/main" id="{686F7848-9E8F-53EE-DB17-2FF8EFC279F4}"/>
            </a:ext>
          </a:extLst>
        </xdr:cNvPr>
        <xdr:cNvSpPr/>
      </xdr:nvSpPr>
      <xdr:spPr>
        <a:xfrm>
          <a:off x="2943552" y="5062196"/>
          <a:ext cx="1376822" cy="172103"/>
        </a:xfrm>
        <a:prstGeom prst="ellipse">
          <a:avLst/>
        </a:prstGeom>
        <a:noFill/>
        <a:ln w="9525" cap="flat" cmpd="sng" algn="ctr">
          <a:solidFill>
            <a:schemeClr val="accent3"/>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3"/>
        </a:fontRef>
      </xdr:style>
      <xdr:txBody>
        <a:bodyPr vertOverflow="clip" horzOverflow="clip" rtlCol="0" anchor="t"/>
        <a:lstStyle/>
        <a:p>
          <a:pPr algn="l"/>
          <a:endParaRPr lang="es-CO" sz="1100"/>
        </a:p>
      </xdr:txBody>
    </xdr:sp>
    <xdr:clientData/>
  </xdr:twoCellAnchor>
  <xdr:twoCellAnchor>
    <xdr:from>
      <xdr:col>1</xdr:col>
      <xdr:colOff>362009</xdr:colOff>
      <xdr:row>29</xdr:row>
      <xdr:rowOff>160233</xdr:rowOff>
    </xdr:from>
    <xdr:to>
      <xdr:col>2</xdr:col>
      <xdr:colOff>118691</xdr:colOff>
      <xdr:row>31</xdr:row>
      <xdr:rowOff>5934</xdr:rowOff>
    </xdr:to>
    <xdr:sp macro="" textlink="">
      <xdr:nvSpPr>
        <xdr:cNvPr id="4" name="Elipse 3">
          <a:extLst>
            <a:ext uri="{FF2B5EF4-FFF2-40B4-BE49-F238E27FC236}">
              <a16:creationId xmlns:a16="http://schemas.microsoft.com/office/drawing/2014/main" id="{35DC837B-2C62-450E-8D41-105CA1800D24}"/>
            </a:ext>
          </a:extLst>
        </xdr:cNvPr>
        <xdr:cNvSpPr/>
      </xdr:nvSpPr>
      <xdr:spPr>
        <a:xfrm>
          <a:off x="2907944" y="5216495"/>
          <a:ext cx="1376822" cy="219579"/>
        </a:xfrm>
        <a:prstGeom prst="ellipse">
          <a:avLst/>
        </a:prstGeom>
        <a:noFill/>
        <a:ln w="9525" cap="flat" cmpd="sng" algn="ctr">
          <a:solidFill>
            <a:schemeClr val="accent3"/>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3"/>
        </a:fontRef>
      </xdr:style>
      <xdr:txBody>
        <a:bodyPr vertOverflow="clip" horzOverflow="clip" rtlCol="0" anchor="t"/>
        <a:lstStyle/>
        <a:p>
          <a:pPr algn="l"/>
          <a:endParaRPr lang="es-CO" sz="1100"/>
        </a:p>
      </xdr:txBody>
    </xdr:sp>
    <xdr:clientData/>
  </xdr:twoCellAnchor>
  <xdr:oneCellAnchor>
    <xdr:from>
      <xdr:col>3</xdr:col>
      <xdr:colOff>652566</xdr:colOff>
      <xdr:row>0</xdr:row>
      <xdr:rowOff>5696</xdr:rowOff>
    </xdr:from>
    <xdr:ext cx="120354" cy="175113"/>
    <mc:AlternateContent xmlns:mc="http://schemas.openxmlformats.org/markup-compatibility/2006" xmlns:a14="http://schemas.microsoft.com/office/drawing/2010/main">
      <mc:Choice Requires="a14">
        <xdr:sp macro="" textlink="">
          <xdr:nvSpPr>
            <xdr:cNvPr id="5" name="CuadroTexto 4">
              <a:extLst>
                <a:ext uri="{FF2B5EF4-FFF2-40B4-BE49-F238E27FC236}">
                  <a16:creationId xmlns:a16="http://schemas.microsoft.com/office/drawing/2014/main" id="{73B7EA35-5580-C6B4-24F9-88477707595D}"/>
                </a:ext>
              </a:extLst>
            </xdr:cNvPr>
            <xdr:cNvSpPr txBox="1"/>
          </xdr:nvSpPr>
          <xdr:spPr>
            <a:xfrm>
              <a:off x="6456585" y="5696"/>
              <a:ext cx="120354" cy="1751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acc>
                      <m:accPr>
                        <m:chr m:val="̅"/>
                        <m:ctrlPr>
                          <a:rPr lang="es-CO" sz="1100" i="1">
                            <a:latin typeface="Cambria Math" panose="02040503050406030204" pitchFamily="18" charset="0"/>
                            <a:ea typeface="Cambria Math" panose="02040503050406030204" pitchFamily="18" charset="0"/>
                          </a:rPr>
                        </m:ctrlPr>
                      </m:accPr>
                      <m:e>
                        <m:r>
                          <a:rPr lang="es-CO" sz="1100" b="0" i="1">
                            <a:latin typeface="Cambria Math" panose="02040503050406030204" pitchFamily="18" charset="0"/>
                            <a:ea typeface="Cambria Math" panose="02040503050406030204" pitchFamily="18" charset="0"/>
                          </a:rPr>
                          <m:t>𝑌</m:t>
                        </m:r>
                      </m:e>
                    </m:acc>
                  </m:oMath>
                </m:oMathPara>
              </a14:m>
              <a:endParaRPr lang="es-CO" sz="1100">
                <a:ea typeface="Cambria Math" panose="02040503050406030204" pitchFamily="18" charset="0"/>
              </a:endParaRPr>
            </a:p>
          </xdr:txBody>
        </xdr:sp>
      </mc:Choice>
      <mc:Fallback xmlns="">
        <xdr:sp macro="" textlink="">
          <xdr:nvSpPr>
            <xdr:cNvPr id="5" name="CuadroTexto 4">
              <a:extLst>
                <a:ext uri="{FF2B5EF4-FFF2-40B4-BE49-F238E27FC236}">
                  <a16:creationId xmlns:a16="http://schemas.microsoft.com/office/drawing/2014/main" id="{73B7EA35-5580-C6B4-24F9-88477707595D}"/>
                </a:ext>
              </a:extLst>
            </xdr:cNvPr>
            <xdr:cNvSpPr txBox="1"/>
          </xdr:nvSpPr>
          <xdr:spPr>
            <a:xfrm>
              <a:off x="6456585" y="5696"/>
              <a:ext cx="120354" cy="1751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CO" sz="1100" b="0" i="0">
                  <a:latin typeface="Cambria Math" panose="02040503050406030204" pitchFamily="18" charset="0"/>
                  <a:ea typeface="Cambria Math" panose="02040503050406030204" pitchFamily="18" charset="0"/>
                </a:rPr>
                <a:t>𝑌 ̅</a:t>
              </a:r>
              <a:endParaRPr lang="es-CO" sz="1100">
                <a:ea typeface="Cambria Math" panose="02040503050406030204" pitchFamily="18" charset="0"/>
              </a:endParaRPr>
            </a:p>
          </xdr:txBody>
        </xdr:sp>
      </mc:Fallback>
    </mc:AlternateContent>
    <xdr:clientData/>
  </xdr:oneCellAnchor>
  <xdr:oneCellAnchor>
    <xdr:from>
      <xdr:col>3</xdr:col>
      <xdr:colOff>652566</xdr:colOff>
      <xdr:row>1</xdr:row>
      <xdr:rowOff>5696</xdr:rowOff>
    </xdr:from>
    <xdr:ext cx="65" cy="172227"/>
    <xdr:sp macro="" textlink="">
      <xdr:nvSpPr>
        <xdr:cNvPr id="23" name="CuadroTexto 22">
          <a:extLst>
            <a:ext uri="{FF2B5EF4-FFF2-40B4-BE49-F238E27FC236}">
              <a16:creationId xmlns:a16="http://schemas.microsoft.com/office/drawing/2014/main" id="{2699C723-550E-44F1-8C44-2F59CC7AE778}"/>
            </a:ext>
          </a:extLst>
        </xdr:cNvPr>
        <xdr:cNvSpPr txBox="1"/>
      </xdr:nvSpPr>
      <xdr:spPr>
        <a:xfrm>
          <a:off x="6456585" y="16593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CO" sz="1100">
            <a:ea typeface="Cambria Math" panose="02040503050406030204" pitchFamily="18" charset="0"/>
          </a:endParaRPr>
        </a:p>
      </xdr:txBody>
    </xdr:sp>
    <xdr:clientData/>
  </xdr:oneCellAnchor>
  <xdr:oneCellAnchor>
    <xdr:from>
      <xdr:col>3</xdr:col>
      <xdr:colOff>652566</xdr:colOff>
      <xdr:row>2</xdr:row>
      <xdr:rowOff>5696</xdr:rowOff>
    </xdr:from>
    <xdr:ext cx="65" cy="172227"/>
    <xdr:sp macro="" textlink="">
      <xdr:nvSpPr>
        <xdr:cNvPr id="24" name="CuadroTexto 23">
          <a:extLst>
            <a:ext uri="{FF2B5EF4-FFF2-40B4-BE49-F238E27FC236}">
              <a16:creationId xmlns:a16="http://schemas.microsoft.com/office/drawing/2014/main" id="{3AA68801-4B6C-42A6-8AA5-1894287AC2DF}"/>
            </a:ext>
          </a:extLst>
        </xdr:cNvPr>
        <xdr:cNvSpPr txBox="1"/>
      </xdr:nvSpPr>
      <xdr:spPr>
        <a:xfrm>
          <a:off x="6456585" y="326163"/>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CO" sz="1100">
            <a:ea typeface="Cambria Math" panose="02040503050406030204" pitchFamily="18" charset="0"/>
          </a:endParaRPr>
        </a:p>
      </xdr:txBody>
    </xdr:sp>
    <xdr:clientData/>
  </xdr:oneCellAnchor>
  <xdr:oneCellAnchor>
    <xdr:from>
      <xdr:col>3</xdr:col>
      <xdr:colOff>652566</xdr:colOff>
      <xdr:row>3</xdr:row>
      <xdr:rowOff>5696</xdr:rowOff>
    </xdr:from>
    <xdr:ext cx="65" cy="172227"/>
    <xdr:sp macro="" textlink="">
      <xdr:nvSpPr>
        <xdr:cNvPr id="26" name="CuadroTexto 25">
          <a:extLst>
            <a:ext uri="{FF2B5EF4-FFF2-40B4-BE49-F238E27FC236}">
              <a16:creationId xmlns:a16="http://schemas.microsoft.com/office/drawing/2014/main" id="{01E2EF54-E3F6-4516-BCB5-4FD5BD274472}"/>
            </a:ext>
          </a:extLst>
        </xdr:cNvPr>
        <xdr:cNvSpPr txBox="1"/>
      </xdr:nvSpPr>
      <xdr:spPr>
        <a:xfrm>
          <a:off x="6456585" y="486397"/>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CO" sz="1100">
            <a:ea typeface="Cambria Math" panose="02040503050406030204" pitchFamily="18" charset="0"/>
          </a:endParaRPr>
        </a:p>
      </xdr:txBody>
    </xdr:sp>
    <xdr:clientData/>
  </xdr:oneCellAnchor>
  <xdr:oneCellAnchor>
    <xdr:from>
      <xdr:col>3</xdr:col>
      <xdr:colOff>652566</xdr:colOff>
      <xdr:row>4</xdr:row>
      <xdr:rowOff>5696</xdr:rowOff>
    </xdr:from>
    <xdr:ext cx="65" cy="172227"/>
    <xdr:sp macro="" textlink="">
      <xdr:nvSpPr>
        <xdr:cNvPr id="27" name="CuadroTexto 26">
          <a:extLst>
            <a:ext uri="{FF2B5EF4-FFF2-40B4-BE49-F238E27FC236}">
              <a16:creationId xmlns:a16="http://schemas.microsoft.com/office/drawing/2014/main" id="{1ED5F8EA-6739-44C6-9399-557CE7B9FA8A}"/>
            </a:ext>
          </a:extLst>
        </xdr:cNvPr>
        <xdr:cNvSpPr txBox="1"/>
      </xdr:nvSpPr>
      <xdr:spPr>
        <a:xfrm>
          <a:off x="6456585" y="646631"/>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CO" sz="1100">
            <a:ea typeface="Cambria Math" panose="02040503050406030204" pitchFamily="18" charset="0"/>
          </a:endParaRPr>
        </a:p>
      </xdr:txBody>
    </xdr:sp>
    <xdr:clientData/>
  </xdr:oneCellAnchor>
  <xdr:oneCellAnchor>
    <xdr:from>
      <xdr:col>3</xdr:col>
      <xdr:colOff>652566</xdr:colOff>
      <xdr:row>4</xdr:row>
      <xdr:rowOff>5696</xdr:rowOff>
    </xdr:from>
    <xdr:ext cx="65" cy="172227"/>
    <xdr:sp macro="" textlink="">
      <xdr:nvSpPr>
        <xdr:cNvPr id="28" name="CuadroTexto 27">
          <a:extLst>
            <a:ext uri="{FF2B5EF4-FFF2-40B4-BE49-F238E27FC236}">
              <a16:creationId xmlns:a16="http://schemas.microsoft.com/office/drawing/2014/main" id="{3C7E6EE1-F664-414E-BB7C-C9FBA388A0D3}"/>
            </a:ext>
          </a:extLst>
        </xdr:cNvPr>
        <xdr:cNvSpPr txBox="1"/>
      </xdr:nvSpPr>
      <xdr:spPr>
        <a:xfrm>
          <a:off x="6456585" y="646631"/>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CO" sz="1100">
            <a:ea typeface="Cambria Math" panose="02040503050406030204" pitchFamily="18" charset="0"/>
          </a:endParaRPr>
        </a:p>
      </xdr:txBody>
    </xdr:sp>
    <xdr:clientData/>
  </xdr:oneCellAnchor>
  <xdr:oneCellAnchor>
    <xdr:from>
      <xdr:col>3</xdr:col>
      <xdr:colOff>652566</xdr:colOff>
      <xdr:row>5</xdr:row>
      <xdr:rowOff>5696</xdr:rowOff>
    </xdr:from>
    <xdr:ext cx="65" cy="172227"/>
    <xdr:sp macro="" textlink="">
      <xdr:nvSpPr>
        <xdr:cNvPr id="29" name="CuadroTexto 28">
          <a:extLst>
            <a:ext uri="{FF2B5EF4-FFF2-40B4-BE49-F238E27FC236}">
              <a16:creationId xmlns:a16="http://schemas.microsoft.com/office/drawing/2014/main" id="{3F976568-8738-40D8-8410-F6D58AD6C438}"/>
            </a:ext>
          </a:extLst>
        </xdr:cNvPr>
        <xdr:cNvSpPr txBox="1"/>
      </xdr:nvSpPr>
      <xdr:spPr>
        <a:xfrm>
          <a:off x="6456585" y="806864"/>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CO" sz="1100">
            <a:ea typeface="Cambria Math" panose="02040503050406030204" pitchFamily="18" charset="0"/>
          </a:endParaRPr>
        </a:p>
      </xdr:txBody>
    </xdr:sp>
    <xdr:clientData/>
  </xdr:oneCellAnchor>
  <xdr:oneCellAnchor>
    <xdr:from>
      <xdr:col>3</xdr:col>
      <xdr:colOff>652566</xdr:colOff>
      <xdr:row>5</xdr:row>
      <xdr:rowOff>5696</xdr:rowOff>
    </xdr:from>
    <xdr:ext cx="65" cy="172227"/>
    <xdr:sp macro="" textlink="">
      <xdr:nvSpPr>
        <xdr:cNvPr id="30" name="CuadroTexto 29">
          <a:extLst>
            <a:ext uri="{FF2B5EF4-FFF2-40B4-BE49-F238E27FC236}">
              <a16:creationId xmlns:a16="http://schemas.microsoft.com/office/drawing/2014/main" id="{C7923469-751F-4C15-A045-F15E9E8A1B29}"/>
            </a:ext>
          </a:extLst>
        </xdr:cNvPr>
        <xdr:cNvSpPr txBox="1"/>
      </xdr:nvSpPr>
      <xdr:spPr>
        <a:xfrm>
          <a:off x="6456585" y="806864"/>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CO" sz="1100">
            <a:ea typeface="Cambria Math" panose="02040503050406030204" pitchFamily="18" charset="0"/>
          </a:endParaRPr>
        </a:p>
      </xdr:txBody>
    </xdr:sp>
    <xdr:clientData/>
  </xdr:oneCellAnchor>
  <xdr:oneCellAnchor>
    <xdr:from>
      <xdr:col>3</xdr:col>
      <xdr:colOff>652566</xdr:colOff>
      <xdr:row>6</xdr:row>
      <xdr:rowOff>5696</xdr:rowOff>
    </xdr:from>
    <xdr:ext cx="65" cy="172227"/>
    <xdr:sp macro="" textlink="">
      <xdr:nvSpPr>
        <xdr:cNvPr id="31" name="CuadroTexto 30">
          <a:extLst>
            <a:ext uri="{FF2B5EF4-FFF2-40B4-BE49-F238E27FC236}">
              <a16:creationId xmlns:a16="http://schemas.microsoft.com/office/drawing/2014/main" id="{5ADF402F-3960-4425-8003-E71EFD7FE849}"/>
            </a:ext>
          </a:extLst>
        </xdr:cNvPr>
        <xdr:cNvSpPr txBox="1"/>
      </xdr:nvSpPr>
      <xdr:spPr>
        <a:xfrm>
          <a:off x="6456585" y="967098"/>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CO" sz="1100">
            <a:ea typeface="Cambria Math" panose="02040503050406030204" pitchFamily="18" charset="0"/>
          </a:endParaRPr>
        </a:p>
      </xdr:txBody>
    </xdr:sp>
    <xdr:clientData/>
  </xdr:oneCellAnchor>
  <xdr:oneCellAnchor>
    <xdr:from>
      <xdr:col>3</xdr:col>
      <xdr:colOff>652566</xdr:colOff>
      <xdr:row>6</xdr:row>
      <xdr:rowOff>5696</xdr:rowOff>
    </xdr:from>
    <xdr:ext cx="65" cy="172227"/>
    <xdr:sp macro="" textlink="">
      <xdr:nvSpPr>
        <xdr:cNvPr id="32" name="CuadroTexto 31">
          <a:extLst>
            <a:ext uri="{FF2B5EF4-FFF2-40B4-BE49-F238E27FC236}">
              <a16:creationId xmlns:a16="http://schemas.microsoft.com/office/drawing/2014/main" id="{D5C28638-2C9B-4C89-9F75-D3D16E8F68A0}"/>
            </a:ext>
          </a:extLst>
        </xdr:cNvPr>
        <xdr:cNvSpPr txBox="1"/>
      </xdr:nvSpPr>
      <xdr:spPr>
        <a:xfrm>
          <a:off x="6456585" y="967098"/>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CO" sz="1100">
            <a:ea typeface="Cambria Math" panose="02040503050406030204" pitchFamily="18" charset="0"/>
          </a:endParaRPr>
        </a:p>
      </xdr:txBody>
    </xdr:sp>
    <xdr:clientData/>
  </xdr:oneCellAnchor>
  <xdr:oneCellAnchor>
    <xdr:from>
      <xdr:col>3</xdr:col>
      <xdr:colOff>652566</xdr:colOff>
      <xdr:row>7</xdr:row>
      <xdr:rowOff>5696</xdr:rowOff>
    </xdr:from>
    <xdr:ext cx="65" cy="172227"/>
    <xdr:sp macro="" textlink="">
      <xdr:nvSpPr>
        <xdr:cNvPr id="33" name="CuadroTexto 32">
          <a:extLst>
            <a:ext uri="{FF2B5EF4-FFF2-40B4-BE49-F238E27FC236}">
              <a16:creationId xmlns:a16="http://schemas.microsoft.com/office/drawing/2014/main" id="{E700C20B-20DF-449F-9B83-3CCCFF34536D}"/>
            </a:ext>
          </a:extLst>
        </xdr:cNvPr>
        <xdr:cNvSpPr txBox="1"/>
      </xdr:nvSpPr>
      <xdr:spPr>
        <a:xfrm>
          <a:off x="6456585" y="112733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CO" sz="1100">
            <a:ea typeface="Cambria Math" panose="02040503050406030204" pitchFamily="18" charset="0"/>
          </a:endParaRPr>
        </a:p>
      </xdr:txBody>
    </xdr:sp>
    <xdr:clientData/>
  </xdr:oneCellAnchor>
  <xdr:oneCellAnchor>
    <xdr:from>
      <xdr:col>3</xdr:col>
      <xdr:colOff>652566</xdr:colOff>
      <xdr:row>7</xdr:row>
      <xdr:rowOff>5696</xdr:rowOff>
    </xdr:from>
    <xdr:ext cx="65" cy="172227"/>
    <xdr:sp macro="" textlink="">
      <xdr:nvSpPr>
        <xdr:cNvPr id="34" name="CuadroTexto 33">
          <a:extLst>
            <a:ext uri="{FF2B5EF4-FFF2-40B4-BE49-F238E27FC236}">
              <a16:creationId xmlns:a16="http://schemas.microsoft.com/office/drawing/2014/main" id="{B789ACAB-CD38-47BF-9B66-CF000678F79F}"/>
            </a:ext>
          </a:extLst>
        </xdr:cNvPr>
        <xdr:cNvSpPr txBox="1"/>
      </xdr:nvSpPr>
      <xdr:spPr>
        <a:xfrm>
          <a:off x="6456585" y="112733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CO" sz="1100">
            <a:ea typeface="Cambria Math" panose="02040503050406030204" pitchFamily="18" charset="0"/>
          </a:endParaRPr>
        </a:p>
      </xdr:txBody>
    </xdr:sp>
    <xdr:clientData/>
  </xdr:oneCellAnchor>
  <xdr:oneCellAnchor>
    <xdr:from>
      <xdr:col>3</xdr:col>
      <xdr:colOff>652566</xdr:colOff>
      <xdr:row>8</xdr:row>
      <xdr:rowOff>5696</xdr:rowOff>
    </xdr:from>
    <xdr:ext cx="65" cy="172227"/>
    <xdr:sp macro="" textlink="">
      <xdr:nvSpPr>
        <xdr:cNvPr id="35" name="CuadroTexto 34">
          <a:extLst>
            <a:ext uri="{FF2B5EF4-FFF2-40B4-BE49-F238E27FC236}">
              <a16:creationId xmlns:a16="http://schemas.microsoft.com/office/drawing/2014/main" id="{5D4089C6-09FE-421B-B9F2-29F3112EABDD}"/>
            </a:ext>
          </a:extLst>
        </xdr:cNvPr>
        <xdr:cNvSpPr txBox="1"/>
      </xdr:nvSpPr>
      <xdr:spPr>
        <a:xfrm>
          <a:off x="6456585" y="128756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CO" sz="1100">
            <a:ea typeface="Cambria Math" panose="02040503050406030204" pitchFamily="18" charset="0"/>
          </a:endParaRPr>
        </a:p>
      </xdr:txBody>
    </xdr:sp>
    <xdr:clientData/>
  </xdr:oneCellAnchor>
  <xdr:oneCellAnchor>
    <xdr:from>
      <xdr:col>3</xdr:col>
      <xdr:colOff>652566</xdr:colOff>
      <xdr:row>8</xdr:row>
      <xdr:rowOff>5696</xdr:rowOff>
    </xdr:from>
    <xdr:ext cx="65" cy="172227"/>
    <xdr:sp macro="" textlink="">
      <xdr:nvSpPr>
        <xdr:cNvPr id="36" name="CuadroTexto 35">
          <a:extLst>
            <a:ext uri="{FF2B5EF4-FFF2-40B4-BE49-F238E27FC236}">
              <a16:creationId xmlns:a16="http://schemas.microsoft.com/office/drawing/2014/main" id="{700B1123-A1D8-4DD3-8E8D-D08B1FA474B9}"/>
            </a:ext>
          </a:extLst>
        </xdr:cNvPr>
        <xdr:cNvSpPr txBox="1"/>
      </xdr:nvSpPr>
      <xdr:spPr>
        <a:xfrm>
          <a:off x="6456585" y="128756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CO" sz="1100">
            <a:ea typeface="Cambria Math" panose="02040503050406030204" pitchFamily="18" charset="0"/>
          </a:endParaRPr>
        </a:p>
      </xdr:txBody>
    </xdr:sp>
    <xdr:clientData/>
  </xdr:oneCellAnchor>
  <xdr:oneCellAnchor>
    <xdr:from>
      <xdr:col>3</xdr:col>
      <xdr:colOff>652566</xdr:colOff>
      <xdr:row>9</xdr:row>
      <xdr:rowOff>5696</xdr:rowOff>
    </xdr:from>
    <xdr:ext cx="65" cy="172227"/>
    <xdr:sp macro="" textlink="">
      <xdr:nvSpPr>
        <xdr:cNvPr id="37" name="CuadroTexto 36">
          <a:extLst>
            <a:ext uri="{FF2B5EF4-FFF2-40B4-BE49-F238E27FC236}">
              <a16:creationId xmlns:a16="http://schemas.microsoft.com/office/drawing/2014/main" id="{6FED6CCC-A553-4532-AB28-5BE2E4337CAF}"/>
            </a:ext>
          </a:extLst>
        </xdr:cNvPr>
        <xdr:cNvSpPr txBox="1"/>
      </xdr:nvSpPr>
      <xdr:spPr>
        <a:xfrm>
          <a:off x="6456585" y="1447799"/>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CO" sz="1100">
            <a:ea typeface="Cambria Math" panose="02040503050406030204" pitchFamily="18" charset="0"/>
          </a:endParaRPr>
        </a:p>
      </xdr:txBody>
    </xdr:sp>
    <xdr:clientData/>
  </xdr:oneCellAnchor>
  <xdr:oneCellAnchor>
    <xdr:from>
      <xdr:col>3</xdr:col>
      <xdr:colOff>652566</xdr:colOff>
      <xdr:row>9</xdr:row>
      <xdr:rowOff>5696</xdr:rowOff>
    </xdr:from>
    <xdr:ext cx="65" cy="172227"/>
    <xdr:sp macro="" textlink="">
      <xdr:nvSpPr>
        <xdr:cNvPr id="38" name="CuadroTexto 37">
          <a:extLst>
            <a:ext uri="{FF2B5EF4-FFF2-40B4-BE49-F238E27FC236}">
              <a16:creationId xmlns:a16="http://schemas.microsoft.com/office/drawing/2014/main" id="{F2349388-A568-421B-9A86-756740EC4CC3}"/>
            </a:ext>
          </a:extLst>
        </xdr:cNvPr>
        <xdr:cNvSpPr txBox="1"/>
      </xdr:nvSpPr>
      <xdr:spPr>
        <a:xfrm>
          <a:off x="6456585" y="1447799"/>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CO" sz="1100">
            <a:ea typeface="Cambria Math" panose="02040503050406030204" pitchFamily="18" charset="0"/>
          </a:endParaRPr>
        </a:p>
      </xdr:txBody>
    </xdr:sp>
    <xdr:clientData/>
  </xdr:oneCellAnchor>
  <xdr:oneCellAnchor>
    <xdr:from>
      <xdr:col>3</xdr:col>
      <xdr:colOff>652566</xdr:colOff>
      <xdr:row>10</xdr:row>
      <xdr:rowOff>5696</xdr:rowOff>
    </xdr:from>
    <xdr:ext cx="65" cy="172227"/>
    <xdr:sp macro="" textlink="">
      <xdr:nvSpPr>
        <xdr:cNvPr id="39" name="CuadroTexto 38">
          <a:extLst>
            <a:ext uri="{FF2B5EF4-FFF2-40B4-BE49-F238E27FC236}">
              <a16:creationId xmlns:a16="http://schemas.microsoft.com/office/drawing/2014/main" id="{2116AFAB-ADFB-42C7-8FEE-9196B09A49AF}"/>
            </a:ext>
          </a:extLst>
        </xdr:cNvPr>
        <xdr:cNvSpPr txBox="1"/>
      </xdr:nvSpPr>
      <xdr:spPr>
        <a:xfrm>
          <a:off x="6456585" y="160803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CO" sz="1100">
            <a:ea typeface="Cambria Math" panose="02040503050406030204" pitchFamily="18" charset="0"/>
          </a:endParaRP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546100</xdr:colOff>
      <xdr:row>2</xdr:row>
      <xdr:rowOff>38100</xdr:rowOff>
    </xdr:from>
    <xdr:to>
      <xdr:col>6</xdr:col>
      <xdr:colOff>88900</xdr:colOff>
      <xdr:row>10</xdr:row>
      <xdr:rowOff>120650</xdr:rowOff>
    </xdr:to>
    <xdr:sp macro="" textlink="">
      <xdr:nvSpPr>
        <xdr:cNvPr id="9" name="CuadroTexto 8">
          <a:extLst>
            <a:ext uri="{FF2B5EF4-FFF2-40B4-BE49-F238E27FC236}">
              <a16:creationId xmlns:a16="http://schemas.microsoft.com/office/drawing/2014/main" id="{DD80B8F1-F68F-4C56-AD63-408B3D74A1B2}"/>
            </a:ext>
          </a:extLst>
        </xdr:cNvPr>
        <xdr:cNvSpPr txBox="1"/>
      </xdr:nvSpPr>
      <xdr:spPr>
        <a:xfrm>
          <a:off x="330200" y="406400"/>
          <a:ext cx="7486650" cy="155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b="0" i="0">
              <a:solidFill>
                <a:schemeClr val="dk1"/>
              </a:solidFill>
              <a:effectLst/>
              <a:latin typeface="+mn-lt"/>
              <a:ea typeface="+mn-ea"/>
              <a:cs typeface="+mn-cs"/>
            </a:rPr>
            <a:t>Salsberry Realty vende casas en la costa este de Estados Unidos. Una de las preguntas más frecuentes de los compradores potenciales es: "Si compramos esta casa, ¿cuánto gastaremos en calefacción durante el invierno?". Al departamento de investigación de Salsberry se le pidió desarrollar algunas directrices respecto de los costos de calefacción de casas unifamiliares. </a:t>
          </a:r>
          <a:r>
            <a:rPr lang="es-CO" sz="1100" b="0" i="0">
              <a:solidFill>
                <a:srgbClr val="FF0000"/>
              </a:solidFill>
              <a:effectLst/>
              <a:latin typeface="+mn-lt"/>
              <a:ea typeface="+mn-ea"/>
              <a:cs typeface="+mn-cs"/>
            </a:rPr>
            <a:t>Se considera que tres variables se relacionan con los costos de calefacción</a:t>
          </a:r>
          <a:r>
            <a:rPr lang="es-CO" sz="1100" b="0" i="0">
              <a:solidFill>
                <a:schemeClr val="dk1"/>
              </a:solidFill>
              <a:effectLst/>
              <a:latin typeface="+mn-lt"/>
              <a:ea typeface="+mn-ea"/>
              <a:cs typeface="+mn-cs"/>
            </a:rPr>
            <a:t>: 1) la temperatura externa diaria media, 2) el número de pulgadas de aislamiento en el ático y 3) los años de uso del calentador. Para el estudio, el departamento de investigación de Salsberry seleccionó una muestra aleatoria de 20 casas de venta reciente. Determinó el costo de calefacción de cada casa en enero pasado, así como la temperatura externa en enero en la región, el número de pulgadas de aislamiento en el ático y la edad del calentador. La información muestral se reporta en la tabla siguiente:</a:t>
          </a:r>
          <a:endParaRPr lang="es-CO" sz="1100"/>
        </a:p>
      </xdr:txBody>
    </xdr:sp>
    <xdr:clientData/>
  </xdr:twoCellAnchor>
  <xdr:twoCellAnchor>
    <xdr:from>
      <xdr:col>1</xdr:col>
      <xdr:colOff>31750</xdr:colOff>
      <xdr:row>33</xdr:row>
      <xdr:rowOff>82550</xdr:rowOff>
    </xdr:from>
    <xdr:to>
      <xdr:col>6</xdr:col>
      <xdr:colOff>279400</xdr:colOff>
      <xdr:row>46</xdr:row>
      <xdr:rowOff>120650</xdr:rowOff>
    </xdr:to>
    <xdr:sp macro="" textlink="">
      <xdr:nvSpPr>
        <xdr:cNvPr id="10" name="CuadroTexto 9">
          <a:extLst>
            <a:ext uri="{FF2B5EF4-FFF2-40B4-BE49-F238E27FC236}">
              <a16:creationId xmlns:a16="http://schemas.microsoft.com/office/drawing/2014/main" id="{AF7C9DCB-9B64-4349-BA9D-F832FDFB1DC8}"/>
            </a:ext>
          </a:extLst>
        </xdr:cNvPr>
        <xdr:cNvSpPr txBox="1"/>
      </xdr:nvSpPr>
      <xdr:spPr>
        <a:xfrm>
          <a:off x="361950" y="6159500"/>
          <a:ext cx="7645400" cy="2432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b="0" i="0">
              <a:solidFill>
                <a:schemeClr val="dk1"/>
              </a:solidFill>
              <a:effectLst/>
              <a:latin typeface="+mn-lt"/>
              <a:ea typeface="+mn-ea"/>
              <a:cs typeface="+mn-cs"/>
            </a:rPr>
            <a:t>Determine:</a:t>
          </a:r>
        </a:p>
        <a:p>
          <a:r>
            <a:rPr lang="es-CO" sz="1100" b="0" i="0">
              <a:solidFill>
                <a:schemeClr val="dk1"/>
              </a:solidFill>
              <a:effectLst/>
              <a:latin typeface="+mn-lt"/>
              <a:ea typeface="+mn-ea"/>
              <a:cs typeface="+mn-cs"/>
            </a:rPr>
            <a:t>a) ¿Cuáles son las variables independientes y cuál</a:t>
          </a:r>
          <a:r>
            <a:rPr lang="es-CO" sz="1100" b="0" i="0" baseline="0">
              <a:solidFill>
                <a:schemeClr val="dk1"/>
              </a:solidFill>
              <a:effectLst/>
              <a:latin typeface="+mn-lt"/>
              <a:ea typeface="+mn-ea"/>
              <a:cs typeface="+mn-cs"/>
            </a:rPr>
            <a:t> es la variable dependiente</a:t>
          </a:r>
          <a:r>
            <a:rPr lang="es-CO" sz="1100" b="0" i="0">
              <a:solidFill>
                <a:schemeClr val="dk1"/>
              </a:solidFill>
              <a:effectLst/>
              <a:latin typeface="+mn-lt"/>
              <a:ea typeface="+mn-ea"/>
              <a:cs typeface="+mn-cs"/>
            </a:rPr>
            <a:t>? </a:t>
          </a:r>
        </a:p>
        <a:p>
          <a:r>
            <a:rPr lang="es-CO" sz="1100" b="0" i="0">
              <a:solidFill>
                <a:schemeClr val="dk1"/>
              </a:solidFill>
              <a:effectLst/>
              <a:latin typeface="+mn-lt"/>
              <a:ea typeface="+mn-ea"/>
              <a:cs typeface="+mn-cs"/>
            </a:rPr>
            <a:t>b) El rango relevante para cada variable.</a:t>
          </a:r>
        </a:p>
        <a:p>
          <a:r>
            <a:rPr lang="es-CO" sz="1100" b="0" i="0">
              <a:solidFill>
                <a:schemeClr val="dk1"/>
              </a:solidFill>
              <a:effectLst/>
              <a:latin typeface="+mn-lt"/>
              <a:ea typeface="+mn-ea"/>
              <a:cs typeface="+mn-cs"/>
            </a:rPr>
            <a:t>c) la ecuación de regresión múltiple.</a:t>
          </a:r>
        </a:p>
        <a:p>
          <a:r>
            <a:rPr lang="es-CO" sz="1100" b="0" i="0">
              <a:solidFill>
                <a:schemeClr val="dk1"/>
              </a:solidFill>
              <a:effectLst/>
              <a:latin typeface="+mn-lt"/>
              <a:ea typeface="+mn-ea"/>
              <a:cs typeface="+mn-cs"/>
            </a:rPr>
            <a:t>d) Analice los coeficientes de regresión. </a:t>
          </a:r>
        </a:p>
        <a:p>
          <a:r>
            <a:rPr lang="es-CO" sz="1100" b="0" i="0">
              <a:solidFill>
                <a:schemeClr val="dk1"/>
              </a:solidFill>
              <a:effectLst/>
              <a:latin typeface="+mn-lt"/>
              <a:ea typeface="+mn-ea"/>
              <a:cs typeface="+mn-cs"/>
            </a:rPr>
            <a:t>e) ¿Qué indica si algunos coeficientes son positivos y otros negativos?</a:t>
          </a:r>
        </a:p>
        <a:p>
          <a:r>
            <a:rPr lang="es-CO" sz="1100" b="0" i="0">
              <a:solidFill>
                <a:schemeClr val="dk1"/>
              </a:solidFill>
              <a:effectLst/>
              <a:latin typeface="+mn-lt"/>
              <a:ea typeface="+mn-ea"/>
              <a:cs typeface="+mn-cs"/>
            </a:rPr>
            <a:t>f)</a:t>
          </a:r>
          <a:r>
            <a:rPr lang="es-CO" sz="1100" b="0" i="0" baseline="0">
              <a:solidFill>
                <a:schemeClr val="dk1"/>
              </a:solidFill>
              <a:effectLst/>
              <a:latin typeface="+mn-lt"/>
              <a:ea typeface="+mn-ea"/>
              <a:cs typeface="+mn-cs"/>
            </a:rPr>
            <a:t> </a:t>
          </a:r>
          <a:r>
            <a:rPr lang="es-CO" sz="1100" b="0" i="0">
              <a:solidFill>
                <a:schemeClr val="dk1"/>
              </a:solidFill>
              <a:effectLst/>
              <a:latin typeface="+mn-lt"/>
              <a:ea typeface="+mn-ea"/>
              <a:cs typeface="+mn-cs"/>
            </a:rPr>
            <a:t>Cuál es el costo de calefacción estimado de una casa (casa 20) si la temperatura externa es de 30 grados, si el ático tiene 7 pulgadas de aislamiento y el calentador tiene 5 años?</a:t>
          </a:r>
        </a:p>
        <a:p>
          <a:r>
            <a:rPr lang="es-CO" sz="1100" b="0" i="0">
              <a:solidFill>
                <a:schemeClr val="dk1"/>
              </a:solidFill>
              <a:effectLst/>
              <a:latin typeface="+mn-lt"/>
              <a:ea typeface="+mn-ea"/>
              <a:cs typeface="+mn-cs"/>
            </a:rPr>
            <a:t> g) ¿Cuál es el error en la predicción del costo estimado en el punto f?</a:t>
          </a:r>
        </a:p>
        <a:p>
          <a:r>
            <a:rPr lang="es-CO" sz="1100" b="0" i="0">
              <a:solidFill>
                <a:schemeClr val="dk1"/>
              </a:solidFill>
              <a:effectLst/>
              <a:latin typeface="+mn-lt"/>
              <a:ea typeface="+mn-ea"/>
              <a:cs typeface="+mn-cs"/>
            </a:rPr>
            <a:t>h) ¿Cuál es la proporción de la variación en el costo de calefacción que se explica por la variación en las variables temperatura externa, aislamiento del ático y antiguedad del calentador (variación explicada VE)?</a:t>
          </a:r>
        </a:p>
        <a:p>
          <a:r>
            <a:rPr lang="es-CO" sz="1100" b="0" i="0">
              <a:solidFill>
                <a:schemeClr val="dk1"/>
              </a:solidFill>
              <a:effectLst/>
              <a:latin typeface="+mn-lt"/>
              <a:ea typeface="+mn-ea"/>
              <a:cs typeface="+mn-cs"/>
            </a:rPr>
            <a:t>i) Cuál es la proporción de la variación en el costo de calefacción que NO se explica por la variación en las variables temperatura externa, aislamiento del ático y antiguedad del calentador (variación no explicada VNE)?</a:t>
          </a:r>
          <a:endParaRPr lang="es-CO" sz="1100"/>
        </a:p>
      </xdr:txBody>
    </xdr:sp>
    <xdr:clientData/>
  </xdr:twoCellAnchor>
  <xdr:twoCellAnchor>
    <xdr:from>
      <xdr:col>0</xdr:col>
      <xdr:colOff>241300</xdr:colOff>
      <xdr:row>97</xdr:row>
      <xdr:rowOff>120650</xdr:rowOff>
    </xdr:from>
    <xdr:to>
      <xdr:col>3</xdr:col>
      <xdr:colOff>1143000</xdr:colOff>
      <xdr:row>100</xdr:row>
      <xdr:rowOff>133350</xdr:rowOff>
    </xdr:to>
    <xdr:sp macro="" textlink="">
      <xdr:nvSpPr>
        <xdr:cNvPr id="2" name="CuadroTexto 1">
          <a:extLst>
            <a:ext uri="{FF2B5EF4-FFF2-40B4-BE49-F238E27FC236}">
              <a16:creationId xmlns:a16="http://schemas.microsoft.com/office/drawing/2014/main" id="{C4F15264-0CEC-0165-5E18-18B52F9B6E69}"/>
            </a:ext>
          </a:extLst>
        </xdr:cNvPr>
        <xdr:cNvSpPr txBox="1"/>
      </xdr:nvSpPr>
      <xdr:spPr>
        <a:xfrm>
          <a:off x="241300" y="18034000"/>
          <a:ext cx="4927600" cy="5651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s-CO" sz="1100" b="0" i="0">
              <a:solidFill>
                <a:schemeClr val="dk1"/>
              </a:solidFill>
              <a:effectLst/>
              <a:latin typeface="+mn-lt"/>
              <a:ea typeface="+mn-ea"/>
              <a:cs typeface="+mn-cs"/>
            </a:rPr>
            <a:t>f)</a:t>
          </a:r>
          <a:r>
            <a:rPr lang="es-CO" sz="1100" b="0" i="0" baseline="0">
              <a:solidFill>
                <a:schemeClr val="dk1"/>
              </a:solidFill>
              <a:effectLst/>
              <a:latin typeface="+mn-lt"/>
              <a:ea typeface="+mn-ea"/>
              <a:cs typeface="+mn-cs"/>
            </a:rPr>
            <a:t> </a:t>
          </a:r>
          <a:r>
            <a:rPr lang="es-CO" sz="1100" b="0" i="0">
              <a:solidFill>
                <a:schemeClr val="dk1"/>
              </a:solidFill>
              <a:effectLst/>
              <a:latin typeface="+mn-lt"/>
              <a:ea typeface="+mn-ea"/>
              <a:cs typeface="+mn-cs"/>
            </a:rPr>
            <a:t>Cuál es el costo de calefacción estimado de una casa (casa 20) si la temperatura externa es de 30 grados, si el ático tiene 7 pulgadas de aislamiento y el calentador tiene 5 años?</a:t>
          </a:r>
          <a:endParaRPr lang="es-CO">
            <a:effectLst/>
          </a:endParaRPr>
        </a:p>
        <a:p>
          <a:endParaRPr lang="es-CO" sz="1100"/>
        </a:p>
      </xdr:txBody>
    </xdr:sp>
    <xdr:clientData/>
  </xdr:twoCellAnchor>
  <xdr:twoCellAnchor>
    <xdr:from>
      <xdr:col>0</xdr:col>
      <xdr:colOff>254000</xdr:colOff>
      <xdr:row>114</xdr:row>
      <xdr:rowOff>0</xdr:rowOff>
    </xdr:from>
    <xdr:to>
      <xdr:col>3</xdr:col>
      <xdr:colOff>457200</xdr:colOff>
      <xdr:row>118</xdr:row>
      <xdr:rowOff>38100</xdr:rowOff>
    </xdr:to>
    <xdr:sp macro="" textlink="">
      <xdr:nvSpPr>
        <xdr:cNvPr id="3" name="CuadroTexto 2">
          <a:extLst>
            <a:ext uri="{FF2B5EF4-FFF2-40B4-BE49-F238E27FC236}">
              <a16:creationId xmlns:a16="http://schemas.microsoft.com/office/drawing/2014/main" id="{6442D747-364E-36E2-C967-8B9662D022EA}"/>
            </a:ext>
          </a:extLst>
        </xdr:cNvPr>
        <xdr:cNvSpPr txBox="1"/>
      </xdr:nvSpPr>
      <xdr:spPr>
        <a:xfrm>
          <a:off x="254000" y="21056600"/>
          <a:ext cx="4229100" cy="774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s-CO" sz="1100" b="0" i="0">
              <a:solidFill>
                <a:schemeClr val="dk1"/>
              </a:solidFill>
              <a:effectLst/>
              <a:latin typeface="+mn-lt"/>
              <a:ea typeface="+mn-ea"/>
              <a:cs typeface="+mn-cs"/>
            </a:rPr>
            <a:t>h) ¿Cuál es la proporción de la variación en el costo de calefacción que se explica por la variación en las variables temperatura externa, aislamiento del ático y antiguedad del calentador (variación explicada VE)?</a:t>
          </a:r>
          <a:endParaRPr lang="es-CO">
            <a:effectLst/>
          </a:endParaRPr>
        </a:p>
        <a:p>
          <a:endParaRPr lang="es-CO" sz="1100"/>
        </a:p>
      </xdr:txBody>
    </xdr:sp>
    <xdr:clientData/>
  </xdr:twoCellAnchor>
  <xdr:twoCellAnchor>
    <xdr:from>
      <xdr:col>0</xdr:col>
      <xdr:colOff>260350</xdr:colOff>
      <xdr:row>120</xdr:row>
      <xdr:rowOff>158750</xdr:rowOff>
    </xdr:from>
    <xdr:to>
      <xdr:col>3</xdr:col>
      <xdr:colOff>463550</xdr:colOff>
      <xdr:row>123</xdr:row>
      <xdr:rowOff>69850</xdr:rowOff>
    </xdr:to>
    <xdr:sp macro="" textlink="">
      <xdr:nvSpPr>
        <xdr:cNvPr id="4" name="CuadroTexto 3">
          <a:extLst>
            <a:ext uri="{FF2B5EF4-FFF2-40B4-BE49-F238E27FC236}">
              <a16:creationId xmlns:a16="http://schemas.microsoft.com/office/drawing/2014/main" id="{E89B7700-33A9-44A3-B5C3-BC9FFBC796D3}"/>
            </a:ext>
          </a:extLst>
        </xdr:cNvPr>
        <xdr:cNvSpPr txBox="1"/>
      </xdr:nvSpPr>
      <xdr:spPr>
        <a:xfrm>
          <a:off x="260350" y="22320250"/>
          <a:ext cx="4229100" cy="4635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a:t>Las</a:t>
          </a:r>
          <a:r>
            <a:rPr lang="es-CO" sz="1100" baseline="0"/>
            <a:t> variaciones en el costo de la calefacción se explica en un 80,42% por las variaciones en la TE, el AA y la AC</a:t>
          </a:r>
          <a:endParaRPr lang="es-CO" sz="1100"/>
        </a:p>
      </xdr:txBody>
    </xdr:sp>
    <xdr:clientData/>
  </xdr:twoCellAnchor>
  <xdr:twoCellAnchor>
    <xdr:from>
      <xdr:col>0</xdr:col>
      <xdr:colOff>228600</xdr:colOff>
      <xdr:row>125</xdr:row>
      <xdr:rowOff>0</xdr:rowOff>
    </xdr:from>
    <xdr:to>
      <xdr:col>3</xdr:col>
      <xdr:colOff>539750</xdr:colOff>
      <xdr:row>129</xdr:row>
      <xdr:rowOff>50800</xdr:rowOff>
    </xdr:to>
    <xdr:sp macro="" textlink="">
      <xdr:nvSpPr>
        <xdr:cNvPr id="5" name="CuadroTexto 4">
          <a:extLst>
            <a:ext uri="{FF2B5EF4-FFF2-40B4-BE49-F238E27FC236}">
              <a16:creationId xmlns:a16="http://schemas.microsoft.com/office/drawing/2014/main" id="{D043B60B-61E5-41A5-27A2-828F6AB7B2A0}"/>
            </a:ext>
          </a:extLst>
        </xdr:cNvPr>
        <xdr:cNvSpPr txBox="1"/>
      </xdr:nvSpPr>
      <xdr:spPr>
        <a:xfrm>
          <a:off x="228600" y="23082250"/>
          <a:ext cx="4337050" cy="7874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s-CO" sz="1100" b="0" i="0">
              <a:solidFill>
                <a:schemeClr val="dk1"/>
              </a:solidFill>
              <a:effectLst/>
              <a:latin typeface="+mn-lt"/>
              <a:ea typeface="+mn-ea"/>
              <a:cs typeface="+mn-cs"/>
            </a:rPr>
            <a:t>i) Cuál es la proporción de la variación en el costo de calefacción que NO se explica por la variación en las variables temperatura externa, aislamiento del ático y antiguedad del calentador (variación no explicada VNE)?</a:t>
          </a:r>
          <a:endParaRPr lang="es-CO">
            <a:effectLst/>
          </a:endParaRPr>
        </a:p>
        <a:p>
          <a:endParaRPr lang="es-CO"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13</xdr:col>
      <xdr:colOff>377523</xdr:colOff>
      <xdr:row>79</xdr:row>
      <xdr:rowOff>112184</xdr:rowOff>
    </xdr:to>
    <xdr:pic>
      <xdr:nvPicPr>
        <xdr:cNvPr id="2" name="Imagen 1">
          <a:extLst>
            <a:ext uri="{FF2B5EF4-FFF2-40B4-BE49-F238E27FC236}">
              <a16:creationId xmlns:a16="http://schemas.microsoft.com/office/drawing/2014/main" id="{21D5C0EE-DE05-4B4C-9F9B-2B295F3B13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0283523" cy="14325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306ED-2B57-4060-9469-1A20086E9C0B}">
  <dimension ref="A1:J51"/>
  <sheetViews>
    <sheetView showGridLines="0" topLeftCell="A11" zoomScale="81" zoomScaleNormal="70" workbookViewId="0">
      <selection activeCell="B19" sqref="B19"/>
    </sheetView>
  </sheetViews>
  <sheetFormatPr baseColWidth="10" defaultColWidth="8.7265625" defaultRowHeight="12.5" x14ac:dyDescent="0.25"/>
  <cols>
    <col min="1" max="1" width="36.453125" style="4" customWidth="1"/>
    <col min="2" max="2" width="30.26953125" style="4" customWidth="1"/>
    <col min="3" max="3" width="23.54296875" style="4" bestFit="1" customWidth="1"/>
    <col min="4" max="4" width="23.90625" style="4" bestFit="1" customWidth="1"/>
    <col min="5" max="5" width="13.6328125" style="4" customWidth="1"/>
    <col min="6" max="6" width="14" style="4" customWidth="1"/>
    <col min="7" max="7" width="14.08984375" style="4" customWidth="1"/>
    <col min="8" max="8" width="13.54296875" style="4" customWidth="1"/>
    <col min="9" max="9" width="13.08984375" style="4" customWidth="1"/>
    <col min="10" max="16384" width="8.7265625" style="4"/>
  </cols>
  <sheetData>
    <row r="1" spans="1:10" x14ac:dyDescent="0.25">
      <c r="B1" s="4" t="s">
        <v>36</v>
      </c>
      <c r="C1" s="4" t="s">
        <v>35</v>
      </c>
      <c r="D1" s="4" t="s">
        <v>37</v>
      </c>
      <c r="E1" s="4" t="s">
        <v>38</v>
      </c>
    </row>
    <row r="2" spans="1:10" x14ac:dyDescent="0.25">
      <c r="A2" s="4">
        <v>1</v>
      </c>
      <c r="B2" s="4">
        <v>1400</v>
      </c>
      <c r="C2" s="4">
        <v>245</v>
      </c>
      <c r="D2" s="10">
        <f>$B$30+$B$31*B2</f>
        <v>251.92316258351892</v>
      </c>
      <c r="E2" s="11">
        <f>C2-D2</f>
        <v>-6.9231625835189163</v>
      </c>
    </row>
    <row r="3" spans="1:10" x14ac:dyDescent="0.25">
      <c r="A3" s="4">
        <v>2</v>
      </c>
      <c r="B3" s="4">
        <v>1600</v>
      </c>
      <c r="C3" s="4">
        <v>312</v>
      </c>
      <c r="D3" s="10">
        <f t="shared" ref="D3:D11" si="0">$B$30+$B$31*B3</f>
        <v>273.87671014953867</v>
      </c>
      <c r="E3" s="11">
        <f t="shared" ref="E3:E11" si="1">C3-D3</f>
        <v>38.123289850461333</v>
      </c>
    </row>
    <row r="4" spans="1:10" x14ac:dyDescent="0.25">
      <c r="A4" s="4">
        <v>3</v>
      </c>
      <c r="B4" s="4">
        <v>1700</v>
      </c>
      <c r="C4" s="4">
        <v>279</v>
      </c>
      <c r="D4" s="10">
        <f t="shared" si="0"/>
        <v>284.8534839325485</v>
      </c>
      <c r="E4" s="11">
        <f t="shared" si="1"/>
        <v>-5.8534839325484995</v>
      </c>
    </row>
    <row r="5" spans="1:10" x14ac:dyDescent="0.25">
      <c r="A5" s="4">
        <v>4</v>
      </c>
      <c r="B5" s="4">
        <v>1875</v>
      </c>
      <c r="C5" s="4">
        <v>308</v>
      </c>
      <c r="D5" s="10">
        <f t="shared" si="0"/>
        <v>304.06283805281578</v>
      </c>
      <c r="E5" s="11">
        <f t="shared" si="1"/>
        <v>3.9371619471842223</v>
      </c>
    </row>
    <row r="6" spans="1:10" x14ac:dyDescent="0.25">
      <c r="A6" s="4">
        <v>5</v>
      </c>
      <c r="B6" s="4">
        <v>1100</v>
      </c>
      <c r="C6" s="4">
        <v>199</v>
      </c>
      <c r="D6" s="10">
        <f t="shared" si="0"/>
        <v>218.99284123448933</v>
      </c>
      <c r="E6" s="11">
        <f t="shared" si="1"/>
        <v>-19.992841234489333</v>
      </c>
    </row>
    <row r="7" spans="1:10" x14ac:dyDescent="0.25">
      <c r="A7" s="4">
        <v>6</v>
      </c>
      <c r="B7" s="4">
        <v>1550</v>
      </c>
      <c r="C7" s="4">
        <v>219</v>
      </c>
      <c r="D7" s="10">
        <f t="shared" si="0"/>
        <v>268.38832325803372</v>
      </c>
      <c r="E7" s="11">
        <f t="shared" si="1"/>
        <v>-49.388323258033722</v>
      </c>
    </row>
    <row r="8" spans="1:10" x14ac:dyDescent="0.25">
      <c r="A8" s="4">
        <v>7</v>
      </c>
      <c r="B8" s="4">
        <v>2350</v>
      </c>
      <c r="C8" s="4">
        <v>405</v>
      </c>
      <c r="D8" s="10">
        <f t="shared" si="0"/>
        <v>356.20251352211261</v>
      </c>
      <c r="E8" s="11">
        <f t="shared" si="1"/>
        <v>48.797486477887389</v>
      </c>
    </row>
    <row r="9" spans="1:10" x14ac:dyDescent="0.25">
      <c r="A9" s="4">
        <v>8</v>
      </c>
      <c r="B9" s="4">
        <v>2450</v>
      </c>
      <c r="C9" s="4">
        <v>324</v>
      </c>
      <c r="D9" s="10">
        <f t="shared" si="0"/>
        <v>367.1792873051225</v>
      </c>
      <c r="E9" s="11">
        <f t="shared" si="1"/>
        <v>-43.1792873051225</v>
      </c>
    </row>
    <row r="10" spans="1:10" x14ac:dyDescent="0.25">
      <c r="A10" s="4">
        <v>9</v>
      </c>
      <c r="B10" s="4">
        <v>1425</v>
      </c>
      <c r="C10" s="4">
        <v>319</v>
      </c>
      <c r="D10" s="10">
        <f t="shared" si="0"/>
        <v>254.66735602927139</v>
      </c>
      <c r="E10" s="11">
        <f t="shared" si="1"/>
        <v>64.332643970728611</v>
      </c>
    </row>
    <row r="11" spans="1:10" x14ac:dyDescent="0.25">
      <c r="A11" s="4">
        <v>10</v>
      </c>
      <c r="B11" s="4">
        <v>1700</v>
      </c>
      <c r="C11" s="4">
        <v>255</v>
      </c>
      <c r="D11" s="10">
        <f t="shared" si="0"/>
        <v>284.8534839325485</v>
      </c>
      <c r="E11" s="11">
        <f t="shared" si="1"/>
        <v>-29.8534839325485</v>
      </c>
    </row>
    <row r="13" spans="1:10" x14ac:dyDescent="0.25">
      <c r="B13" s="4" t="s">
        <v>41</v>
      </c>
      <c r="C13" s="4">
        <f>AVERAGE(C2:C11)</f>
        <v>286.5</v>
      </c>
    </row>
    <row r="14" spans="1:10" ht="14.5" x14ac:dyDescent="0.35">
      <c r="A14" t="s">
        <v>7</v>
      </c>
      <c r="B14"/>
      <c r="C14"/>
      <c r="D14"/>
      <c r="E14"/>
      <c r="F14"/>
      <c r="G14"/>
      <c r="H14"/>
      <c r="I14"/>
      <c r="J14" s="9"/>
    </row>
    <row r="15" spans="1:10" ht="15" thickBot="1" x14ac:dyDescent="0.4">
      <c r="A15"/>
      <c r="B15"/>
      <c r="C15"/>
      <c r="D15"/>
      <c r="E15"/>
      <c r="F15"/>
      <c r="G15"/>
      <c r="H15"/>
      <c r="I15"/>
      <c r="J15" s="9"/>
    </row>
    <row r="16" spans="1:10" ht="14.5" x14ac:dyDescent="0.35">
      <c r="A16" s="8" t="s">
        <v>8</v>
      </c>
      <c r="B16" s="8"/>
      <c r="C16"/>
      <c r="D16"/>
      <c r="E16"/>
      <c r="F16"/>
      <c r="G16"/>
      <c r="H16"/>
      <c r="I16"/>
      <c r="J16" s="9"/>
    </row>
    <row r="17" spans="1:10" ht="14.5" x14ac:dyDescent="0.35">
      <c r="A17" s="5" t="s">
        <v>9</v>
      </c>
      <c r="B17" s="5">
        <v>0.76211371321625765</v>
      </c>
      <c r="C17"/>
      <c r="D17"/>
      <c r="E17"/>
      <c r="F17"/>
      <c r="G17"/>
      <c r="H17"/>
      <c r="I17"/>
      <c r="J17" s="9"/>
    </row>
    <row r="18" spans="1:10" ht="14.5" x14ac:dyDescent="0.35">
      <c r="A18" s="5" t="s">
        <v>10</v>
      </c>
      <c r="B18" s="24">
        <f>C25/C27</f>
        <v>0.58081731187227237</v>
      </c>
      <c r="C18" s="23">
        <f>C25/C27</f>
        <v>0.58081731187227237</v>
      </c>
      <c r="D18"/>
      <c r="E18"/>
      <c r="F18"/>
      <c r="G18"/>
      <c r="H18"/>
      <c r="I18"/>
      <c r="J18" s="9"/>
    </row>
    <row r="19" spans="1:10" ht="14.5" x14ac:dyDescent="0.35">
      <c r="A19" s="5" t="s">
        <v>11</v>
      </c>
      <c r="B19" s="5">
        <v>0.52841947585630633</v>
      </c>
      <c r="C19"/>
      <c r="D19"/>
      <c r="E19"/>
      <c r="F19"/>
      <c r="G19"/>
      <c r="H19"/>
      <c r="I19"/>
      <c r="J19" s="9"/>
    </row>
    <row r="20" spans="1:10" ht="14.5" x14ac:dyDescent="0.35">
      <c r="A20" s="5" t="s">
        <v>12</v>
      </c>
      <c r="B20" s="5">
        <f>SQRT((C26/(B21-2)))</f>
        <v>41.330323650299405</v>
      </c>
      <c r="C20" s="16">
        <f>SQRT((C26/(B21-2)))</f>
        <v>41.330323650299405</v>
      </c>
      <c r="D20"/>
      <c r="E20"/>
      <c r="F20"/>
      <c r="G20"/>
      <c r="H20"/>
      <c r="I20"/>
      <c r="J20" s="9"/>
    </row>
    <row r="21" spans="1:10" ht="15" thickBot="1" x14ac:dyDescent="0.4">
      <c r="A21" s="6" t="s">
        <v>13</v>
      </c>
      <c r="B21" s="6">
        <v>10</v>
      </c>
      <c r="C21"/>
      <c r="D21"/>
      <c r="E21"/>
      <c r="F21"/>
      <c r="G21"/>
      <c r="H21"/>
      <c r="I21"/>
      <c r="J21" s="9"/>
    </row>
    <row r="22" spans="1:10" ht="14.5" x14ac:dyDescent="0.35">
      <c r="A22"/>
      <c r="B22"/>
      <c r="C22"/>
      <c r="D22"/>
      <c r="E22"/>
      <c r="F22"/>
      <c r="G22"/>
      <c r="H22"/>
      <c r="I22"/>
      <c r="J22" s="9"/>
    </row>
    <row r="23" spans="1:10" ht="15" thickBot="1" x14ac:dyDescent="0.4">
      <c r="A23" t="s">
        <v>14</v>
      </c>
      <c r="B23"/>
      <c r="C23"/>
      <c r="D23"/>
      <c r="E23"/>
      <c r="F23"/>
      <c r="G23"/>
      <c r="H23"/>
      <c r="I23"/>
      <c r="J23" s="9"/>
    </row>
    <row r="24" spans="1:10" ht="14.5" x14ac:dyDescent="0.35">
      <c r="A24" s="7"/>
      <c r="B24" s="7" t="s">
        <v>19</v>
      </c>
      <c r="C24" s="7" t="s">
        <v>20</v>
      </c>
      <c r="D24" s="7" t="s">
        <v>21</v>
      </c>
      <c r="E24" s="7" t="s">
        <v>22</v>
      </c>
      <c r="F24" s="7" t="s">
        <v>23</v>
      </c>
      <c r="G24"/>
      <c r="H24"/>
      <c r="I24"/>
      <c r="J24" s="9"/>
    </row>
    <row r="25" spans="1:10" ht="14.5" x14ac:dyDescent="0.35">
      <c r="A25" s="5" t="s">
        <v>15</v>
      </c>
      <c r="B25" s="5">
        <v>1</v>
      </c>
      <c r="C25" s="20">
        <f>E48</f>
        <v>18934.934775692014</v>
      </c>
      <c r="D25" s="5">
        <v>18934.934775692011</v>
      </c>
      <c r="E25" s="5">
        <f>D25/D26</f>
        <v>11.084757616617857</v>
      </c>
      <c r="F25" s="5">
        <v>1.0394016376015495E-2</v>
      </c>
      <c r="G25"/>
      <c r="H25"/>
      <c r="I25"/>
      <c r="J25" s="9"/>
    </row>
    <row r="26" spans="1:10" ht="14.5" x14ac:dyDescent="0.35">
      <c r="A26" s="5" t="s">
        <v>16</v>
      </c>
      <c r="B26" s="5">
        <v>8</v>
      </c>
      <c r="C26" s="17">
        <f>D48</f>
        <v>13665.565224307988</v>
      </c>
      <c r="D26" s="5">
        <v>1708.1956530384984</v>
      </c>
      <c r="E26" s="5"/>
      <c r="F26" s="5"/>
      <c r="G26"/>
      <c r="H26"/>
      <c r="I26"/>
      <c r="J26" s="9"/>
    </row>
    <row r="27" spans="1:10" ht="15" thickBot="1" x14ac:dyDescent="0.4">
      <c r="A27" s="6" t="s">
        <v>17</v>
      </c>
      <c r="B27" s="6">
        <v>9</v>
      </c>
      <c r="C27" s="22">
        <f>F48</f>
        <v>32600.5</v>
      </c>
      <c r="D27" s="6"/>
      <c r="E27" s="6"/>
      <c r="F27" s="6"/>
      <c r="G27"/>
      <c r="H27"/>
      <c r="I27"/>
      <c r="J27" s="9"/>
    </row>
    <row r="28" spans="1:10" ht="15" thickBot="1" x14ac:dyDescent="0.4">
      <c r="A28"/>
      <c r="B28"/>
      <c r="C28"/>
      <c r="D28"/>
      <c r="E28"/>
      <c r="F28"/>
      <c r="G28"/>
      <c r="H28"/>
      <c r="I28"/>
      <c r="J28" s="9"/>
    </row>
    <row r="29" spans="1:10" ht="14.5" x14ac:dyDescent="0.35">
      <c r="A29" s="7"/>
      <c r="B29" s="7" t="s">
        <v>24</v>
      </c>
      <c r="C29" s="7" t="s">
        <v>12</v>
      </c>
      <c r="D29" s="7" t="s">
        <v>25</v>
      </c>
      <c r="E29" s="7" t="s">
        <v>26</v>
      </c>
      <c r="F29" s="7" t="s">
        <v>27</v>
      </c>
      <c r="G29" s="7" t="s">
        <v>28</v>
      </c>
      <c r="H29" s="7" t="s">
        <v>29</v>
      </c>
      <c r="I29" s="7" t="s">
        <v>30</v>
      </c>
      <c r="J29" s="9"/>
    </row>
    <row r="30" spans="1:10" ht="14.5" x14ac:dyDescent="0.35">
      <c r="A30" s="5" t="s">
        <v>18</v>
      </c>
      <c r="B30" s="5">
        <v>98.248329621380833</v>
      </c>
      <c r="C30" s="5">
        <v>58.033478584711453</v>
      </c>
      <c r="D30" s="5">
        <f>(B30-0)/C30</f>
        <v>1.6929595126366201</v>
      </c>
      <c r="E30" s="5">
        <v>0.12891881585496773</v>
      </c>
      <c r="F30" s="5">
        <v>-35.577111975246254</v>
      </c>
      <c r="G30" s="5">
        <v>232.07377121800792</v>
      </c>
      <c r="H30" s="5">
        <v>-35.577111975246254</v>
      </c>
      <c r="I30" s="5">
        <v>232.07377121800792</v>
      </c>
      <c r="J30" s="9"/>
    </row>
    <row r="31" spans="1:10" ht="15" thickBot="1" x14ac:dyDescent="0.4">
      <c r="A31" s="6" t="s">
        <v>6</v>
      </c>
      <c r="B31" s="6">
        <v>0.10976773783009863</v>
      </c>
      <c r="C31" s="6">
        <v>3.296944326214666E-2</v>
      </c>
      <c r="D31" s="6">
        <f>(B31-0)/C31</f>
        <v>3.3293779624154802</v>
      </c>
      <c r="E31" s="6">
        <v>1.0394016376015495E-2</v>
      </c>
      <c r="F31" s="6">
        <v>3.3740065332209274E-2</v>
      </c>
      <c r="G31" s="6">
        <v>0.18579541032798799</v>
      </c>
      <c r="H31" s="6">
        <v>3.3740065332209274E-2</v>
      </c>
      <c r="I31" s="6">
        <v>0.18579541032798799</v>
      </c>
      <c r="J31" s="9"/>
    </row>
    <row r="32" spans="1:10" ht="14.5" x14ac:dyDescent="0.35">
      <c r="A32"/>
      <c r="B32" t="s">
        <v>34</v>
      </c>
      <c r="C32"/>
      <c r="D32"/>
      <c r="E32"/>
      <c r="F32"/>
      <c r="G32"/>
      <c r="H32"/>
      <c r="I32"/>
      <c r="J32" s="9"/>
    </row>
    <row r="33" spans="1:10" ht="14.5" x14ac:dyDescent="0.35">
      <c r="A33"/>
      <c r="B33"/>
      <c r="C33"/>
      <c r="D33"/>
      <c r="E33"/>
      <c r="F33"/>
      <c r="G33"/>
      <c r="H33"/>
      <c r="I33"/>
      <c r="J33" s="9"/>
    </row>
    <row r="34" spans="1:10" ht="14.5" x14ac:dyDescent="0.35">
      <c r="A34"/>
      <c r="B34"/>
      <c r="C34"/>
      <c r="D34"/>
      <c r="E34"/>
      <c r="F34"/>
      <c r="G34"/>
      <c r="H34"/>
      <c r="I34"/>
      <c r="J34" s="9"/>
    </row>
    <row r="35" spans="1:10" ht="14.5" x14ac:dyDescent="0.35">
      <c r="A35" t="s">
        <v>31</v>
      </c>
      <c r="B35"/>
      <c r="C35"/>
      <c r="D35"/>
      <c r="E35"/>
      <c r="F35"/>
      <c r="G35"/>
      <c r="H35"/>
      <c r="I35"/>
      <c r="J35" s="9"/>
    </row>
    <row r="36" spans="1:10" ht="15" thickBot="1" x14ac:dyDescent="0.4">
      <c r="A36"/>
      <c r="B36"/>
      <c r="C36"/>
      <c r="D36"/>
      <c r="E36"/>
      <c r="F36"/>
      <c r="G36"/>
      <c r="H36"/>
      <c r="I36"/>
    </row>
    <row r="37" spans="1:10" ht="14.5" x14ac:dyDescent="0.35">
      <c r="A37" s="7" t="s">
        <v>32</v>
      </c>
      <c r="B37" s="7" t="s">
        <v>33</v>
      </c>
      <c r="C37" s="7" t="s">
        <v>16</v>
      </c>
      <c r="D37" s="7" t="s">
        <v>39</v>
      </c>
      <c r="E37" s="7" t="s">
        <v>40</v>
      </c>
      <c r="F37" s="7" t="s">
        <v>42</v>
      </c>
      <c r="G37"/>
      <c r="H37"/>
      <c r="I37"/>
    </row>
    <row r="38" spans="1:10" ht="14.5" x14ac:dyDescent="0.35">
      <c r="A38" s="5">
        <v>1</v>
      </c>
      <c r="B38" s="13">
        <f>$B$30+$B$31*B2</f>
        <v>251.92316258351892</v>
      </c>
      <c r="C38" s="12">
        <f>C2-B38</f>
        <v>-6.9231625835189163</v>
      </c>
      <c r="D38" s="16">
        <f>C38^2</f>
        <v>47.930180157836318</v>
      </c>
      <c r="E38" s="15">
        <f>(B38-$C$13)^2</f>
        <v>1195.5576857257663</v>
      </c>
      <c r="F38">
        <f>(C2-$C$13)^2</f>
        <v>1722.25</v>
      </c>
      <c r="G38"/>
      <c r="H38"/>
      <c r="I38"/>
    </row>
    <row r="39" spans="1:10" ht="14.5" x14ac:dyDescent="0.35">
      <c r="A39" s="5">
        <v>2</v>
      </c>
      <c r="B39" s="13">
        <f t="shared" ref="B39:B47" si="2">$B$30+$B$31*B3</f>
        <v>273.87671014953867</v>
      </c>
      <c r="C39" s="12">
        <f t="shared" ref="C39:C47" si="3">C3-B39</f>
        <v>38.123289850461333</v>
      </c>
      <c r="D39" s="16">
        <f t="shared" ref="D39:D47" si="4">C39^2</f>
        <v>1453.3852290222881</v>
      </c>
      <c r="E39" s="15">
        <f t="shared" ref="E39:E47" si="5">(B39-$C$13)^2</f>
        <v>159.3474466487601</v>
      </c>
      <c r="F39">
        <f t="shared" ref="F39:F47" si="6">(C3-$C$13)^2</f>
        <v>650.25</v>
      </c>
      <c r="G39"/>
      <c r="H39"/>
      <c r="I39"/>
    </row>
    <row r="40" spans="1:10" ht="14.5" x14ac:dyDescent="0.35">
      <c r="A40" s="5">
        <v>3</v>
      </c>
      <c r="B40" s="13">
        <f t="shared" si="2"/>
        <v>284.8534839325485</v>
      </c>
      <c r="C40" s="12">
        <f t="shared" si="3"/>
        <v>-5.8534839325484995</v>
      </c>
      <c r="D40" s="16">
        <f t="shared" si="4"/>
        <v>34.26327414860345</v>
      </c>
      <c r="E40" s="15">
        <f t="shared" si="5"/>
        <v>2.711015160375954</v>
      </c>
      <c r="F40">
        <f t="shared" si="6"/>
        <v>56.25</v>
      </c>
      <c r="G40"/>
      <c r="H40"/>
      <c r="I40"/>
    </row>
    <row r="41" spans="1:10" ht="14.5" x14ac:dyDescent="0.35">
      <c r="A41" s="5">
        <v>4</v>
      </c>
      <c r="B41" s="13">
        <f t="shared" si="2"/>
        <v>304.06283805281578</v>
      </c>
      <c r="C41" s="12">
        <f t="shared" si="3"/>
        <v>3.9371619471842223</v>
      </c>
      <c r="D41" s="16">
        <f t="shared" si="4"/>
        <v>15.501244198355456</v>
      </c>
      <c r="E41" s="15">
        <f t="shared" si="5"/>
        <v>308.45328046943388</v>
      </c>
      <c r="F41">
        <f t="shared" si="6"/>
        <v>462.25</v>
      </c>
      <c r="G41"/>
      <c r="H41"/>
      <c r="I41"/>
    </row>
    <row r="42" spans="1:10" ht="14.5" x14ac:dyDescent="0.35">
      <c r="A42" s="5">
        <v>5</v>
      </c>
      <c r="B42" s="13">
        <f t="shared" si="2"/>
        <v>218.99284123448933</v>
      </c>
      <c r="C42" s="12">
        <f t="shared" si="3"/>
        <v>-19.992841234489333</v>
      </c>
      <c r="D42" s="16">
        <f t="shared" si="4"/>
        <v>399.71370062749696</v>
      </c>
      <c r="E42" s="15">
        <f t="shared" si="5"/>
        <v>4557.2164845918633</v>
      </c>
      <c r="F42">
        <f t="shared" si="6"/>
        <v>7656.25</v>
      </c>
      <c r="G42"/>
      <c r="H42"/>
      <c r="I42"/>
    </row>
    <row r="43" spans="1:10" ht="14.5" x14ac:dyDescent="0.35">
      <c r="A43" s="5">
        <v>6</v>
      </c>
      <c r="B43" s="13">
        <f t="shared" si="2"/>
        <v>268.38832325803372</v>
      </c>
      <c r="C43" s="12">
        <f t="shared" si="3"/>
        <v>-49.388323258033722</v>
      </c>
      <c r="D43" s="16">
        <f t="shared" si="4"/>
        <v>2439.2064742400348</v>
      </c>
      <c r="E43" s="15">
        <f t="shared" si="5"/>
        <v>328.03283440548222</v>
      </c>
      <c r="F43">
        <f t="shared" si="6"/>
        <v>4556.25</v>
      </c>
      <c r="G43"/>
      <c r="H43"/>
      <c r="I43"/>
    </row>
    <row r="44" spans="1:10" ht="14.5" x14ac:dyDescent="0.35">
      <c r="A44" s="5">
        <v>7</v>
      </c>
      <c r="B44" s="13">
        <f t="shared" si="2"/>
        <v>356.20251352211261</v>
      </c>
      <c r="C44" s="12">
        <f t="shared" si="3"/>
        <v>48.797486477887389</v>
      </c>
      <c r="D44" s="16">
        <f t="shared" si="4"/>
        <v>2381.1946865596028</v>
      </c>
      <c r="E44" s="15">
        <f t="shared" si="5"/>
        <v>4858.4403913002916</v>
      </c>
      <c r="F44">
        <f t="shared" si="6"/>
        <v>14042.25</v>
      </c>
      <c r="G44"/>
      <c r="H44"/>
      <c r="I44"/>
    </row>
    <row r="45" spans="1:10" ht="14.5" x14ac:dyDescent="0.35">
      <c r="A45" s="5">
        <v>8</v>
      </c>
      <c r="B45" s="13">
        <f t="shared" si="2"/>
        <v>367.1792873051225</v>
      </c>
      <c r="C45" s="12">
        <f t="shared" si="3"/>
        <v>-43.1792873051225</v>
      </c>
      <c r="D45" s="16">
        <f t="shared" si="4"/>
        <v>1864.4508521783132</v>
      </c>
      <c r="E45" s="15">
        <f t="shared" si="5"/>
        <v>6509.1474000625003</v>
      </c>
      <c r="F45">
        <f t="shared" si="6"/>
        <v>1406.25</v>
      </c>
      <c r="G45"/>
      <c r="H45"/>
      <c r="I45"/>
    </row>
    <row r="46" spans="1:10" ht="14.5" x14ac:dyDescent="0.35">
      <c r="A46" s="5">
        <v>9</v>
      </c>
      <c r="B46" s="13">
        <f t="shared" si="2"/>
        <v>254.66735602927139</v>
      </c>
      <c r="C46" s="12">
        <f t="shared" si="3"/>
        <v>64.332643970728611</v>
      </c>
      <c r="D46" s="16">
        <f t="shared" si="4"/>
        <v>4138.6890802645239</v>
      </c>
      <c r="E46" s="15">
        <f t="shared" si="5"/>
        <v>1013.3172221671646</v>
      </c>
      <c r="F46">
        <f t="shared" si="6"/>
        <v>1056.25</v>
      </c>
      <c r="G46"/>
      <c r="H46"/>
      <c r="I46"/>
    </row>
    <row r="47" spans="1:10" ht="15" thickBot="1" x14ac:dyDescent="0.4">
      <c r="A47" s="6">
        <v>10</v>
      </c>
      <c r="B47" s="14">
        <f t="shared" si="2"/>
        <v>284.8534839325485</v>
      </c>
      <c r="C47" s="14">
        <f t="shared" si="3"/>
        <v>-29.8534839325485</v>
      </c>
      <c r="D47" s="14">
        <f t="shared" si="4"/>
        <v>891.23050291093148</v>
      </c>
      <c r="E47" s="14">
        <f t="shared" si="5"/>
        <v>2.711015160375954</v>
      </c>
      <c r="F47" s="14">
        <f t="shared" si="6"/>
        <v>992.25</v>
      </c>
      <c r="G47"/>
      <c r="H47"/>
      <c r="I47"/>
    </row>
    <row r="48" spans="1:10" ht="13" x14ac:dyDescent="0.3">
      <c r="D48" s="18">
        <f>SUM(D38:D47)</f>
        <v>13665.565224307988</v>
      </c>
      <c r="E48" s="19">
        <f>SUM(E38:E47)</f>
        <v>18934.934775692014</v>
      </c>
      <c r="F48" s="21">
        <f>SUM(F38:F47)</f>
        <v>32600.5</v>
      </c>
    </row>
    <row r="50" spans="2:6" ht="14.5" x14ac:dyDescent="0.35">
      <c r="C50"/>
    </row>
    <row r="51" spans="2:6" ht="14.5" x14ac:dyDescent="0.35">
      <c r="B51" s="13"/>
      <c r="C51" s="13"/>
      <c r="F51"/>
    </row>
  </sheetData>
  <pageMargins left="0.7" right="0.7" top="0.75" bottom="0.75" header="0.3" footer="0.3"/>
  <pageSetup paperSize="9" orientation="portrait" horizontalDpi="360" verticalDpi="360"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DC4B1-6AD6-4307-B023-AE28F67F868A}">
  <dimension ref="A2:AF153"/>
  <sheetViews>
    <sheetView showGridLines="0" tabSelected="1" topLeftCell="A87" zoomScale="74" zoomScaleNormal="50" workbookViewId="0">
      <selection activeCell="C109" sqref="C109"/>
    </sheetView>
  </sheetViews>
  <sheetFormatPr baseColWidth="10" defaultRowHeight="14.5" x14ac:dyDescent="0.35"/>
  <cols>
    <col min="1" max="1" width="4.7265625" customWidth="1"/>
    <col min="2" max="2" width="33.08984375" customWidth="1"/>
    <col min="3" max="3" width="23.453125" bestFit="1" customWidth="1"/>
    <col min="4" max="4" width="23.81640625" bestFit="1" customWidth="1"/>
    <col min="5" max="5" width="24.453125" bestFit="1" customWidth="1"/>
    <col min="6" max="6" width="29.1796875" bestFit="1" customWidth="1"/>
    <col min="7" max="7" width="24" customWidth="1"/>
    <col min="8" max="8" width="18.36328125" customWidth="1"/>
    <col min="9" max="9" width="17.6328125" customWidth="1"/>
    <col min="10" max="10" width="20.453125" customWidth="1"/>
  </cols>
  <sheetData>
    <row r="2" spans="2:32" x14ac:dyDescent="0.35">
      <c r="B2" s="1" t="s">
        <v>0</v>
      </c>
      <c r="AE2" s="2"/>
      <c r="AF2" s="2"/>
    </row>
    <row r="3" spans="2:32" x14ac:dyDescent="0.35">
      <c r="AE3" s="2"/>
      <c r="AF3" s="2"/>
    </row>
    <row r="4" spans="2:32" x14ac:dyDescent="0.35">
      <c r="AE4" s="2"/>
      <c r="AF4" s="2"/>
    </row>
    <row r="5" spans="2:32" x14ac:dyDescent="0.35">
      <c r="AE5" s="2"/>
      <c r="AF5" s="2"/>
    </row>
    <row r="6" spans="2:32" x14ac:dyDescent="0.35">
      <c r="AE6" s="2"/>
      <c r="AF6" s="2"/>
    </row>
    <row r="7" spans="2:32" x14ac:dyDescent="0.35">
      <c r="AE7" s="2"/>
      <c r="AF7" s="2"/>
    </row>
    <row r="8" spans="2:32" x14ac:dyDescent="0.35">
      <c r="AE8" s="2"/>
      <c r="AF8" s="2"/>
    </row>
    <row r="9" spans="2:32" x14ac:dyDescent="0.35">
      <c r="AE9" s="2"/>
      <c r="AF9" s="2"/>
    </row>
    <row r="10" spans="2:32" x14ac:dyDescent="0.35">
      <c r="AE10" s="2"/>
      <c r="AF10" s="2"/>
    </row>
    <row r="11" spans="2:32" x14ac:dyDescent="0.35">
      <c r="AE11" s="2"/>
      <c r="AF11" s="2"/>
    </row>
    <row r="12" spans="2:32" x14ac:dyDescent="0.35">
      <c r="AE12" s="2"/>
      <c r="AF12" s="2"/>
    </row>
    <row r="13" spans="2:32" x14ac:dyDescent="0.35">
      <c r="B13" s="3" t="s">
        <v>1</v>
      </c>
      <c r="C13" s="3" t="s">
        <v>2</v>
      </c>
      <c r="D13" s="3" t="s">
        <v>3</v>
      </c>
      <c r="E13" s="3" t="s">
        <v>4</v>
      </c>
      <c r="F13" s="3" t="s">
        <v>5</v>
      </c>
      <c r="AE13" s="2"/>
      <c r="AF13" s="2"/>
    </row>
    <row r="14" spans="2:32" x14ac:dyDescent="0.35">
      <c r="B14" s="2">
        <v>1</v>
      </c>
      <c r="C14" s="2">
        <v>250</v>
      </c>
      <c r="D14" s="2">
        <v>35</v>
      </c>
      <c r="E14" s="2">
        <v>3</v>
      </c>
      <c r="F14" s="2">
        <v>6</v>
      </c>
      <c r="AE14" s="2"/>
      <c r="AF14" s="2"/>
    </row>
    <row r="15" spans="2:32" x14ac:dyDescent="0.35">
      <c r="B15" s="2">
        <v>2</v>
      </c>
      <c r="C15" s="2">
        <v>360</v>
      </c>
      <c r="D15" s="2">
        <v>29</v>
      </c>
      <c r="E15" s="2">
        <v>4</v>
      </c>
      <c r="F15" s="2">
        <v>10</v>
      </c>
      <c r="AE15" s="2"/>
      <c r="AF15" s="2"/>
    </row>
    <row r="16" spans="2:32" x14ac:dyDescent="0.35">
      <c r="B16" s="2">
        <v>3</v>
      </c>
      <c r="C16" s="2">
        <v>165</v>
      </c>
      <c r="D16" s="2">
        <v>36</v>
      </c>
      <c r="E16" s="2">
        <v>7</v>
      </c>
      <c r="F16" s="2">
        <v>3</v>
      </c>
      <c r="AE16" s="2"/>
      <c r="AF16" s="2"/>
    </row>
    <row r="17" spans="2:32" x14ac:dyDescent="0.35">
      <c r="B17" s="2">
        <v>4</v>
      </c>
      <c r="C17" s="2">
        <v>43</v>
      </c>
      <c r="D17" s="2">
        <v>60</v>
      </c>
      <c r="E17" s="2">
        <v>6</v>
      </c>
      <c r="F17" s="2">
        <v>9</v>
      </c>
      <c r="G17" s="2"/>
      <c r="AE17" s="2"/>
      <c r="AF17" s="2"/>
    </row>
    <row r="18" spans="2:32" x14ac:dyDescent="0.35">
      <c r="B18" s="2">
        <v>5</v>
      </c>
      <c r="C18" s="2">
        <v>92</v>
      </c>
      <c r="D18" s="2">
        <v>65</v>
      </c>
      <c r="E18" s="2">
        <v>5</v>
      </c>
      <c r="F18" s="2">
        <v>6</v>
      </c>
      <c r="G18" s="2"/>
      <c r="AE18" s="2"/>
      <c r="AF18" s="2"/>
    </row>
    <row r="19" spans="2:32" x14ac:dyDescent="0.35">
      <c r="B19" s="2">
        <v>6</v>
      </c>
      <c r="C19" s="2">
        <v>200</v>
      </c>
      <c r="D19" s="2">
        <v>30</v>
      </c>
      <c r="E19" s="2">
        <v>5</v>
      </c>
      <c r="F19" s="2">
        <v>5</v>
      </c>
      <c r="G19" s="2"/>
      <c r="AE19" s="2"/>
      <c r="AF19" s="2"/>
    </row>
    <row r="20" spans="2:32" x14ac:dyDescent="0.35">
      <c r="B20" s="2">
        <v>7</v>
      </c>
      <c r="C20" s="2">
        <v>355</v>
      </c>
      <c r="D20" s="2">
        <v>10</v>
      </c>
      <c r="E20" s="2">
        <v>6</v>
      </c>
      <c r="F20" s="2">
        <v>7</v>
      </c>
      <c r="G20" s="2"/>
      <c r="AE20" s="2"/>
      <c r="AF20" s="2"/>
    </row>
    <row r="21" spans="2:32" x14ac:dyDescent="0.35">
      <c r="B21" s="2">
        <v>8</v>
      </c>
      <c r="C21" s="2">
        <v>290</v>
      </c>
      <c r="D21" s="2">
        <v>7</v>
      </c>
      <c r="E21" s="2">
        <v>10</v>
      </c>
      <c r="F21" s="2">
        <v>10</v>
      </c>
      <c r="G21" s="2"/>
      <c r="AE21" s="2"/>
      <c r="AF21" s="2"/>
    </row>
    <row r="22" spans="2:32" x14ac:dyDescent="0.35">
      <c r="B22" s="2">
        <v>9</v>
      </c>
      <c r="C22" s="2">
        <v>230</v>
      </c>
      <c r="D22" s="2">
        <v>21</v>
      </c>
      <c r="E22" s="2">
        <v>9</v>
      </c>
      <c r="F22" s="2">
        <v>11</v>
      </c>
      <c r="G22" s="2"/>
      <c r="AE22" s="2"/>
      <c r="AF22" s="2"/>
    </row>
    <row r="23" spans="2:32" x14ac:dyDescent="0.35">
      <c r="B23" s="2">
        <v>10</v>
      </c>
      <c r="C23" s="2">
        <v>120</v>
      </c>
      <c r="D23" s="2">
        <v>55</v>
      </c>
      <c r="E23" s="2">
        <v>2</v>
      </c>
      <c r="F23" s="2">
        <v>5</v>
      </c>
      <c r="G23" s="2"/>
      <c r="AE23" s="2"/>
      <c r="AF23" s="2"/>
    </row>
    <row r="24" spans="2:32" x14ac:dyDescent="0.35">
      <c r="B24" s="2">
        <v>11</v>
      </c>
      <c r="C24" s="2">
        <v>73</v>
      </c>
      <c r="D24" s="2">
        <v>54</v>
      </c>
      <c r="E24" s="2">
        <v>12</v>
      </c>
      <c r="F24" s="2">
        <v>4</v>
      </c>
      <c r="G24" s="2"/>
      <c r="AE24" s="2"/>
      <c r="AF24" s="2"/>
    </row>
    <row r="25" spans="2:32" x14ac:dyDescent="0.35">
      <c r="B25" s="2">
        <v>12</v>
      </c>
      <c r="C25" s="2">
        <v>205</v>
      </c>
      <c r="D25" s="2">
        <v>48</v>
      </c>
      <c r="E25" s="2">
        <v>5</v>
      </c>
      <c r="F25" s="2">
        <v>1</v>
      </c>
      <c r="G25" s="2"/>
      <c r="AE25" s="2"/>
      <c r="AF25" s="2"/>
    </row>
    <row r="26" spans="2:32" x14ac:dyDescent="0.35">
      <c r="B26" s="2">
        <v>13</v>
      </c>
      <c r="C26" s="2">
        <v>400</v>
      </c>
      <c r="D26" s="2">
        <v>20</v>
      </c>
      <c r="E26" s="2">
        <v>5</v>
      </c>
      <c r="F26" s="2">
        <v>15</v>
      </c>
      <c r="G26" s="2"/>
      <c r="AE26" s="2"/>
      <c r="AF26" s="2"/>
    </row>
    <row r="27" spans="2:32" x14ac:dyDescent="0.35">
      <c r="B27" s="2">
        <v>14</v>
      </c>
      <c r="C27" s="2">
        <v>320</v>
      </c>
      <c r="D27" s="2">
        <v>39</v>
      </c>
      <c r="E27" s="2">
        <v>4</v>
      </c>
      <c r="F27" s="2">
        <v>7</v>
      </c>
      <c r="G27" s="2"/>
      <c r="AE27" s="2"/>
      <c r="AF27" s="2"/>
    </row>
    <row r="28" spans="2:32" x14ac:dyDescent="0.35">
      <c r="B28" s="2">
        <v>15</v>
      </c>
      <c r="C28" s="2">
        <v>72</v>
      </c>
      <c r="D28" s="2">
        <v>60</v>
      </c>
      <c r="E28" s="2">
        <v>8</v>
      </c>
      <c r="F28" s="2">
        <v>6</v>
      </c>
      <c r="G28" s="2"/>
    </row>
    <row r="29" spans="2:32" x14ac:dyDescent="0.35">
      <c r="B29" s="2">
        <v>16</v>
      </c>
      <c r="C29" s="2">
        <v>272</v>
      </c>
      <c r="D29" s="2">
        <v>20</v>
      </c>
      <c r="E29" s="2">
        <v>5</v>
      </c>
      <c r="F29" s="2">
        <v>8</v>
      </c>
      <c r="G29" s="2"/>
    </row>
    <row r="30" spans="2:32" x14ac:dyDescent="0.35">
      <c r="B30" s="2">
        <v>17</v>
      </c>
      <c r="C30" s="2">
        <v>94</v>
      </c>
      <c r="D30" s="2">
        <v>58</v>
      </c>
      <c r="E30" s="2">
        <v>7</v>
      </c>
      <c r="F30" s="2">
        <v>3</v>
      </c>
      <c r="G30" s="2"/>
    </row>
    <row r="31" spans="2:32" x14ac:dyDescent="0.35">
      <c r="B31" s="2">
        <v>18</v>
      </c>
      <c r="C31" s="2">
        <v>190</v>
      </c>
      <c r="D31" s="2">
        <v>40</v>
      </c>
      <c r="E31" s="2">
        <v>8</v>
      </c>
      <c r="F31" s="2">
        <v>11</v>
      </c>
      <c r="G31" s="2"/>
    </row>
    <row r="32" spans="2:32" x14ac:dyDescent="0.35">
      <c r="B32" s="2">
        <v>19</v>
      </c>
      <c r="C32" s="2">
        <v>235</v>
      </c>
      <c r="D32" s="2">
        <v>27</v>
      </c>
      <c r="E32" s="2">
        <v>9</v>
      </c>
      <c r="F32" s="2">
        <v>8</v>
      </c>
      <c r="G32" s="2"/>
    </row>
    <row r="33" spans="1:8" x14ac:dyDescent="0.35">
      <c r="B33" s="2">
        <v>20</v>
      </c>
      <c r="C33" s="2">
        <v>139</v>
      </c>
      <c r="D33" s="2">
        <v>30</v>
      </c>
      <c r="E33" s="2">
        <v>7</v>
      </c>
      <c r="F33" s="2">
        <v>5</v>
      </c>
      <c r="G33" s="2"/>
    </row>
    <row r="34" spans="1:8" x14ac:dyDescent="0.35">
      <c r="G34" s="2"/>
    </row>
    <row r="35" spans="1:8" x14ac:dyDescent="0.35">
      <c r="G35" s="2"/>
    </row>
    <row r="36" spans="1:8" x14ac:dyDescent="0.35">
      <c r="G36" s="2"/>
    </row>
    <row r="37" spans="1:8" x14ac:dyDescent="0.35">
      <c r="A37" s="2"/>
      <c r="G37" s="2"/>
    </row>
    <row r="38" spans="1:8" x14ac:dyDescent="0.35">
      <c r="A38" s="2"/>
      <c r="B38" s="2"/>
      <c r="C38" s="2"/>
      <c r="D38" s="2"/>
      <c r="E38" s="2"/>
      <c r="F38" s="2"/>
      <c r="G38" s="2"/>
      <c r="H38" s="2"/>
    </row>
    <row r="39" spans="1:8" x14ac:dyDescent="0.35">
      <c r="A39" s="2"/>
      <c r="D39" s="2"/>
      <c r="E39" s="2"/>
      <c r="F39" s="2"/>
      <c r="G39" s="2"/>
      <c r="H39" s="2"/>
    </row>
    <row r="40" spans="1:8" x14ac:dyDescent="0.35">
      <c r="A40" s="2"/>
      <c r="D40" s="2"/>
      <c r="E40" s="2"/>
      <c r="F40" s="2"/>
      <c r="G40" s="2"/>
      <c r="H40" s="2"/>
    </row>
    <row r="41" spans="1:8" x14ac:dyDescent="0.35">
      <c r="A41" s="2"/>
      <c r="F41" s="2"/>
      <c r="G41" s="2"/>
      <c r="H41" s="2"/>
    </row>
    <row r="42" spans="1:8" x14ac:dyDescent="0.35">
      <c r="A42" s="2"/>
      <c r="F42" s="2"/>
      <c r="G42" s="2"/>
      <c r="H42" s="2"/>
    </row>
    <row r="43" spans="1:8" x14ac:dyDescent="0.35">
      <c r="F43" s="2"/>
      <c r="G43" s="2"/>
      <c r="H43" s="2"/>
    </row>
    <row r="44" spans="1:8" x14ac:dyDescent="0.35">
      <c r="F44" s="2"/>
      <c r="G44" s="2"/>
      <c r="H44" s="2"/>
    </row>
    <row r="49" spans="1:8" x14ac:dyDescent="0.35">
      <c r="B49" s="25" t="s">
        <v>43</v>
      </c>
    </row>
    <row r="50" spans="1:8" x14ac:dyDescent="0.35">
      <c r="B50" t="s">
        <v>44</v>
      </c>
    </row>
    <row r="51" spans="1:8" x14ac:dyDescent="0.35">
      <c r="B51" t="s">
        <v>45</v>
      </c>
    </row>
    <row r="52" spans="1:8" x14ac:dyDescent="0.35">
      <c r="B52" t="s">
        <v>46</v>
      </c>
    </row>
    <row r="53" spans="1:8" x14ac:dyDescent="0.35">
      <c r="B53" t="s">
        <v>47</v>
      </c>
      <c r="E53" s="2"/>
      <c r="F53" s="2"/>
      <c r="G53" s="2"/>
      <c r="H53" s="2"/>
    </row>
    <row r="54" spans="1:8" x14ac:dyDescent="0.35">
      <c r="B54" t="s">
        <v>48</v>
      </c>
      <c r="E54" s="2"/>
      <c r="F54" s="2"/>
      <c r="G54" s="2"/>
      <c r="H54" s="2"/>
    </row>
    <row r="55" spans="1:8" x14ac:dyDescent="0.35">
      <c r="A55" s="2"/>
      <c r="B55" s="2" t="s">
        <v>49</v>
      </c>
      <c r="C55" s="2"/>
      <c r="D55" s="2"/>
      <c r="E55" s="2"/>
      <c r="F55" s="2"/>
      <c r="G55" s="2"/>
      <c r="H55" s="2"/>
    </row>
    <row r="56" spans="1:8" x14ac:dyDescent="0.35">
      <c r="A56" s="2"/>
      <c r="B56" s="2"/>
      <c r="C56" s="2"/>
      <c r="D56" s="2"/>
      <c r="E56" s="2"/>
      <c r="F56" s="2"/>
      <c r="G56" s="2"/>
      <c r="H56" s="2"/>
    </row>
    <row r="57" spans="1:8" x14ac:dyDescent="0.35">
      <c r="A57" s="2"/>
      <c r="B57" s="25" t="s">
        <v>50</v>
      </c>
      <c r="C57" s="2"/>
      <c r="D57" s="2"/>
      <c r="E57" s="2"/>
      <c r="F57" s="2"/>
      <c r="G57" s="2"/>
      <c r="H57" s="2"/>
    </row>
    <row r="58" spans="1:8" x14ac:dyDescent="0.35">
      <c r="A58" s="2"/>
      <c r="B58" s="2" t="s">
        <v>51</v>
      </c>
      <c r="C58" s="2" t="s">
        <v>55</v>
      </c>
      <c r="D58" s="2" t="s">
        <v>56</v>
      </c>
      <c r="E58" s="2"/>
      <c r="F58" s="2"/>
      <c r="G58" s="2"/>
      <c r="H58" s="2"/>
    </row>
    <row r="59" spans="1:8" x14ac:dyDescent="0.35">
      <c r="A59" s="2"/>
      <c r="B59" s="2" t="s">
        <v>52</v>
      </c>
      <c r="C59" s="2">
        <f>MIN(D14:D33)</f>
        <v>7</v>
      </c>
      <c r="D59" s="2">
        <f>MAX(D14:D33)</f>
        <v>65</v>
      </c>
      <c r="E59" s="2"/>
      <c r="F59" s="2"/>
      <c r="G59" s="2"/>
      <c r="H59" s="2"/>
    </row>
    <row r="60" spans="1:8" x14ac:dyDescent="0.35">
      <c r="A60" s="2"/>
      <c r="B60" s="2" t="s">
        <v>53</v>
      </c>
      <c r="C60" s="2">
        <f>MIN(E14:E33)</f>
        <v>2</v>
      </c>
      <c r="D60" s="2">
        <f>MAX(E14:E33)</f>
        <v>12</v>
      </c>
      <c r="E60" s="2"/>
      <c r="F60" s="2"/>
      <c r="G60" s="2"/>
      <c r="H60" s="2"/>
    </row>
    <row r="61" spans="1:8" x14ac:dyDescent="0.35">
      <c r="A61" s="2"/>
      <c r="B61" s="2" t="s">
        <v>54</v>
      </c>
      <c r="C61" s="2">
        <f>MIN(F14:F33)</f>
        <v>1</v>
      </c>
      <c r="D61" s="2">
        <f>MAX(F14:F33)</f>
        <v>15</v>
      </c>
      <c r="E61" s="2"/>
      <c r="F61" s="2"/>
      <c r="G61" s="2"/>
      <c r="H61" s="2"/>
    </row>
    <row r="62" spans="1:8" x14ac:dyDescent="0.35">
      <c r="B62" s="2"/>
      <c r="C62" s="2"/>
      <c r="D62" s="2"/>
      <c r="E62" s="2"/>
      <c r="F62" s="2"/>
      <c r="G62" s="2"/>
      <c r="H62" s="2"/>
    </row>
    <row r="63" spans="1:8" x14ac:dyDescent="0.35">
      <c r="A63" s="2"/>
      <c r="B63" s="25" t="s">
        <v>57</v>
      </c>
      <c r="C63" s="2"/>
      <c r="D63" s="2"/>
      <c r="E63" s="2"/>
      <c r="F63" s="2"/>
      <c r="G63" s="2"/>
      <c r="H63" s="2"/>
    </row>
    <row r="64" spans="1:8" x14ac:dyDescent="0.35">
      <c r="A64" s="2"/>
      <c r="B64" s="2"/>
      <c r="C64" s="2"/>
      <c r="D64" s="2"/>
      <c r="E64" s="2"/>
      <c r="F64" s="2"/>
      <c r="G64" s="2"/>
      <c r="H64" s="2"/>
    </row>
    <row r="65" spans="1:10" x14ac:dyDescent="0.35">
      <c r="A65" s="2"/>
      <c r="B65" t="s">
        <v>7</v>
      </c>
    </row>
    <row r="66" spans="1:10" ht="15" thickBot="1" x14ac:dyDescent="0.4">
      <c r="A66" s="2"/>
    </row>
    <row r="67" spans="1:10" x14ac:dyDescent="0.35">
      <c r="A67" s="2"/>
      <c r="B67" s="8" t="s">
        <v>8</v>
      </c>
      <c r="C67" s="8"/>
    </row>
    <row r="68" spans="1:10" x14ac:dyDescent="0.35">
      <c r="A68" s="2"/>
      <c r="B68" s="5" t="s">
        <v>9</v>
      </c>
      <c r="C68" s="5">
        <v>0.89675529911288243</v>
      </c>
    </row>
    <row r="69" spans="1:10" x14ac:dyDescent="0.35">
      <c r="B69" s="5" t="s">
        <v>10</v>
      </c>
      <c r="C69" s="5">
        <v>0.80417006648703515</v>
      </c>
    </row>
    <row r="70" spans="1:10" x14ac:dyDescent="0.35">
      <c r="B70" s="5" t="s">
        <v>11</v>
      </c>
      <c r="C70" s="5">
        <v>0.76745195395335419</v>
      </c>
    </row>
    <row r="71" spans="1:10" x14ac:dyDescent="0.35">
      <c r="B71" s="5" t="s">
        <v>12</v>
      </c>
      <c r="C71" s="5">
        <v>51.048553582816538</v>
      </c>
    </row>
    <row r="72" spans="1:10" ht="15" thickBot="1" x14ac:dyDescent="0.4">
      <c r="B72" s="6" t="s">
        <v>13</v>
      </c>
      <c r="C72" s="6">
        <v>20</v>
      </c>
    </row>
    <row r="74" spans="1:10" ht="15" thickBot="1" x14ac:dyDescent="0.4">
      <c r="B74" t="s">
        <v>14</v>
      </c>
    </row>
    <row r="75" spans="1:10" x14ac:dyDescent="0.35">
      <c r="B75" s="7"/>
      <c r="C75" s="7" t="s">
        <v>19</v>
      </c>
      <c r="D75" s="7" t="s">
        <v>20</v>
      </c>
      <c r="E75" s="7" t="s">
        <v>21</v>
      </c>
      <c r="F75" s="7" t="s">
        <v>22</v>
      </c>
      <c r="G75" s="7" t="s">
        <v>23</v>
      </c>
    </row>
    <row r="76" spans="1:10" x14ac:dyDescent="0.35">
      <c r="B76" s="5" t="s">
        <v>15</v>
      </c>
      <c r="C76" s="5">
        <v>3</v>
      </c>
      <c r="D76" s="5">
        <v>171220.47283363694</v>
      </c>
      <c r="E76" s="5">
        <v>57073.490944545651</v>
      </c>
      <c r="F76" s="5">
        <v>21.901182032420191</v>
      </c>
      <c r="G76" s="5">
        <v>6.5617824769029964E-6</v>
      </c>
    </row>
    <row r="77" spans="1:10" x14ac:dyDescent="0.35">
      <c r="A77" s="2"/>
      <c r="B77" s="5" t="s">
        <v>16</v>
      </c>
      <c r="C77" s="5">
        <v>16</v>
      </c>
      <c r="D77" s="5">
        <v>41695.277166363056</v>
      </c>
      <c r="E77" s="5">
        <v>2605.954822897691</v>
      </c>
      <c r="F77" s="5"/>
      <c r="G77" s="5"/>
    </row>
    <row r="78" spans="1:10" ht="15" thickBot="1" x14ac:dyDescent="0.4">
      <c r="A78" s="2"/>
      <c r="B78" s="6" t="s">
        <v>17</v>
      </c>
      <c r="C78" s="6">
        <v>19</v>
      </c>
      <c r="D78" s="6">
        <v>212915.75</v>
      </c>
      <c r="E78" s="6"/>
      <c r="F78" s="6"/>
      <c r="G78" s="6"/>
    </row>
    <row r="79" spans="1:10" ht="15" thickBot="1" x14ac:dyDescent="0.4"/>
    <row r="80" spans="1:10" x14ac:dyDescent="0.35">
      <c r="B80" s="7"/>
      <c r="C80" s="7" t="s">
        <v>24</v>
      </c>
      <c r="D80" s="7" t="s">
        <v>12</v>
      </c>
      <c r="E80" s="7" t="s">
        <v>25</v>
      </c>
      <c r="F80" s="7" t="s">
        <v>26</v>
      </c>
      <c r="G80" s="7" t="s">
        <v>27</v>
      </c>
      <c r="H80" s="7" t="s">
        <v>28</v>
      </c>
      <c r="I80" s="7" t="s">
        <v>29</v>
      </c>
      <c r="J80" s="7" t="s">
        <v>30</v>
      </c>
    </row>
    <row r="81" spans="1:10" x14ac:dyDescent="0.35">
      <c r="B81" s="5" t="s">
        <v>18</v>
      </c>
      <c r="C81" s="5">
        <v>427.19380331964612</v>
      </c>
      <c r="D81" s="5">
        <v>59.601429312236483</v>
      </c>
      <c r="E81" s="5">
        <v>7.1675093743421519</v>
      </c>
      <c r="F81" s="5">
        <v>2.2376417348906699E-6</v>
      </c>
      <c r="G81" s="5">
        <v>300.84441747947494</v>
      </c>
      <c r="H81" s="5">
        <v>553.5431891598173</v>
      </c>
      <c r="I81" s="5">
        <v>300.84441747947494</v>
      </c>
      <c r="J81" s="5">
        <v>553.5431891598173</v>
      </c>
    </row>
    <row r="82" spans="1:10" x14ac:dyDescent="0.35">
      <c r="B82" s="5" t="s">
        <v>58</v>
      </c>
      <c r="C82" s="5">
        <v>-4.5826626257634544</v>
      </c>
      <c r="D82" s="5">
        <v>0.77231935343106084</v>
      </c>
      <c r="E82" s="5">
        <v>-5.9336369150983792</v>
      </c>
      <c r="F82" s="5">
        <v>2.1003501923232373E-5</v>
      </c>
      <c r="G82" s="5">
        <v>-6.2199065157930935</v>
      </c>
      <c r="H82" s="5">
        <v>-2.9454187357338153</v>
      </c>
      <c r="I82" s="5">
        <v>-6.2199065157930935</v>
      </c>
      <c r="J82" s="5">
        <v>-2.9454187357338153</v>
      </c>
    </row>
    <row r="83" spans="1:10" x14ac:dyDescent="0.35">
      <c r="B83" s="5" t="s">
        <v>59</v>
      </c>
      <c r="C83" s="5">
        <v>-14.830862687430841</v>
      </c>
      <c r="D83" s="5">
        <v>4.754412280527589</v>
      </c>
      <c r="E83" s="5">
        <v>-3.1193892772347218</v>
      </c>
      <c r="F83" s="5">
        <v>6.6059631520915436E-3</v>
      </c>
      <c r="G83" s="5">
        <v>-24.909766475603888</v>
      </c>
      <c r="H83" s="5">
        <v>-4.7519588992577919</v>
      </c>
      <c r="I83" s="5">
        <v>-24.909766475603888</v>
      </c>
      <c r="J83" s="5">
        <v>-4.7519588992577919</v>
      </c>
    </row>
    <row r="84" spans="1:10" ht="15" thickBot="1" x14ac:dyDescent="0.4">
      <c r="B84" s="6" t="s">
        <v>60</v>
      </c>
      <c r="C84" s="6">
        <v>6.1010320605628934</v>
      </c>
      <c r="D84" s="6">
        <v>4.0121201661204164</v>
      </c>
      <c r="E84" s="6">
        <v>1.5206503813325172</v>
      </c>
      <c r="F84" s="6">
        <v>0.14786248432264426</v>
      </c>
      <c r="G84" s="6">
        <v>-2.4042827407082399</v>
      </c>
      <c r="H84" s="6">
        <v>14.606346861834027</v>
      </c>
      <c r="I84" s="6">
        <v>-2.4042827407082399</v>
      </c>
      <c r="J84" s="6">
        <v>14.606346861834027</v>
      </c>
    </row>
    <row r="86" spans="1:10" x14ac:dyDescent="0.35">
      <c r="A86" s="2"/>
      <c r="B86" t="s">
        <v>61</v>
      </c>
    </row>
    <row r="87" spans="1:10" x14ac:dyDescent="0.35">
      <c r="A87" s="2"/>
    </row>
    <row r="88" spans="1:10" x14ac:dyDescent="0.35">
      <c r="A88" s="2"/>
      <c r="B88" s="25" t="s">
        <v>62</v>
      </c>
      <c r="C88" s="2"/>
      <c r="D88" s="2"/>
      <c r="E88" s="2"/>
      <c r="F88" s="2"/>
      <c r="G88" s="2"/>
      <c r="H88" s="2"/>
    </row>
    <row r="89" spans="1:10" ht="15" thickBot="1" x14ac:dyDescent="0.4">
      <c r="A89" s="2"/>
      <c r="B89" s="27" t="s">
        <v>51</v>
      </c>
      <c r="C89" s="27" t="s">
        <v>63</v>
      </c>
      <c r="D89" s="27" t="s">
        <v>64</v>
      </c>
      <c r="E89" s="2"/>
      <c r="F89" s="2"/>
      <c r="G89" s="2"/>
      <c r="H89" s="2"/>
    </row>
    <row r="90" spans="1:10" x14ac:dyDescent="0.35">
      <c r="A90" s="2"/>
      <c r="B90" s="5" t="s">
        <v>18</v>
      </c>
      <c r="C90" s="12">
        <v>427.19380331964612</v>
      </c>
      <c r="D90" s="2" t="s">
        <v>66</v>
      </c>
      <c r="E90" s="2"/>
      <c r="F90" s="2"/>
      <c r="G90" s="2"/>
      <c r="H90" s="2"/>
    </row>
    <row r="91" spans="1:10" x14ac:dyDescent="0.35">
      <c r="A91" s="2"/>
      <c r="B91" s="5" t="s">
        <v>58</v>
      </c>
      <c r="C91" s="12">
        <v>-4.5826626257634544</v>
      </c>
      <c r="D91" s="2" t="s">
        <v>65</v>
      </c>
      <c r="E91" s="2"/>
      <c r="F91" s="2"/>
      <c r="G91" s="2"/>
      <c r="H91" s="2"/>
    </row>
    <row r="92" spans="1:10" x14ac:dyDescent="0.35">
      <c r="A92" s="2"/>
      <c r="B92" s="5" t="s">
        <v>59</v>
      </c>
      <c r="C92" s="12">
        <v>-14.830862687430841</v>
      </c>
      <c r="D92" s="2" t="s">
        <v>67</v>
      </c>
      <c r="E92" s="2"/>
      <c r="F92" s="2"/>
      <c r="G92" s="2"/>
      <c r="H92" s="2"/>
    </row>
    <row r="93" spans="1:10" ht="15" thickBot="1" x14ac:dyDescent="0.4">
      <c r="A93" s="2"/>
      <c r="B93" s="6" t="s">
        <v>60</v>
      </c>
      <c r="C93" s="26">
        <v>6.1010320605628934</v>
      </c>
      <c r="D93" s="27" t="s">
        <v>68</v>
      </c>
      <c r="E93" s="2"/>
      <c r="F93" s="2"/>
      <c r="G93" s="2"/>
      <c r="H93" s="2"/>
    </row>
    <row r="94" spans="1:10" x14ac:dyDescent="0.35">
      <c r="A94" s="2"/>
      <c r="B94" s="2"/>
      <c r="C94" s="2"/>
      <c r="D94" s="2"/>
      <c r="E94" s="2"/>
      <c r="F94" s="2"/>
      <c r="G94" s="2"/>
      <c r="H94" s="2"/>
    </row>
    <row r="95" spans="1:10" x14ac:dyDescent="0.35">
      <c r="A95" s="2"/>
      <c r="B95" s="25" t="s">
        <v>69</v>
      </c>
      <c r="C95" s="2"/>
      <c r="D95" s="2"/>
      <c r="E95" s="2"/>
      <c r="F95" s="2"/>
      <c r="G95" s="2"/>
      <c r="H95" s="2"/>
    </row>
    <row r="96" spans="1:10" x14ac:dyDescent="0.35">
      <c r="A96" s="2"/>
      <c r="B96" s="2" t="s">
        <v>70</v>
      </c>
      <c r="C96" s="2"/>
      <c r="D96" s="2"/>
      <c r="E96" s="2"/>
      <c r="F96" s="2"/>
      <c r="G96" s="2"/>
      <c r="H96" s="2"/>
    </row>
    <row r="97" spans="1:8" x14ac:dyDescent="0.35">
      <c r="A97" s="2"/>
      <c r="B97" s="2" t="s">
        <v>71</v>
      </c>
      <c r="C97" s="2"/>
      <c r="D97" s="2"/>
      <c r="E97" s="2"/>
      <c r="F97" s="2"/>
      <c r="G97" s="2"/>
      <c r="H97" s="2"/>
    </row>
    <row r="98" spans="1:8" x14ac:dyDescent="0.35">
      <c r="A98" s="2"/>
      <c r="B98" s="2"/>
      <c r="C98" s="2"/>
      <c r="D98" s="2"/>
      <c r="E98" s="2"/>
      <c r="F98" s="2"/>
      <c r="G98" s="2"/>
      <c r="H98" s="2"/>
    </row>
    <row r="99" spans="1:8" x14ac:dyDescent="0.35">
      <c r="E99" s="2"/>
      <c r="F99" s="2"/>
      <c r="G99" s="2"/>
      <c r="H99" s="2"/>
    </row>
    <row r="100" spans="1:8" x14ac:dyDescent="0.35">
      <c r="E100" s="2"/>
      <c r="F100" s="2"/>
      <c r="G100" s="2"/>
      <c r="H100" s="2"/>
    </row>
    <row r="101" spans="1:8" x14ac:dyDescent="0.35">
      <c r="A101" s="2"/>
      <c r="B101" s="2"/>
      <c r="D101" s="2"/>
    </row>
    <row r="102" spans="1:8" ht="15" thickBot="1" x14ac:dyDescent="0.4"/>
    <row r="103" spans="1:8" x14ac:dyDescent="0.35">
      <c r="D103" s="7" t="s">
        <v>24</v>
      </c>
    </row>
    <row r="104" spans="1:8" x14ac:dyDescent="0.35">
      <c r="D104" s="29">
        <v>427.19380331964612</v>
      </c>
    </row>
    <row r="105" spans="1:8" x14ac:dyDescent="0.35">
      <c r="B105" t="s">
        <v>52</v>
      </c>
      <c r="C105" s="28">
        <f>D33</f>
        <v>30</v>
      </c>
      <c r="D105" s="29">
        <v>-4.5826626257634544</v>
      </c>
    </row>
    <row r="106" spans="1:8" x14ac:dyDescent="0.35">
      <c r="B106" s="25" t="s">
        <v>53</v>
      </c>
      <c r="C106" s="28">
        <f>E33</f>
        <v>7</v>
      </c>
      <c r="D106" s="29">
        <v>-14.830862687430841</v>
      </c>
    </row>
    <row r="107" spans="1:8" ht="15" thickBot="1" x14ac:dyDescent="0.4">
      <c r="B107" t="s">
        <v>54</v>
      </c>
      <c r="C107" s="28">
        <f>F33</f>
        <v>5</v>
      </c>
      <c r="D107" s="30">
        <v>6.1010320605628934</v>
      </c>
    </row>
    <row r="108" spans="1:8" x14ac:dyDescent="0.35">
      <c r="B108" t="s">
        <v>72</v>
      </c>
      <c r="C108" s="16">
        <f>D104+D105*C105+D106*C106+D107*C107</f>
        <v>216.40304603754103</v>
      </c>
    </row>
    <row r="109" spans="1:8" x14ac:dyDescent="0.35">
      <c r="C109" s="16">
        <f>D104+SUMPRODUCT(C105:C107,D105:D107)</f>
        <v>216.40304603754103</v>
      </c>
    </row>
    <row r="110" spans="1:8" x14ac:dyDescent="0.35">
      <c r="A110" s="2"/>
      <c r="B110" s="25" t="s">
        <v>73</v>
      </c>
    </row>
    <row r="111" spans="1:8" x14ac:dyDescent="0.35">
      <c r="B111" t="s">
        <v>74</v>
      </c>
      <c r="C111" s="31">
        <f>C109</f>
        <v>216.40304603754103</v>
      </c>
    </row>
    <row r="112" spans="1:8" x14ac:dyDescent="0.35">
      <c r="B112" t="s">
        <v>75</v>
      </c>
      <c r="C112" s="31">
        <f>C33</f>
        <v>139</v>
      </c>
    </row>
    <row r="113" spans="2:3" x14ac:dyDescent="0.35">
      <c r="B113" t="s">
        <v>38</v>
      </c>
      <c r="C113" s="16">
        <f>C112-C111</f>
        <v>-77.403046037541031</v>
      </c>
    </row>
    <row r="120" spans="2:3" x14ac:dyDescent="0.35">
      <c r="B120" t="s">
        <v>10</v>
      </c>
      <c r="C120" s="32">
        <f>C69</f>
        <v>0.80417006648703515</v>
      </c>
    </row>
    <row r="131" spans="2:3" x14ac:dyDescent="0.35">
      <c r="B131" t="s">
        <v>76</v>
      </c>
      <c r="C131" s="33">
        <f>1-C120</f>
        <v>0.19582993351296485</v>
      </c>
    </row>
    <row r="133" spans="2:3" x14ac:dyDescent="0.35">
      <c r="B133" s="1" t="s">
        <v>77</v>
      </c>
    </row>
    <row r="135" spans="2:3" x14ac:dyDescent="0.35">
      <c r="B135" t="s">
        <v>7</v>
      </c>
    </row>
    <row r="136" spans="2:3" ht="15" thickBot="1" x14ac:dyDescent="0.4"/>
    <row r="137" spans="2:3" x14ac:dyDescent="0.35">
      <c r="B137" s="8" t="s">
        <v>8</v>
      </c>
      <c r="C137" s="8"/>
    </row>
    <row r="138" spans="2:3" x14ac:dyDescent="0.35">
      <c r="B138" s="5" t="s">
        <v>9</v>
      </c>
      <c r="C138" s="5">
        <v>0.88083370719181131</v>
      </c>
    </row>
    <row r="139" spans="2:3" x14ac:dyDescent="0.35">
      <c r="B139" s="5" t="s">
        <v>10</v>
      </c>
      <c r="C139" s="5">
        <v>0.77586801972526953</v>
      </c>
    </row>
    <row r="140" spans="2:3" x14ac:dyDescent="0.35">
      <c r="B140" s="5" t="s">
        <v>11</v>
      </c>
      <c r="C140" s="5">
        <v>0.74949955145765412</v>
      </c>
    </row>
    <row r="141" spans="2:3" x14ac:dyDescent="0.35">
      <c r="B141" s="5" t="s">
        <v>12</v>
      </c>
      <c r="C141" s="5">
        <v>52.982365922779067</v>
      </c>
    </row>
    <row r="142" spans="2:3" ht="15" thickBot="1" x14ac:dyDescent="0.4">
      <c r="B142" s="6" t="s">
        <v>13</v>
      </c>
      <c r="C142" s="6">
        <v>20</v>
      </c>
    </row>
    <row r="144" spans="2:3" ht="15" thickBot="1" x14ac:dyDescent="0.4">
      <c r="B144" t="s">
        <v>14</v>
      </c>
    </row>
    <row r="145" spans="2:10" x14ac:dyDescent="0.35">
      <c r="B145" s="7"/>
      <c r="C145" s="7" t="s">
        <v>19</v>
      </c>
      <c r="D145" s="7" t="s">
        <v>20</v>
      </c>
      <c r="E145" s="7" t="s">
        <v>21</v>
      </c>
      <c r="F145" s="7" t="s">
        <v>22</v>
      </c>
      <c r="G145" s="7" t="s">
        <v>23</v>
      </c>
    </row>
    <row r="146" spans="2:10" x14ac:dyDescent="0.35">
      <c r="B146" s="5" t="s">
        <v>15</v>
      </c>
      <c r="C146" s="5">
        <v>2</v>
      </c>
      <c r="D146" s="5">
        <v>165194.52132082055</v>
      </c>
      <c r="E146" s="5">
        <v>82597.260660410277</v>
      </c>
      <c r="F146" s="5">
        <v>29.424083790189602</v>
      </c>
      <c r="G146" s="5">
        <v>3.014966842563039E-6</v>
      </c>
    </row>
    <row r="147" spans="2:10" x14ac:dyDescent="0.35">
      <c r="B147" s="5" t="s">
        <v>16</v>
      </c>
      <c r="C147" s="5">
        <v>17</v>
      </c>
      <c r="D147" s="5">
        <v>47721.228679179432</v>
      </c>
      <c r="E147" s="5">
        <v>2807.1310987752609</v>
      </c>
      <c r="F147" s="5"/>
      <c r="G147" s="5"/>
    </row>
    <row r="148" spans="2:10" ht="15" thickBot="1" x14ac:dyDescent="0.4">
      <c r="B148" s="6" t="s">
        <v>17</v>
      </c>
      <c r="C148" s="6">
        <v>19</v>
      </c>
      <c r="D148" s="6">
        <v>212915.75</v>
      </c>
      <c r="E148" s="6"/>
      <c r="F148" s="6"/>
      <c r="G148" s="6"/>
    </row>
    <row r="149" spans="2:10" ht="15" thickBot="1" x14ac:dyDescent="0.4"/>
    <row r="150" spans="2:10" x14ac:dyDescent="0.35">
      <c r="B150" s="7"/>
      <c r="C150" s="7" t="s">
        <v>24</v>
      </c>
      <c r="D150" s="7" t="s">
        <v>12</v>
      </c>
      <c r="E150" s="7" t="s">
        <v>25</v>
      </c>
      <c r="F150" s="7" t="s">
        <v>26</v>
      </c>
      <c r="G150" s="7" t="s">
        <v>27</v>
      </c>
      <c r="H150" s="7" t="s">
        <v>28</v>
      </c>
      <c r="I150" s="7" t="s">
        <v>29</v>
      </c>
      <c r="J150" s="7" t="s">
        <v>30</v>
      </c>
    </row>
    <row r="151" spans="2:10" x14ac:dyDescent="0.35">
      <c r="B151" s="5" t="s">
        <v>18</v>
      </c>
      <c r="C151" s="5">
        <v>490.28592642740352</v>
      </c>
      <c r="D151" s="5">
        <v>44.40984373520935</v>
      </c>
      <c r="E151" s="5">
        <v>11.040028182731282</v>
      </c>
      <c r="F151" s="5">
        <v>3.5634214322584356E-9</v>
      </c>
      <c r="G151" s="5">
        <v>396.58934630571548</v>
      </c>
      <c r="H151" s="5">
        <v>583.98250654909157</v>
      </c>
      <c r="I151" s="5">
        <v>396.58934630571548</v>
      </c>
      <c r="J151" s="5">
        <v>583.98250654909157</v>
      </c>
    </row>
    <row r="152" spans="2:10" x14ac:dyDescent="0.35">
      <c r="B152" s="5" t="s">
        <v>3</v>
      </c>
      <c r="C152" s="5">
        <v>-5.1498839652504076</v>
      </c>
      <c r="D152" s="5">
        <v>0.70188670965081368</v>
      </c>
      <c r="E152" s="5">
        <v>-7.3372011386459475</v>
      </c>
      <c r="F152" s="5">
        <v>1.160619161592546E-6</v>
      </c>
      <c r="G152" s="5">
        <v>-6.6307354791458648</v>
      </c>
      <c r="H152" s="5">
        <v>-3.6690324513549504</v>
      </c>
      <c r="I152" s="5">
        <v>-6.6307354791458648</v>
      </c>
      <c r="J152" s="5">
        <v>-3.6690324513549504</v>
      </c>
    </row>
    <row r="153" spans="2:10" ht="15" thickBot="1" x14ac:dyDescent="0.4">
      <c r="B153" s="6" t="s">
        <v>4</v>
      </c>
      <c r="C153" s="6">
        <v>-14.718148491352501</v>
      </c>
      <c r="D153" s="6">
        <v>4.933918374976396</v>
      </c>
      <c r="E153" s="6">
        <v>-2.983054718942916</v>
      </c>
      <c r="F153" s="6">
        <v>8.3508703087996749E-3</v>
      </c>
      <c r="G153" s="6">
        <v>-25.127806338635747</v>
      </c>
      <c r="H153" s="6">
        <v>-4.3084906440692556</v>
      </c>
      <c r="I153" s="6">
        <v>-25.127806338635747</v>
      </c>
      <c r="J153" s="6">
        <v>-4.3084906440692556</v>
      </c>
    </row>
  </sheetData>
  <pageMargins left="0.7" right="0.7" top="0.75" bottom="0.75" header="0.3" footer="0.3"/>
  <pageSetup orientation="portrait"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A40FA7-80B2-41E3-AD3C-8B3845E3A301}">
  <dimension ref="A1"/>
  <sheetViews>
    <sheetView showGridLines="0" zoomScale="90" zoomScaleNormal="90" workbookViewId="0">
      <selection activeCell="N7" sqref="N7"/>
    </sheetView>
  </sheetViews>
  <sheetFormatPr baseColWidth="10" defaultRowHeight="14.5" x14ac:dyDescent="0.3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RLS</vt:lpstr>
      <vt:lpstr>RLM</vt:lpstr>
      <vt:lpstr>Distribución 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Profesor</dc:creator>
  <cp:lastModifiedBy>lalav</cp:lastModifiedBy>
  <dcterms:created xsi:type="dcterms:W3CDTF">2021-05-10T16:05:43Z</dcterms:created>
  <dcterms:modified xsi:type="dcterms:W3CDTF">2022-11-10T20:31:56Z</dcterms:modified>
</cp:coreProperties>
</file>