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1715" windowHeight="75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19" i="1" l="1"/>
  <c r="O15" i="1"/>
  <c r="O11" i="1"/>
  <c r="O8" i="1"/>
  <c r="O4" i="1"/>
  <c r="K21" i="1"/>
  <c r="M3" i="1"/>
  <c r="N21" i="1"/>
  <c r="N20" i="1"/>
  <c r="N18" i="1"/>
  <c r="N17" i="1"/>
  <c r="N16" i="1"/>
  <c r="N14" i="1"/>
  <c r="N13" i="1"/>
  <c r="N12" i="1"/>
  <c r="N10" i="1"/>
  <c r="N9" i="1"/>
  <c r="N7" i="1"/>
  <c r="N6" i="1"/>
  <c r="N5" i="1"/>
  <c r="K20" i="1"/>
  <c r="K14" i="1"/>
  <c r="K13" i="1"/>
  <c r="K12" i="1"/>
  <c r="K10" i="1"/>
  <c r="K9" i="1"/>
  <c r="K7" i="1"/>
  <c r="K6" i="1"/>
  <c r="K5" i="1"/>
  <c r="D25" i="1"/>
  <c r="D24" i="1"/>
  <c r="N3" i="1" l="1"/>
</calcChain>
</file>

<file path=xl/sharedStrings.xml><?xml version="1.0" encoding="utf-8"?>
<sst xmlns="http://schemas.openxmlformats.org/spreadsheetml/2006/main" count="111" uniqueCount="32">
  <si>
    <t>años de trabajo</t>
  </si>
  <si>
    <t>Designacion</t>
  </si>
  <si>
    <t>Salario en dolares</t>
  </si>
  <si>
    <t>Residencia</t>
  </si>
  <si>
    <t>ubicación de la compañía</t>
  </si>
  <si>
    <t>nivel de experiencia SE,MI</t>
  </si>
  <si>
    <t>SE</t>
  </si>
  <si>
    <t>MI</t>
  </si>
  <si>
    <t>Designacion:IngDatos,CientificoDatos</t>
  </si>
  <si>
    <t>Ingeniero de datos</t>
  </si>
  <si>
    <t>Científico de datos</t>
  </si>
  <si>
    <t>Analista de datos</t>
  </si>
  <si>
    <t xml:space="preserve"> US</t>
  </si>
  <si>
    <t>US</t>
  </si>
  <si>
    <t>ES</t>
  </si>
  <si>
    <t>TOTAL</t>
  </si>
  <si>
    <t>ENTROPIA</t>
  </si>
  <si>
    <t>GANANCIA</t>
  </si>
  <si>
    <t>Niv.experiencia</t>
  </si>
  <si>
    <t>Ingeniero</t>
  </si>
  <si>
    <t>Centifico</t>
  </si>
  <si>
    <t>analista</t>
  </si>
  <si>
    <t>Salario enDolares</t>
  </si>
  <si>
    <t>100000-150000</t>
  </si>
  <si>
    <t>150000-202354</t>
  </si>
  <si>
    <t>48288-100000</t>
  </si>
  <si>
    <t>Ub. De la compañía</t>
  </si>
  <si>
    <t>residencia</t>
  </si>
  <si>
    <t>CONCLUSION</t>
  </si>
  <si>
    <t>El arbol de decision para identificar si residen en US o ES depende mayormente de la Ubicación de la compañía y la mayoria esta en US</t>
  </si>
  <si>
    <t xml:space="preserve">En segundo lugar  le sigue el salario, como el salario es mayormente alto arriba de 150000 en US, pues prefieren residir ahí. </t>
  </si>
  <si>
    <t>Año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</si>
</sst>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C2" zoomScaleNormal="100" workbookViewId="0">
      <selection activeCell="J2" sqref="J1:J1048576"/>
    </sheetView>
  </sheetViews>
  <sheetFormatPr baseColWidth="10" defaultRowHeight="15" x14ac:dyDescent="0.25"/>
  <cols>
    <col min="1" max="1" width="14.85546875" customWidth="1"/>
    <col min="2" max="2" width="19.42578125" customWidth="1"/>
    <col min="3" max="3" width="19.5703125" customWidth="1"/>
    <col min="4" max="4" width="17.140625" customWidth="1"/>
    <col min="6" max="6" width="9.7109375" customWidth="1"/>
    <col min="7" max="7" width="20.28515625" customWidth="1"/>
    <col min="8" max="8" width="6" customWidth="1"/>
    <col min="9" max="9" width="2.28515625" customWidth="1"/>
    <col min="10" max="10" width="21.140625" customWidth="1"/>
    <col min="11" max="11" width="11.85546875" bestFit="1" customWidth="1"/>
    <col min="16" max="16" width="20.85546875" customWidth="1"/>
  </cols>
  <sheetData>
    <row r="1" spans="1:15" ht="38.25" customHeight="1" x14ac:dyDescent="0.25">
      <c r="A1" s="5" t="s">
        <v>0</v>
      </c>
      <c r="B1" s="5" t="s">
        <v>5</v>
      </c>
      <c r="C1" s="6" t="s">
        <v>8</v>
      </c>
      <c r="D1" s="7" t="s">
        <v>2</v>
      </c>
      <c r="E1" s="5" t="s">
        <v>3</v>
      </c>
      <c r="F1" s="5" t="s">
        <v>4</v>
      </c>
      <c r="G1" s="5"/>
      <c r="H1" s="5"/>
      <c r="L1" t="s">
        <v>27</v>
      </c>
    </row>
    <row r="2" spans="1:15" x14ac:dyDescent="0.25">
      <c r="A2">
        <v>2023</v>
      </c>
      <c r="B2" s="3" t="s">
        <v>6</v>
      </c>
      <c r="C2" s="1" t="s">
        <v>9</v>
      </c>
      <c r="D2" s="1">
        <v>202353</v>
      </c>
      <c r="E2" s="4" t="s">
        <v>12</v>
      </c>
      <c r="F2" s="4" t="s">
        <v>13</v>
      </c>
      <c r="G2" s="4"/>
      <c r="H2" s="4"/>
      <c r="K2" t="s">
        <v>15</v>
      </c>
      <c r="L2" t="s">
        <v>13</v>
      </c>
      <c r="M2" t="s">
        <v>14</v>
      </c>
      <c r="N2" t="s">
        <v>16</v>
      </c>
      <c r="O2" t="s">
        <v>17</v>
      </c>
    </row>
    <row r="3" spans="1:15" x14ac:dyDescent="0.25">
      <c r="A3">
        <v>2023</v>
      </c>
      <c r="B3" s="3" t="s">
        <v>6</v>
      </c>
      <c r="C3" s="1" t="s">
        <v>9</v>
      </c>
      <c r="D3">
        <v>145000</v>
      </c>
      <c r="E3" s="4" t="s">
        <v>13</v>
      </c>
      <c r="F3" s="4" t="s">
        <v>13</v>
      </c>
      <c r="G3" s="4"/>
      <c r="H3" s="4"/>
      <c r="J3" t="s">
        <v>15</v>
      </c>
      <c r="K3">
        <v>20</v>
      </c>
      <c r="L3">
        <v>12</v>
      </c>
      <c r="M3">
        <f>COUNTIF(E2:E21,"ES")</f>
        <v>8</v>
      </c>
      <c r="N3">
        <f>(-(L3/K3)*IMLOG2(L3/K3))+(-(M3/K3)*IMLOG2(M3/K3))</f>
        <v>0.97095059445466747</v>
      </c>
    </row>
    <row r="4" spans="1:15" x14ac:dyDescent="0.25">
      <c r="A4">
        <v>2023</v>
      </c>
      <c r="B4" s="3" t="s">
        <v>6</v>
      </c>
      <c r="C4" s="1" t="s">
        <v>9</v>
      </c>
      <c r="D4">
        <v>120000</v>
      </c>
      <c r="E4" s="4" t="s">
        <v>13</v>
      </c>
      <c r="F4" s="4" t="s">
        <v>13</v>
      </c>
      <c r="G4" s="4"/>
      <c r="H4" s="4"/>
      <c r="J4" s="8" t="s">
        <v>31</v>
      </c>
      <c r="O4">
        <f>N3-((K5/K3)*N5)-((K6/K3)*N6)-((K7/K3)*N7)</f>
        <v>1.2750423385226056E-2</v>
      </c>
    </row>
    <row r="5" spans="1:15" x14ac:dyDescent="0.25">
      <c r="A5">
        <v>2023</v>
      </c>
      <c r="B5" s="3" t="s">
        <v>7</v>
      </c>
      <c r="C5" s="1" t="s">
        <v>10</v>
      </c>
      <c r="D5">
        <v>155000</v>
      </c>
      <c r="E5" s="4" t="s">
        <v>13</v>
      </c>
      <c r="F5" s="4" t="s">
        <v>13</v>
      </c>
      <c r="G5" s="4"/>
      <c r="H5" s="4"/>
      <c r="J5" s="2">
        <v>2023</v>
      </c>
      <c r="K5">
        <f>COUNTIF(A2:A21,"2023")</f>
        <v>14</v>
      </c>
      <c r="L5">
        <v>9</v>
      </c>
      <c r="M5">
        <v>5</v>
      </c>
      <c r="N5">
        <f>(-(L5/K5)*IMLOG2(L5/K5))+(-(M5/K5)*IMLOG2(M5/K5))</f>
        <v>0.94028595867063069</v>
      </c>
    </row>
    <row r="6" spans="1:15" x14ac:dyDescent="0.25">
      <c r="A6">
        <v>2023</v>
      </c>
      <c r="B6" s="3" t="s">
        <v>6</v>
      </c>
      <c r="C6" t="s">
        <v>11</v>
      </c>
      <c r="D6">
        <v>106000</v>
      </c>
      <c r="E6" s="4" t="s">
        <v>13</v>
      </c>
      <c r="F6" s="4" t="s">
        <v>13</v>
      </c>
      <c r="G6" s="4"/>
      <c r="H6" s="4"/>
      <c r="J6" s="2">
        <v>2022</v>
      </c>
      <c r="K6">
        <f>COUNTIF(A2:A21,"2022")</f>
        <v>4</v>
      </c>
      <c r="L6">
        <v>2</v>
      </c>
      <c r="M6">
        <v>2</v>
      </c>
      <c r="N6">
        <f>(-(L6/K6)*IMLOG2(L6/K6))+(-(M6/K6)*IMLOG2(M6/K6))</f>
        <v>1</v>
      </c>
    </row>
    <row r="7" spans="1:15" x14ac:dyDescent="0.25">
      <c r="A7">
        <v>2023</v>
      </c>
      <c r="B7" s="3" t="s">
        <v>6</v>
      </c>
      <c r="C7" s="1" t="s">
        <v>10</v>
      </c>
      <c r="D7">
        <v>200000</v>
      </c>
      <c r="E7" s="4" t="s">
        <v>13</v>
      </c>
      <c r="F7" s="4" t="s">
        <v>13</v>
      </c>
      <c r="G7" s="4"/>
      <c r="H7" s="4"/>
      <c r="J7" s="2">
        <v>2021</v>
      </c>
      <c r="K7">
        <f>COUNTIF(A2:A21,"2021")</f>
        <v>2</v>
      </c>
      <c r="L7">
        <v>1</v>
      </c>
      <c r="M7">
        <v>1</v>
      </c>
      <c r="N7">
        <f>(-(L7/K7)*IMLOG2(L7/K7))+(-(M7/K7)*IMLOG2(M7/K7))</f>
        <v>1</v>
      </c>
    </row>
    <row r="8" spans="1:15" x14ac:dyDescent="0.25">
      <c r="A8">
        <v>2023</v>
      </c>
      <c r="B8" s="3" t="s">
        <v>6</v>
      </c>
      <c r="C8" s="1" t="s">
        <v>9</v>
      </c>
      <c r="D8">
        <v>160000</v>
      </c>
      <c r="E8" s="4" t="s">
        <v>13</v>
      </c>
      <c r="F8" s="4" t="s">
        <v>13</v>
      </c>
      <c r="G8" s="4"/>
      <c r="H8" s="4"/>
      <c r="J8" s="8" t="s">
        <v>18</v>
      </c>
      <c r="O8">
        <f>N3-((K9/K3)*N9)-((K10/K3)*N10)</f>
        <v>5.8021490143437826E-3</v>
      </c>
    </row>
    <row r="9" spans="1:15" x14ac:dyDescent="0.25">
      <c r="A9">
        <v>2023</v>
      </c>
      <c r="B9" s="3" t="s">
        <v>7</v>
      </c>
      <c r="C9" t="s">
        <v>11</v>
      </c>
      <c r="D9">
        <v>157750</v>
      </c>
      <c r="E9" s="4" t="s">
        <v>14</v>
      </c>
      <c r="F9" s="4" t="s">
        <v>13</v>
      </c>
      <c r="G9" s="4"/>
      <c r="H9" s="4"/>
      <c r="J9" t="s">
        <v>6</v>
      </c>
      <c r="K9">
        <f>COUNTIF(B2:B21,"SE")</f>
        <v>14</v>
      </c>
      <c r="L9">
        <v>8</v>
      </c>
      <c r="M9">
        <v>6</v>
      </c>
      <c r="N9">
        <f>(-(L9/K9)*IMLOG2(L9/K9))+(-(M9/K9)*IMLOG2(M9/K9))</f>
        <v>0.9852281360342523</v>
      </c>
    </row>
    <row r="10" spans="1:15" x14ac:dyDescent="0.25">
      <c r="A10">
        <v>2023</v>
      </c>
      <c r="B10" s="3" t="s">
        <v>7</v>
      </c>
      <c r="C10" t="s">
        <v>11</v>
      </c>
      <c r="D10">
        <v>104650</v>
      </c>
      <c r="E10" s="4" t="s">
        <v>13</v>
      </c>
      <c r="F10" s="4" t="s">
        <v>13</v>
      </c>
      <c r="G10" s="4"/>
      <c r="H10" s="4"/>
      <c r="J10" t="s">
        <v>7</v>
      </c>
      <c r="K10">
        <f>COUNTIF(B2:B21,"MI")</f>
        <v>6</v>
      </c>
      <c r="L10">
        <v>4</v>
      </c>
      <c r="M10">
        <v>2</v>
      </c>
      <c r="N10">
        <f>(-(L10/K10)*IMLOG2(L10/K10))+(-(M10/K10)*IMLOG2(M10/K10))</f>
        <v>0.91829583405449056</v>
      </c>
    </row>
    <row r="11" spans="1:15" x14ac:dyDescent="0.25">
      <c r="A11">
        <v>2023</v>
      </c>
      <c r="B11" s="3" t="s">
        <v>6</v>
      </c>
      <c r="C11" t="s">
        <v>11</v>
      </c>
      <c r="D11">
        <v>180000</v>
      </c>
      <c r="E11" s="4" t="s">
        <v>14</v>
      </c>
      <c r="F11" s="4" t="s">
        <v>14</v>
      </c>
      <c r="G11" s="4"/>
      <c r="H11" s="4"/>
      <c r="J11" s="8" t="s">
        <v>1</v>
      </c>
      <c r="O11">
        <f>N3-((K12/K3)*N12)-((K13/K3)*N13)-((K14/K3)*N14)</f>
        <v>2.2874168529147421E-2</v>
      </c>
    </row>
    <row r="12" spans="1:15" x14ac:dyDescent="0.25">
      <c r="A12">
        <v>2023</v>
      </c>
      <c r="B12" s="3" t="s">
        <v>6</v>
      </c>
      <c r="C12" s="1" t="s">
        <v>9</v>
      </c>
      <c r="D12">
        <v>140000</v>
      </c>
      <c r="E12" s="4" t="s">
        <v>14</v>
      </c>
      <c r="F12" s="4" t="s">
        <v>14</v>
      </c>
      <c r="G12" s="4"/>
      <c r="H12" s="4"/>
      <c r="J12" t="s">
        <v>19</v>
      </c>
      <c r="K12">
        <f>COUNTIF(C2:C21,"Ingeniero de datos")</f>
        <v>7</v>
      </c>
      <c r="L12">
        <v>5</v>
      </c>
      <c r="M12">
        <v>2</v>
      </c>
      <c r="N12">
        <f>(-(L12/K12)*IMLOG2(L12/K12))+(-(M12/K12)*IMLOG2(M12/K12))</f>
        <v>0.86312056856663</v>
      </c>
    </row>
    <row r="13" spans="1:15" x14ac:dyDescent="0.25">
      <c r="A13">
        <v>2022</v>
      </c>
      <c r="B13" s="3" t="s">
        <v>6</v>
      </c>
      <c r="C13" s="1" t="s">
        <v>10</v>
      </c>
      <c r="D13">
        <v>200000</v>
      </c>
      <c r="E13" s="4" t="s">
        <v>14</v>
      </c>
      <c r="F13" s="4" t="s">
        <v>14</v>
      </c>
      <c r="G13" s="4"/>
      <c r="H13" s="4"/>
      <c r="J13" t="s">
        <v>20</v>
      </c>
      <c r="K13">
        <f>COUNTIF(C2:C21,"Científico de datos")</f>
        <v>4</v>
      </c>
      <c r="L13">
        <v>2</v>
      </c>
      <c r="M13">
        <v>2</v>
      </c>
      <c r="N13">
        <f>(-(L13/K13)*IMLOG2(L13/K13))+(-(M13/K13)*IMLOG2(M13/K13))</f>
        <v>1</v>
      </c>
    </row>
    <row r="14" spans="1:15" x14ac:dyDescent="0.25">
      <c r="A14">
        <v>2022</v>
      </c>
      <c r="B14" s="3" t="s">
        <v>7</v>
      </c>
      <c r="C14" t="s">
        <v>11</v>
      </c>
      <c r="D14">
        <v>68000</v>
      </c>
      <c r="E14" s="4" t="s">
        <v>13</v>
      </c>
      <c r="F14" s="4" t="s">
        <v>13</v>
      </c>
      <c r="G14" s="4"/>
      <c r="H14" s="4"/>
      <c r="J14" t="s">
        <v>21</v>
      </c>
      <c r="K14">
        <f>COUNTIF(C2:C21,"Analista de datos")</f>
        <v>9</v>
      </c>
      <c r="L14">
        <v>5</v>
      </c>
      <c r="M14">
        <v>4</v>
      </c>
      <c r="N14">
        <f>(-(L14/K14)*IMLOG2(L14/K14))+(-(M14/K14)*IMLOG2(M14/K14))</f>
        <v>0.99107605983822111</v>
      </c>
    </row>
    <row r="15" spans="1:15" x14ac:dyDescent="0.25">
      <c r="A15">
        <v>2023</v>
      </c>
      <c r="B15" s="3" t="s">
        <v>7</v>
      </c>
      <c r="C15" s="1" t="s">
        <v>9</v>
      </c>
      <c r="D15">
        <v>60000</v>
      </c>
      <c r="E15" s="4" t="s">
        <v>13</v>
      </c>
      <c r="F15" s="4" t="s">
        <v>13</v>
      </c>
      <c r="G15" s="4"/>
      <c r="H15" s="4"/>
      <c r="J15" s="8" t="s">
        <v>22</v>
      </c>
      <c r="O15" s="10">
        <f>N3-((K16/K3)*N16)-((K17/K3)*N17)-((K18/K3)*N18)</f>
        <v>6.0618543637320887E-2</v>
      </c>
    </row>
    <row r="16" spans="1:15" x14ac:dyDescent="0.25">
      <c r="A16">
        <v>2021</v>
      </c>
      <c r="B16" s="3" t="s">
        <v>6</v>
      </c>
      <c r="C16" t="s">
        <v>11</v>
      </c>
      <c r="D16">
        <v>48289</v>
      </c>
      <c r="E16" s="4" t="s">
        <v>14</v>
      </c>
      <c r="F16" s="4" t="s">
        <v>13</v>
      </c>
      <c r="G16" s="4"/>
      <c r="H16" s="4"/>
      <c r="J16" t="s">
        <v>25</v>
      </c>
      <c r="K16">
        <v>4</v>
      </c>
      <c r="L16">
        <v>3</v>
      </c>
      <c r="M16">
        <v>1</v>
      </c>
      <c r="N16">
        <f>(-(L16/K16)*IMLOG2(L16/K16))+(-(M16/K16)*IMLOG2(M16/K16))</f>
        <v>0.81127812445913294</v>
      </c>
    </row>
    <row r="17" spans="1:16" x14ac:dyDescent="0.25">
      <c r="A17">
        <v>2022</v>
      </c>
      <c r="B17" s="3" t="s">
        <v>6</v>
      </c>
      <c r="C17" t="s">
        <v>11</v>
      </c>
      <c r="D17">
        <v>85000</v>
      </c>
      <c r="E17" s="4" t="s">
        <v>13</v>
      </c>
      <c r="F17" s="4" t="s">
        <v>13</v>
      </c>
      <c r="G17" s="4"/>
      <c r="H17" s="4"/>
      <c r="J17" t="s">
        <v>23</v>
      </c>
      <c r="K17">
        <v>7</v>
      </c>
      <c r="L17">
        <v>5</v>
      </c>
      <c r="M17">
        <v>2</v>
      </c>
      <c r="N17">
        <f>(-(L17/K17)*IMLOG2(L17/K17))+(-(M17/K17)*IMLOG2(M17/K17))</f>
        <v>0.86312056856663</v>
      </c>
    </row>
    <row r="18" spans="1:16" x14ac:dyDescent="0.25">
      <c r="A18">
        <v>2023</v>
      </c>
      <c r="B18" s="3" t="s">
        <v>6</v>
      </c>
      <c r="C18" s="1" t="s">
        <v>10</v>
      </c>
      <c r="D18">
        <v>170000</v>
      </c>
      <c r="E18" s="4" t="s">
        <v>14</v>
      </c>
      <c r="F18" s="4" t="s">
        <v>13</v>
      </c>
      <c r="G18" s="4"/>
      <c r="H18" s="4"/>
      <c r="J18" t="s">
        <v>24</v>
      </c>
      <c r="K18">
        <v>9</v>
      </c>
      <c r="L18">
        <v>4</v>
      </c>
      <c r="M18">
        <v>5</v>
      </c>
      <c r="N18" s="10">
        <f>(-(L18/K18)*IMLOG2(L18/K18))+(-(M18/K18)*IMLOG2(M18/K18))</f>
        <v>0.99107605983822111</v>
      </c>
    </row>
    <row r="19" spans="1:16" x14ac:dyDescent="0.25">
      <c r="A19">
        <v>2022</v>
      </c>
      <c r="B19" s="3" t="s">
        <v>7</v>
      </c>
      <c r="C19" t="s">
        <v>11</v>
      </c>
      <c r="D19">
        <v>125000</v>
      </c>
      <c r="E19" s="4" t="s">
        <v>14</v>
      </c>
      <c r="F19" s="4" t="s">
        <v>14</v>
      </c>
      <c r="G19" s="4"/>
      <c r="H19" s="4"/>
      <c r="J19" s="8" t="s">
        <v>26</v>
      </c>
      <c r="O19" s="9">
        <f>N3-((K20/K3)*N20)-((K21/K3)*N21)</f>
        <v>0.25122718787852472</v>
      </c>
    </row>
    <row r="20" spans="1:16" x14ac:dyDescent="0.25">
      <c r="A20">
        <v>2023</v>
      </c>
      <c r="B20" s="3" t="s">
        <v>6</v>
      </c>
      <c r="C20" s="1" t="s">
        <v>9</v>
      </c>
      <c r="D20">
        <v>135000</v>
      </c>
      <c r="E20" s="4" t="s">
        <v>13</v>
      </c>
      <c r="F20" s="4" t="s">
        <v>14</v>
      </c>
      <c r="G20" s="4"/>
      <c r="H20" s="4"/>
      <c r="J20" t="s">
        <v>13</v>
      </c>
      <c r="K20">
        <f>COUNTIF(F2:F21,"US")</f>
        <v>14</v>
      </c>
      <c r="L20">
        <v>11</v>
      </c>
      <c r="M20">
        <v>3</v>
      </c>
      <c r="N20" s="9">
        <f>(-(L20/K20)*IMLOG2(L20/K20))+(-(M20/K20)*IMLOG2(M20/K20))</f>
        <v>0.7495952572594804</v>
      </c>
    </row>
    <row r="21" spans="1:16" x14ac:dyDescent="0.25">
      <c r="A21">
        <v>2021</v>
      </c>
      <c r="B21" s="3" t="s">
        <v>6</v>
      </c>
      <c r="C21" t="s">
        <v>11</v>
      </c>
      <c r="D21">
        <v>171250</v>
      </c>
      <c r="E21" s="4" t="s">
        <v>14</v>
      </c>
      <c r="F21" s="4" t="s">
        <v>14</v>
      </c>
      <c r="G21" s="4"/>
      <c r="H21" s="4"/>
      <c r="J21" t="s">
        <v>14</v>
      </c>
      <c r="K21">
        <f>COUNTIF(F2:F21,"ES")</f>
        <v>6</v>
      </c>
      <c r="L21">
        <v>1</v>
      </c>
      <c r="M21">
        <v>5</v>
      </c>
      <c r="N21">
        <f>(-(L21/K21)*IMLOG2(L21/K21))+(-(M21/K21)*IMLOG2(M21/K21))</f>
        <v>0.650022421648355</v>
      </c>
    </row>
    <row r="22" spans="1:16" x14ac:dyDescent="0.25"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5">
      <c r="D24">
        <f>MAX(D2:D21)</f>
        <v>202353</v>
      </c>
      <c r="G24" s="11" t="s">
        <v>30</v>
      </c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5">
      <c r="D25">
        <f>MIN(D2:D21)</f>
        <v>48289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LAURA</dc:creator>
  <cp:lastModifiedBy>PC LAURA</cp:lastModifiedBy>
  <dcterms:created xsi:type="dcterms:W3CDTF">2023-04-19T15:11:06Z</dcterms:created>
  <dcterms:modified xsi:type="dcterms:W3CDTF">2023-04-19T20:22:27Z</dcterms:modified>
</cp:coreProperties>
</file>