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ba185c03ae64d0e/ProjetOCTAV/Hardware X/BOM/"/>
    </mc:Choice>
  </mc:AlternateContent>
  <xr:revisionPtr revIDLastSave="344" documentId="11_F25DC773A252ABDACC104881515848DA5BDE58EE" xr6:coauthVersionLast="47" xr6:coauthVersionMax="47" xr10:uidLastSave="{3235C9AF-B05D-46DA-BD2E-A65EFF6F631C}"/>
  <bookViews>
    <workbookView xWindow="-23148" yWindow="-108" windowWidth="23256" windowHeight="12456" xr2:uid="{00000000-000D-0000-FFFF-FFFF00000000}"/>
  </bookViews>
  <sheets>
    <sheet name="Detai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D9" i="2" s="1"/>
  <c r="D71" i="1"/>
  <c r="C9" i="2" s="1"/>
  <c r="D13" i="2"/>
  <c r="C13" i="2"/>
  <c r="A14" i="2"/>
  <c r="A13" i="2"/>
  <c r="D11" i="2"/>
  <c r="C11" i="2"/>
  <c r="A11" i="2"/>
  <c r="D8" i="2"/>
  <c r="A9" i="2"/>
  <c r="C8" i="2"/>
  <c r="A8" i="2"/>
  <c r="A6" i="2"/>
  <c r="D5" i="2"/>
  <c r="C5" i="2"/>
  <c r="A5" i="2"/>
  <c r="E22" i="1"/>
  <c r="D4" i="2" s="1"/>
  <c r="C4" i="2"/>
  <c r="A4" i="2"/>
  <c r="A3" i="2"/>
  <c r="D3" i="2"/>
  <c r="C3" i="2"/>
  <c r="D66" i="1"/>
  <c r="D85" i="1"/>
  <c r="E88" i="1"/>
  <c r="D14" i="2" s="1"/>
  <c r="D88" i="1"/>
  <c r="C14" i="2" s="1"/>
  <c r="E77" i="1"/>
  <c r="D77" i="1"/>
  <c r="E76" i="1"/>
  <c r="D76" i="1"/>
  <c r="E84" i="1"/>
  <c r="E83" i="1"/>
  <c r="E81" i="1"/>
  <c r="D22" i="1"/>
  <c r="E66" i="1"/>
  <c r="E27" i="1"/>
  <c r="E30" i="1" s="1"/>
  <c r="D6" i="2" s="1"/>
  <c r="D24" i="1"/>
  <c r="D27" i="1" s="1"/>
  <c r="D30" i="1" s="1"/>
  <c r="C6" i="2" s="1"/>
  <c r="D17" i="1"/>
  <c r="E17" i="1"/>
  <c r="C16" i="2" l="1"/>
  <c r="D16" i="2"/>
  <c r="D72" i="1"/>
  <c r="E72" i="1"/>
  <c r="E31" i="1"/>
  <c r="D89" i="1"/>
  <c r="D31" i="1"/>
  <c r="E85" i="1"/>
  <c r="D90" i="1" l="1"/>
  <c r="E89" i="1"/>
  <c r="E90" i="1" s="1"/>
</calcChain>
</file>

<file path=xl/sharedStrings.xml><?xml version="1.0" encoding="utf-8"?>
<sst xmlns="http://schemas.openxmlformats.org/spreadsheetml/2006/main" count="300" uniqueCount="141">
  <si>
    <t>Designator</t>
  </si>
  <si>
    <t>Component</t>
  </si>
  <si>
    <t>Number</t>
  </si>
  <si>
    <t>Source of materials</t>
  </si>
  <si>
    <t>Material type</t>
  </si>
  <si>
    <t>C1,C4</t>
  </si>
  <si>
    <t>C0805C104K5RACTU</t>
  </si>
  <si>
    <t>DigiKey</t>
  </si>
  <si>
    <t>Ceramic</t>
  </si>
  <si>
    <t>C2,C3,C6</t>
  </si>
  <si>
    <t>C0805C105K3RACTU</t>
  </si>
  <si>
    <t>C5</t>
  </si>
  <si>
    <t>C0805C474K5RACTU</t>
  </si>
  <si>
    <t>R1</t>
  </si>
  <si>
    <t>AC0805FR-074K7L</t>
  </si>
  <si>
    <t>Composite</t>
  </si>
  <si>
    <t>R2</t>
  </si>
  <si>
    <t>RC0805JR-071KL</t>
  </si>
  <si>
    <t>R3</t>
  </si>
  <si>
    <t>RC0805JR-0710KL</t>
  </si>
  <si>
    <t>R4</t>
  </si>
  <si>
    <t>RC0805JR-071ML</t>
  </si>
  <si>
    <t>R5</t>
  </si>
  <si>
    <t>RC0805JR-0718KL</t>
  </si>
  <si>
    <t>R6,R7</t>
  </si>
  <si>
    <t>RC0805JR-07100KL</t>
  </si>
  <si>
    <t>D1</t>
  </si>
  <si>
    <t>150080RS75000</t>
  </si>
  <si>
    <t>Semiconductor</t>
  </si>
  <si>
    <t>IC1</t>
  </si>
  <si>
    <t>MCP6021-I/SN</t>
  </si>
  <si>
    <t>U1</t>
  </si>
  <si>
    <t>IMP23ABSUTR</t>
  </si>
  <si>
    <t>J1</t>
  </si>
  <si>
    <t>B3B-PH-SM4-TB</t>
  </si>
  <si>
    <t>Microphone</t>
  </si>
  <si>
    <t>Electronic component</t>
  </si>
  <si>
    <t>Total</t>
  </si>
  <si>
    <t>Cost per unit (€)</t>
  </si>
  <si>
    <t>Total cost (€)</t>
  </si>
  <si>
    <t>PCBA</t>
  </si>
  <si>
    <t>PCB Fabrication</t>
  </si>
  <si>
    <t>JLCPCB</t>
  </si>
  <si>
    <t>Other</t>
  </si>
  <si>
    <t>System assembly</t>
  </si>
  <si>
    <t>PCB Assembly</t>
  </si>
  <si>
    <t>Sound cable</t>
  </si>
  <si>
    <t>8451 010100</t>
  </si>
  <si>
    <t>2 m</t>
  </si>
  <si>
    <t>AC3MM</t>
  </si>
  <si>
    <t>XLR male</t>
  </si>
  <si>
    <t>PHR-3</t>
  </si>
  <si>
    <t>JST female</t>
  </si>
  <si>
    <t>Total Microphone</t>
  </si>
  <si>
    <t>Analog Signal Board</t>
  </si>
  <si>
    <t>C1</t>
  </si>
  <si>
    <t>10 µF capacitor (C0805C106K8PACTU)</t>
  </si>
  <si>
    <t>C2,C6,C18</t>
  </si>
  <si>
    <t>1 µF capacitor (C0805C105K3RAC7800)</t>
  </si>
  <si>
    <t>C3,C14,C26</t>
  </si>
  <si>
    <t>100 nF capacitor (C0805C104M5RAC7800)</t>
  </si>
  <si>
    <t>C4,C11,C12,C13,C16,C23,C24,C25</t>
  </si>
  <si>
    <t>1 nF capacitor (C0805C102K1HAC7800)</t>
  </si>
  <si>
    <t>C5,C10,C17,C22</t>
  </si>
  <si>
    <t>1.5 nF capacitor (C0805C152K3HAC7800)</t>
  </si>
  <si>
    <t>C7,C19</t>
  </si>
  <si>
    <t>100 pF capacitor (C0805C101J5GAC7800)</t>
  </si>
  <si>
    <t>C8,C20</t>
  </si>
  <si>
    <t>180 pF capacitor (C0805C181K5GAC7800)</t>
  </si>
  <si>
    <t>C9,C21</t>
  </si>
  <si>
    <t>15 nF capacitor (C0805C153K5RAC7800)</t>
  </si>
  <si>
    <t>C15,C27</t>
  </si>
  <si>
    <t>470 pF capacitor (C0805C471K5RAC7800)</t>
  </si>
  <si>
    <t>J1,J3,J9,J10</t>
  </si>
  <si>
    <t>3-pin JST connector (B3B-XH-A)</t>
  </si>
  <si>
    <t>J2,J4,J5,J13</t>
  </si>
  <si>
    <t>2-pin header (PH1-02-UA)</t>
  </si>
  <si>
    <t>J6,J14</t>
  </si>
  <si>
    <t>2x3-pin header (PH2-06-UA)</t>
  </si>
  <si>
    <t>J7,J8</t>
  </si>
  <si>
    <t>1-pin header (PH1-01-UA)</t>
  </si>
  <si>
    <t>J11</t>
  </si>
  <si>
    <t>8-pin header (PH1-08-UA)</t>
  </si>
  <si>
    <t>J12</t>
  </si>
  <si>
    <t>6-pin JST connector (B6B-XH-A)</t>
  </si>
  <si>
    <t>R1,R2,R3,R4,R11,R12,R20,R24,R26,R27,R28,R29,R36,R37,R43,R48,RV1,RV2</t>
  </si>
  <si>
    <t>Resistor 100kΩ (ERJ-P06J104V)</t>
  </si>
  <si>
    <t>R5,R6,R30,R31</t>
  </si>
  <si>
    <t>Resistor 3.9kΩ (ERJ-P06J392V)</t>
  </si>
  <si>
    <t>R7,R32</t>
  </si>
  <si>
    <t>Resistor 560Ω (ERJ-P06J561V)</t>
  </si>
  <si>
    <t>R8,R10,R33,R35</t>
  </si>
  <si>
    <t>Resistor 15kΩ (ERJ-P06J153V)</t>
  </si>
  <si>
    <t>R9,R34</t>
  </si>
  <si>
    <t>Resistor 1.2kΩ (ERJ-P06J122V)</t>
  </si>
  <si>
    <t>R13,R38</t>
  </si>
  <si>
    <t>Resistor 5.6kΩ (ERJ-P06J562V)</t>
  </si>
  <si>
    <t>R14,R18,R39,R44</t>
  </si>
  <si>
    <t>Resistor 82kΩ (ERJ-P06J823V)</t>
  </si>
  <si>
    <t>R15,R19,R40,R45</t>
  </si>
  <si>
    <t>Resistor 33kΩ (ERJ-P06J333V)</t>
  </si>
  <si>
    <t>R16,R25,R42,R50</t>
  </si>
  <si>
    <t>Resistor 100Ω (ERJ-P06J101V)</t>
  </si>
  <si>
    <t>R17,R21,R23,R41,R46,R47</t>
  </si>
  <si>
    <t>Resistor 10kΩ (ERJ-P06J103V)</t>
  </si>
  <si>
    <t>R22,R49</t>
  </si>
  <si>
    <t>Resistor 1kΩ (ERJ-P06J102V)</t>
  </si>
  <si>
    <t>U1,U4</t>
  </si>
  <si>
    <t>Integrated Circuit - MCP6022 (dual op amp)</t>
  </si>
  <si>
    <t>U2,U5</t>
  </si>
  <si>
    <t>Integrated Circuit - MCP6024 (quad op amp)</t>
  </si>
  <si>
    <t>U3,U6</t>
  </si>
  <si>
    <t>Integrated Circuit - MCP6021 (single op amp)</t>
  </si>
  <si>
    <t>H_Uno_10</t>
  </si>
  <si>
    <t>10-pin header (PH1-10-UA)</t>
  </si>
  <si>
    <t>H_Uno_8</t>
  </si>
  <si>
    <t>H_Uno_6</t>
  </si>
  <si>
    <t>6-pin header (PH1-06-UA)</t>
  </si>
  <si>
    <t>Shipping</t>
  </si>
  <si>
    <t>Total Analog Signal Board</t>
  </si>
  <si>
    <t>TTL-234X-3V3</t>
  </si>
  <si>
    <t>FTDI Cable</t>
  </si>
  <si>
    <t>JST female 3 pin</t>
  </si>
  <si>
    <t>JST female 6 pin</t>
  </si>
  <si>
    <t>XHP-6</t>
  </si>
  <si>
    <t>XHP-3</t>
  </si>
  <si>
    <t>Potentiometer 100kohm</t>
  </si>
  <si>
    <t>P160KNP-0QD20B100K</t>
  </si>
  <si>
    <t>Enclosure</t>
  </si>
  <si>
    <t>AC3FAHL2-AU-PRE</t>
  </si>
  <si>
    <t>XLR female</t>
  </si>
  <si>
    <t>3D printing</t>
  </si>
  <si>
    <t>FPGA</t>
  </si>
  <si>
    <t>FPGA - Cyclone V GX - dev. Kit</t>
  </si>
  <si>
    <t>P0150</t>
  </si>
  <si>
    <t>Mouser</t>
  </si>
  <si>
    <t>Total FPGA</t>
  </si>
  <si>
    <t>System</t>
  </si>
  <si>
    <t>Total System</t>
  </si>
  <si>
    <t>Grand Total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</si>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</sst>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Roboto"/>
    </font>
    <font>
      <b/>
      <sz val="11"/>
      <color theme="8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5" borderId="5" xfId="0" applyFill="1" applyBorder="1"/>
    <xf numFmtId="2" fontId="0" fillId="0" borderId="1" xfId="0" applyNumberFormat="1" applyBorder="1"/>
    <xf numFmtId="0" fontId="3" fillId="0" borderId="1" xfId="0" applyFont="1" applyBorder="1"/>
    <xf numFmtId="2" fontId="0" fillId="5" borderId="5" xfId="0" applyNumberFormat="1" applyFill="1" applyBorder="1"/>
    <xf numFmtId="0" fontId="1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2" fontId="1" fillId="3" borderId="3" xfId="0" applyNumberFormat="1" applyFont="1" applyFill="1" applyBorder="1" applyAlignment="1">
      <alignment vertical="top" wrapText="1"/>
    </xf>
    <xf numFmtId="0" fontId="0" fillId="6" borderId="1" xfId="0" applyFill="1" applyBorder="1"/>
    <xf numFmtId="0" fontId="0" fillId="6" borderId="1" xfId="0" quotePrefix="1" applyFill="1" applyBorder="1"/>
    <xf numFmtId="8" fontId="0" fillId="6" borderId="1" xfId="0" quotePrefix="1" applyNumberFormat="1" applyFill="1" applyBorder="1"/>
    <xf numFmtId="8" fontId="0" fillId="5" borderId="5" xfId="0" applyNumberFormat="1" applyFill="1" applyBorder="1"/>
    <xf numFmtId="0" fontId="4" fillId="7" borderId="1" xfId="0" applyFont="1" applyFill="1" applyBorder="1"/>
    <xf numFmtId="2" fontId="4" fillId="7" borderId="1" xfId="0" applyNumberFormat="1" applyFont="1" applyFill="1" applyBorder="1"/>
    <xf numFmtId="2" fontId="1" fillId="3" borderId="0" xfId="0" applyNumberFormat="1" applyFont="1" applyFill="1"/>
    <xf numFmtId="8" fontId="0" fillId="0" borderId="1" xfId="0" applyNumberFormat="1" applyBorder="1"/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68" workbookViewId="0">
      <selection activeCell="E91" sqref="E91"/>
    </sheetView>
  </sheetViews>
  <sheetFormatPr defaultRowHeight="14.4" x14ac:dyDescent="0.3"/>
  <cols>
    <col min="1" max="1" width="65.6640625" bestFit="1" customWidth="1"/>
    <col min="2" max="2" width="41.109375" bestFit="1" customWidth="1"/>
    <col min="6" max="6" width="10.44140625" customWidth="1"/>
    <col min="7" max="7" width="14.44140625" bestFit="1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3</v>
      </c>
      <c r="G1" s="1" t="s">
        <v>4</v>
      </c>
    </row>
    <row r="2" spans="1:7" x14ac:dyDescent="0.3">
      <c r="A2" s="24" t="s">
        <v>35</v>
      </c>
      <c r="B2" s="25"/>
      <c r="C2" s="25"/>
      <c r="D2" s="25"/>
      <c r="E2" s="25"/>
      <c r="F2" s="25"/>
      <c r="G2" s="26"/>
    </row>
    <row r="3" spans="1:7" x14ac:dyDescent="0.3">
      <c r="A3" s="21" t="s">
        <v>36</v>
      </c>
      <c r="B3" s="22"/>
      <c r="C3" s="22"/>
      <c r="D3" s="22"/>
      <c r="E3" s="22"/>
      <c r="F3" s="22"/>
      <c r="G3" s="23"/>
    </row>
    <row r="4" spans="1:7" x14ac:dyDescent="0.3">
      <c r="A4" s="2" t="s">
        <v>5</v>
      </c>
      <c r="B4" s="2" t="s">
        <v>6</v>
      </c>
      <c r="C4" s="2">
        <v>2</v>
      </c>
      <c r="D4" s="2">
        <v>7.0000000000000007E-2</v>
      </c>
      <c r="E4" s="2">
        <v>0.14000000000000001</v>
      </c>
      <c r="F4" s="2" t="s">
        <v>7</v>
      </c>
      <c r="G4" s="2" t="s">
        <v>8</v>
      </c>
    </row>
    <row r="5" spans="1:7" x14ac:dyDescent="0.3">
      <c r="A5" s="2" t="s">
        <v>9</v>
      </c>
      <c r="B5" s="2" t="s">
        <v>10</v>
      </c>
      <c r="C5" s="2">
        <v>3</v>
      </c>
      <c r="D5" s="2">
        <v>0.1</v>
      </c>
      <c r="E5" s="2">
        <v>0.3</v>
      </c>
      <c r="F5" s="2" t="s">
        <v>7</v>
      </c>
      <c r="G5" s="2" t="s">
        <v>8</v>
      </c>
    </row>
    <row r="6" spans="1:7" x14ac:dyDescent="0.3">
      <c r="A6" s="2" t="s">
        <v>11</v>
      </c>
      <c r="B6" s="2" t="s">
        <v>12</v>
      </c>
      <c r="C6" s="2">
        <v>1</v>
      </c>
      <c r="D6" s="2">
        <v>0.23</v>
      </c>
      <c r="E6" s="2">
        <v>0.23</v>
      </c>
      <c r="F6" s="2" t="s">
        <v>7</v>
      </c>
      <c r="G6" s="2" t="s">
        <v>8</v>
      </c>
    </row>
    <row r="7" spans="1:7" x14ac:dyDescent="0.3">
      <c r="A7" s="2" t="s">
        <v>13</v>
      </c>
      <c r="B7" s="2" t="s">
        <v>14</v>
      </c>
      <c r="C7" s="2">
        <v>1</v>
      </c>
      <c r="D7" s="2">
        <v>0.09</v>
      </c>
      <c r="E7" s="2">
        <v>0.09</v>
      </c>
      <c r="F7" s="2" t="s">
        <v>7</v>
      </c>
      <c r="G7" s="2" t="s">
        <v>15</v>
      </c>
    </row>
    <row r="8" spans="1:7" x14ac:dyDescent="0.3">
      <c r="A8" s="2" t="s">
        <v>16</v>
      </c>
      <c r="B8" s="2" t="s">
        <v>17</v>
      </c>
      <c r="C8" s="2">
        <v>1</v>
      </c>
      <c r="D8" s="2">
        <v>0.1</v>
      </c>
      <c r="E8" s="2">
        <v>0.1</v>
      </c>
      <c r="F8" s="2" t="s">
        <v>7</v>
      </c>
      <c r="G8" s="2" t="s">
        <v>15</v>
      </c>
    </row>
    <row r="9" spans="1:7" x14ac:dyDescent="0.3">
      <c r="A9" s="2" t="s">
        <v>18</v>
      </c>
      <c r="B9" s="2" t="s">
        <v>19</v>
      </c>
      <c r="C9" s="2">
        <v>1</v>
      </c>
      <c r="D9" s="2">
        <v>0.09</v>
      </c>
      <c r="E9" s="2">
        <v>0.09</v>
      </c>
      <c r="F9" s="2" t="s">
        <v>7</v>
      </c>
      <c r="G9" s="2" t="s">
        <v>15</v>
      </c>
    </row>
    <row r="10" spans="1:7" x14ac:dyDescent="0.3">
      <c r="A10" s="2" t="s">
        <v>20</v>
      </c>
      <c r="B10" s="2" t="s">
        <v>21</v>
      </c>
      <c r="C10" s="2">
        <v>1</v>
      </c>
      <c r="D10" s="2">
        <v>0.09</v>
      </c>
      <c r="E10" s="2">
        <v>0.09</v>
      </c>
      <c r="F10" s="2" t="s">
        <v>7</v>
      </c>
      <c r="G10" s="2" t="s">
        <v>15</v>
      </c>
    </row>
    <row r="11" spans="1:7" x14ac:dyDescent="0.3">
      <c r="A11" s="2" t="s">
        <v>22</v>
      </c>
      <c r="B11" s="2" t="s">
        <v>23</v>
      </c>
      <c r="C11" s="2">
        <v>1</v>
      </c>
      <c r="D11" s="2">
        <v>0.09</v>
      </c>
      <c r="E11" s="2">
        <v>0.09</v>
      </c>
      <c r="F11" s="2" t="s">
        <v>7</v>
      </c>
      <c r="G11" s="2" t="s">
        <v>15</v>
      </c>
    </row>
    <row r="12" spans="1:7" x14ac:dyDescent="0.3">
      <c r="A12" s="2" t="s">
        <v>24</v>
      </c>
      <c r="B12" s="2" t="s">
        <v>25</v>
      </c>
      <c r="C12" s="2">
        <v>2</v>
      </c>
      <c r="D12" s="2">
        <v>0.01</v>
      </c>
      <c r="E12" s="2">
        <v>0.09</v>
      </c>
      <c r="F12" s="2" t="s">
        <v>7</v>
      </c>
      <c r="G12" s="2" t="s">
        <v>15</v>
      </c>
    </row>
    <row r="13" spans="1:7" x14ac:dyDescent="0.3">
      <c r="A13" s="2" t="s">
        <v>26</v>
      </c>
      <c r="B13" s="2" t="s">
        <v>27</v>
      </c>
      <c r="C13" s="2">
        <v>1</v>
      </c>
      <c r="D13" s="2">
        <v>0.16</v>
      </c>
      <c r="E13" s="2">
        <v>0.16</v>
      </c>
      <c r="F13" s="2" t="s">
        <v>7</v>
      </c>
      <c r="G13" s="2" t="s">
        <v>28</v>
      </c>
    </row>
    <row r="14" spans="1:7" x14ac:dyDescent="0.3">
      <c r="A14" s="2" t="s">
        <v>29</v>
      </c>
      <c r="B14" s="2" t="s">
        <v>30</v>
      </c>
      <c r="C14" s="2">
        <v>1</v>
      </c>
      <c r="D14" s="2">
        <v>1.19</v>
      </c>
      <c r="E14" s="2">
        <v>1.19</v>
      </c>
      <c r="F14" s="2" t="s">
        <v>7</v>
      </c>
      <c r="G14" s="2" t="s">
        <v>28</v>
      </c>
    </row>
    <row r="15" spans="1:7" x14ac:dyDescent="0.3">
      <c r="A15" s="2" t="s">
        <v>31</v>
      </c>
      <c r="B15" s="2" t="s">
        <v>32</v>
      </c>
      <c r="C15" s="2">
        <v>1</v>
      </c>
      <c r="D15" s="2">
        <v>2.2200000000000002</v>
      </c>
      <c r="E15" s="2">
        <v>2.2200000000000002</v>
      </c>
      <c r="F15" s="2" t="s">
        <v>7</v>
      </c>
      <c r="G15" s="2" t="s">
        <v>28</v>
      </c>
    </row>
    <row r="16" spans="1:7" x14ac:dyDescent="0.3">
      <c r="A16" s="2" t="s">
        <v>33</v>
      </c>
      <c r="B16" s="2" t="s">
        <v>34</v>
      </c>
      <c r="C16" s="2">
        <v>1</v>
      </c>
      <c r="D16" s="2">
        <v>0.45</v>
      </c>
      <c r="E16" s="2">
        <v>0.45</v>
      </c>
      <c r="F16" s="2" t="s">
        <v>7</v>
      </c>
      <c r="G16" s="2" t="s">
        <v>15</v>
      </c>
    </row>
    <row r="17" spans="1:7" x14ac:dyDescent="0.3">
      <c r="A17" s="4" t="s">
        <v>37</v>
      </c>
      <c r="B17" s="3"/>
      <c r="C17" s="3"/>
      <c r="D17" s="4">
        <f>SUM(D4:D16)</f>
        <v>4.8899999999999997</v>
      </c>
      <c r="E17" s="4">
        <f>SUM(E4:E16)</f>
        <v>5.2400000000000011</v>
      </c>
      <c r="F17" s="3"/>
      <c r="G17" s="3"/>
    </row>
    <row r="18" spans="1:7" x14ac:dyDescent="0.3">
      <c r="A18" s="21" t="s">
        <v>40</v>
      </c>
      <c r="B18" s="22"/>
      <c r="C18" s="22"/>
      <c r="D18" s="22"/>
      <c r="E18" s="22"/>
      <c r="F18" s="22"/>
      <c r="G18" s="23"/>
    </row>
    <row r="19" spans="1:7" x14ac:dyDescent="0.3">
      <c r="A19" s="2" t="s">
        <v>41</v>
      </c>
      <c r="B19" s="2"/>
      <c r="C19" s="2">
        <v>1</v>
      </c>
      <c r="D19" s="2">
        <v>5.98</v>
      </c>
      <c r="E19" s="2">
        <v>5.98</v>
      </c>
      <c r="F19" s="2" t="s">
        <v>42</v>
      </c>
      <c r="G19" s="2" t="s">
        <v>43</v>
      </c>
    </row>
    <row r="20" spans="1:7" x14ac:dyDescent="0.3">
      <c r="A20" s="2" t="s">
        <v>45</v>
      </c>
      <c r="B20" s="2"/>
      <c r="C20" s="2">
        <v>1</v>
      </c>
      <c r="D20" s="2">
        <v>0</v>
      </c>
      <c r="E20" s="2">
        <v>0</v>
      </c>
      <c r="F20" s="2" t="s">
        <v>42</v>
      </c>
      <c r="G20" s="2" t="s">
        <v>43</v>
      </c>
    </row>
    <row r="21" spans="1:7" x14ac:dyDescent="0.3">
      <c r="A21" s="2" t="s">
        <v>118</v>
      </c>
      <c r="B21" s="2"/>
      <c r="C21" s="2">
        <v>1</v>
      </c>
      <c r="D21" s="2">
        <v>18.37</v>
      </c>
      <c r="E21" s="2">
        <v>18.37</v>
      </c>
      <c r="F21" s="2" t="s">
        <v>42</v>
      </c>
      <c r="G21" s="2" t="s">
        <v>43</v>
      </c>
    </row>
    <row r="22" spans="1:7" x14ac:dyDescent="0.3">
      <c r="A22" s="5" t="s">
        <v>37</v>
      </c>
      <c r="B22" s="3"/>
      <c r="C22" s="3"/>
      <c r="D22" s="5">
        <f>SUM(D19:D21)</f>
        <v>24.35</v>
      </c>
      <c r="E22" s="5">
        <f>SUM(E19:E21)</f>
        <v>24.35</v>
      </c>
      <c r="F22" s="3"/>
      <c r="G22" s="3"/>
    </row>
    <row r="23" spans="1:7" x14ac:dyDescent="0.3">
      <c r="A23" s="21" t="s">
        <v>44</v>
      </c>
      <c r="B23" s="22"/>
      <c r="C23" s="22"/>
      <c r="D23" s="22"/>
      <c r="E23" s="22"/>
      <c r="F23" s="22"/>
      <c r="G23" s="23"/>
    </row>
    <row r="24" spans="1:7" x14ac:dyDescent="0.3">
      <c r="A24" s="2" t="s">
        <v>46</v>
      </c>
      <c r="B24" s="2" t="s">
        <v>47</v>
      </c>
      <c r="C24" s="2" t="s">
        <v>48</v>
      </c>
      <c r="D24" s="6">
        <f>51.61/15</f>
        <v>3.4406666666666665</v>
      </c>
      <c r="E24" s="6">
        <v>51.61</v>
      </c>
      <c r="F24" s="2" t="s">
        <v>7</v>
      </c>
      <c r="G24" s="2" t="s">
        <v>15</v>
      </c>
    </row>
    <row r="25" spans="1:7" x14ac:dyDescent="0.3">
      <c r="A25" s="2" t="s">
        <v>50</v>
      </c>
      <c r="B25" s="2" t="s">
        <v>49</v>
      </c>
      <c r="C25" s="2">
        <v>1</v>
      </c>
      <c r="D25" s="2">
        <v>3.36</v>
      </c>
      <c r="E25" s="2">
        <v>3.36</v>
      </c>
      <c r="F25" s="2" t="s">
        <v>7</v>
      </c>
      <c r="G25" s="2" t="s">
        <v>15</v>
      </c>
    </row>
    <row r="26" spans="1:7" x14ac:dyDescent="0.3">
      <c r="A26" s="2" t="s">
        <v>52</v>
      </c>
      <c r="B26" s="7" t="s">
        <v>51</v>
      </c>
      <c r="C26" s="2">
        <v>1</v>
      </c>
      <c r="D26" s="2">
        <v>0.09</v>
      </c>
      <c r="E26" s="2">
        <v>0.09</v>
      </c>
      <c r="F26" s="2" t="s">
        <v>7</v>
      </c>
      <c r="G26" s="2" t="s">
        <v>15</v>
      </c>
    </row>
    <row r="27" spans="1:7" x14ac:dyDescent="0.3">
      <c r="A27" s="5" t="s">
        <v>37</v>
      </c>
      <c r="B27" s="3"/>
      <c r="C27" s="3"/>
      <c r="D27" s="8">
        <f>SUM(D24:D26)</f>
        <v>6.8906666666666663</v>
      </c>
      <c r="E27" s="8">
        <f>SUM(E24:E26)</f>
        <v>55.06</v>
      </c>
      <c r="F27" s="3"/>
      <c r="G27" s="3"/>
    </row>
    <row r="28" spans="1:7" ht="18.75" customHeight="1" x14ac:dyDescent="0.3">
      <c r="A28" s="21" t="s">
        <v>128</v>
      </c>
      <c r="B28" s="22"/>
      <c r="C28" s="22"/>
      <c r="D28" s="22"/>
      <c r="E28" s="22"/>
      <c r="F28" s="22"/>
      <c r="G28" s="23"/>
    </row>
    <row r="29" spans="1:7" x14ac:dyDescent="0.3">
      <c r="A29" s="2" t="s">
        <v>131</v>
      </c>
      <c r="B29" s="2"/>
      <c r="C29" s="2">
        <v>1</v>
      </c>
      <c r="D29" s="13">
        <v>2.63</v>
      </c>
      <c r="E29" s="13">
        <v>2.63</v>
      </c>
      <c r="F29" s="2"/>
      <c r="G29" s="2"/>
    </row>
    <row r="30" spans="1:7" x14ac:dyDescent="0.3">
      <c r="A30" s="5" t="s">
        <v>37</v>
      </c>
      <c r="B30" s="3"/>
      <c r="C30" s="3"/>
      <c r="D30" s="8">
        <f>SUM(D25:D29)</f>
        <v>12.970666666666666</v>
      </c>
      <c r="E30" s="8">
        <f>SUM(E25:E29)</f>
        <v>61.140000000000008</v>
      </c>
      <c r="F30" s="3"/>
      <c r="G30" s="3"/>
    </row>
    <row r="31" spans="1:7" x14ac:dyDescent="0.3">
      <c r="A31" s="9" t="s">
        <v>53</v>
      </c>
      <c r="B31" s="10"/>
      <c r="C31" s="10"/>
      <c r="D31" s="12">
        <f>D27+D22+D17+D29</f>
        <v>38.760666666666673</v>
      </c>
      <c r="E31" s="12">
        <f>E27+E22+E17+E29</f>
        <v>87.279999999999987</v>
      </c>
      <c r="F31" s="10"/>
      <c r="G31" s="11"/>
    </row>
    <row r="32" spans="1:7" x14ac:dyDescent="0.3">
      <c r="A32" s="24" t="s">
        <v>54</v>
      </c>
      <c r="B32" s="25"/>
      <c r="C32" s="25"/>
      <c r="D32" s="25"/>
      <c r="E32" s="25"/>
      <c r="F32" s="25"/>
      <c r="G32" s="26"/>
    </row>
    <row r="33" spans="1:7" x14ac:dyDescent="0.3">
      <c r="A33" s="21" t="s">
        <v>36</v>
      </c>
      <c r="B33" s="22"/>
      <c r="C33" s="22"/>
      <c r="D33" s="22"/>
      <c r="E33" s="22"/>
      <c r="F33" s="22"/>
      <c r="G33" s="23"/>
    </row>
    <row r="34" spans="1:7" x14ac:dyDescent="0.3">
      <c r="A34" s="2" t="s">
        <v>55</v>
      </c>
      <c r="B34" s="2" t="s">
        <v>56</v>
      </c>
      <c r="C34" s="2">
        <v>1</v>
      </c>
      <c r="D34" s="2">
        <v>0.11</v>
      </c>
      <c r="E34" s="2">
        <v>0.11</v>
      </c>
      <c r="F34" s="2" t="s">
        <v>7</v>
      </c>
      <c r="G34" s="2" t="s">
        <v>8</v>
      </c>
    </row>
    <row r="35" spans="1:7" x14ac:dyDescent="0.3">
      <c r="A35" s="2" t="s">
        <v>57</v>
      </c>
      <c r="B35" s="2" t="s">
        <v>58</v>
      </c>
      <c r="C35" s="2">
        <v>3</v>
      </c>
      <c r="D35" s="2">
        <v>0.1</v>
      </c>
      <c r="E35" s="2">
        <v>0.3</v>
      </c>
      <c r="F35" s="2" t="s">
        <v>7</v>
      </c>
      <c r="G35" s="2" t="s">
        <v>8</v>
      </c>
    </row>
    <row r="36" spans="1:7" x14ac:dyDescent="0.3">
      <c r="A36" s="2" t="s">
        <v>59</v>
      </c>
      <c r="B36" s="2" t="s">
        <v>60</v>
      </c>
      <c r="C36" s="2">
        <v>3</v>
      </c>
      <c r="D36" s="2">
        <v>0.09</v>
      </c>
      <c r="E36" s="2">
        <v>0.27</v>
      </c>
      <c r="F36" s="2" t="s">
        <v>7</v>
      </c>
      <c r="G36" s="2" t="s">
        <v>8</v>
      </c>
    </row>
    <row r="37" spans="1:7" x14ac:dyDescent="0.3">
      <c r="A37" s="2" t="s">
        <v>61</v>
      </c>
      <c r="B37" s="2" t="s">
        <v>62</v>
      </c>
      <c r="C37" s="2">
        <v>8</v>
      </c>
      <c r="D37" s="2">
        <v>0.09</v>
      </c>
      <c r="E37" s="2">
        <v>0.72</v>
      </c>
      <c r="F37" s="2" t="s">
        <v>7</v>
      </c>
      <c r="G37" s="2" t="s">
        <v>8</v>
      </c>
    </row>
    <row r="38" spans="1:7" x14ac:dyDescent="0.3">
      <c r="A38" s="2" t="s">
        <v>63</v>
      </c>
      <c r="B38" s="2" t="s">
        <v>64</v>
      </c>
      <c r="C38" s="2">
        <v>4</v>
      </c>
      <c r="D38" s="2">
        <v>0.09</v>
      </c>
      <c r="E38" s="2">
        <v>0.36</v>
      </c>
      <c r="F38" s="2" t="s">
        <v>7</v>
      </c>
      <c r="G38" s="2" t="s">
        <v>8</v>
      </c>
    </row>
    <row r="39" spans="1:7" x14ac:dyDescent="0.3">
      <c r="A39" s="2" t="s">
        <v>65</v>
      </c>
      <c r="B39" s="2" t="s">
        <v>66</v>
      </c>
      <c r="C39" s="2">
        <v>2</v>
      </c>
      <c r="D39" s="2">
        <v>7.0000000000000007E-2</v>
      </c>
      <c r="E39" s="2">
        <v>0.14000000000000001</v>
      </c>
      <c r="F39" s="2" t="s">
        <v>7</v>
      </c>
      <c r="G39" s="2" t="s">
        <v>8</v>
      </c>
    </row>
    <row r="40" spans="1:7" x14ac:dyDescent="0.3">
      <c r="A40" s="2" t="s">
        <v>67</v>
      </c>
      <c r="B40" s="2" t="s">
        <v>68</v>
      </c>
      <c r="C40" s="2">
        <v>2</v>
      </c>
      <c r="D40" s="2">
        <v>0.2</v>
      </c>
      <c r="E40" s="2">
        <v>0.4</v>
      </c>
      <c r="F40" s="2" t="s">
        <v>7</v>
      </c>
      <c r="G40" s="2" t="s">
        <v>8</v>
      </c>
    </row>
    <row r="41" spans="1:7" x14ac:dyDescent="0.3">
      <c r="A41" s="2" t="s">
        <v>69</v>
      </c>
      <c r="B41" s="2" t="s">
        <v>70</v>
      </c>
      <c r="C41" s="2">
        <v>2</v>
      </c>
      <c r="D41" s="2">
        <v>0.09</v>
      </c>
      <c r="E41" s="2">
        <v>0.18</v>
      </c>
      <c r="F41" s="2" t="s">
        <v>7</v>
      </c>
      <c r="G41" s="2" t="s">
        <v>8</v>
      </c>
    </row>
    <row r="42" spans="1:7" x14ac:dyDescent="0.3">
      <c r="A42" s="2" t="s">
        <v>71</v>
      </c>
      <c r="B42" s="2" t="s">
        <v>72</v>
      </c>
      <c r="C42" s="2">
        <v>2</v>
      </c>
      <c r="D42" s="2">
        <v>0.09</v>
      </c>
      <c r="E42" s="2">
        <v>0.18</v>
      </c>
      <c r="F42" s="2" t="s">
        <v>7</v>
      </c>
      <c r="G42" s="2" t="s">
        <v>8</v>
      </c>
    </row>
    <row r="43" spans="1:7" x14ac:dyDescent="0.3">
      <c r="A43" s="2" t="s">
        <v>73</v>
      </c>
      <c r="B43" s="2" t="s">
        <v>74</v>
      </c>
      <c r="C43" s="2">
        <v>4</v>
      </c>
      <c r="D43" s="2">
        <v>0.09</v>
      </c>
      <c r="E43" s="2">
        <v>0.36</v>
      </c>
      <c r="F43" s="2" t="s">
        <v>7</v>
      </c>
      <c r="G43" s="2" t="s">
        <v>15</v>
      </c>
    </row>
    <row r="44" spans="1:7" x14ac:dyDescent="0.3">
      <c r="A44" s="2" t="s">
        <v>75</v>
      </c>
      <c r="B44" s="2" t="s">
        <v>76</v>
      </c>
      <c r="C44" s="2">
        <v>4</v>
      </c>
      <c r="D44" s="2">
        <v>0.09</v>
      </c>
      <c r="E44" s="2">
        <v>0.36</v>
      </c>
      <c r="F44" s="2" t="s">
        <v>7</v>
      </c>
      <c r="G44" s="2" t="s">
        <v>15</v>
      </c>
    </row>
    <row r="45" spans="1:7" x14ac:dyDescent="0.3">
      <c r="A45" s="2" t="s">
        <v>77</v>
      </c>
      <c r="B45" s="2" t="s">
        <v>78</v>
      </c>
      <c r="C45" s="2">
        <v>2</v>
      </c>
      <c r="D45" s="2">
        <v>0.09</v>
      </c>
      <c r="E45" s="2">
        <v>0.18</v>
      </c>
      <c r="F45" s="2" t="s">
        <v>7</v>
      </c>
      <c r="G45" s="2" t="s">
        <v>15</v>
      </c>
    </row>
    <row r="46" spans="1:7" x14ac:dyDescent="0.3">
      <c r="A46" s="2" t="s">
        <v>79</v>
      </c>
      <c r="B46" s="2" t="s">
        <v>80</v>
      </c>
      <c r="C46" s="2">
        <v>2</v>
      </c>
      <c r="D46" s="2">
        <v>0.08</v>
      </c>
      <c r="E46" s="2">
        <v>0.16</v>
      </c>
      <c r="F46" s="2" t="s">
        <v>7</v>
      </c>
      <c r="G46" s="2" t="s">
        <v>15</v>
      </c>
    </row>
    <row r="47" spans="1:7" x14ac:dyDescent="0.3">
      <c r="A47" s="2" t="s">
        <v>81</v>
      </c>
      <c r="B47" s="2" t="s">
        <v>82</v>
      </c>
      <c r="C47" s="2">
        <v>1</v>
      </c>
      <c r="D47" s="2">
        <v>0.09</v>
      </c>
      <c r="E47" s="2">
        <v>0.09</v>
      </c>
      <c r="F47" s="2" t="s">
        <v>7</v>
      </c>
      <c r="G47" s="2" t="s">
        <v>15</v>
      </c>
    </row>
    <row r="48" spans="1:7" x14ac:dyDescent="0.3">
      <c r="A48" s="2" t="s">
        <v>83</v>
      </c>
      <c r="B48" s="2" t="s">
        <v>84</v>
      </c>
      <c r="C48" s="2">
        <v>1</v>
      </c>
      <c r="D48" s="2">
        <v>0.15</v>
      </c>
      <c r="E48" s="2">
        <v>0.15</v>
      </c>
      <c r="F48" s="2" t="s">
        <v>7</v>
      </c>
      <c r="G48" s="2" t="s">
        <v>15</v>
      </c>
    </row>
    <row r="49" spans="1:7" x14ac:dyDescent="0.3">
      <c r="A49" s="2" t="s">
        <v>85</v>
      </c>
      <c r="B49" s="2" t="s">
        <v>86</v>
      </c>
      <c r="C49" s="2">
        <v>18</v>
      </c>
      <c r="D49" s="2">
        <v>0.1</v>
      </c>
      <c r="E49" s="2">
        <v>1.8</v>
      </c>
      <c r="F49" s="2" t="s">
        <v>7</v>
      </c>
      <c r="G49" s="2" t="s">
        <v>43</v>
      </c>
    </row>
    <row r="50" spans="1:7" x14ac:dyDescent="0.3">
      <c r="A50" s="2" t="s">
        <v>87</v>
      </c>
      <c r="B50" s="2" t="s">
        <v>88</v>
      </c>
      <c r="C50" s="2">
        <v>4</v>
      </c>
      <c r="D50" s="2">
        <v>0.1</v>
      </c>
      <c r="E50" s="2">
        <v>0.4</v>
      </c>
      <c r="F50" s="2" t="s">
        <v>7</v>
      </c>
      <c r="G50" s="2" t="s">
        <v>43</v>
      </c>
    </row>
    <row r="51" spans="1:7" x14ac:dyDescent="0.3">
      <c r="A51" s="2" t="s">
        <v>89</v>
      </c>
      <c r="B51" s="2" t="s">
        <v>90</v>
      </c>
      <c r="C51" s="2">
        <v>2</v>
      </c>
      <c r="D51" s="2">
        <v>0.1</v>
      </c>
      <c r="E51" s="2">
        <v>0.2</v>
      </c>
      <c r="F51" s="2" t="s">
        <v>7</v>
      </c>
      <c r="G51" s="2" t="s">
        <v>43</v>
      </c>
    </row>
    <row r="52" spans="1:7" x14ac:dyDescent="0.3">
      <c r="A52" s="2" t="s">
        <v>91</v>
      </c>
      <c r="B52" s="2" t="s">
        <v>92</v>
      </c>
      <c r="C52" s="2">
        <v>4</v>
      </c>
      <c r="D52" s="2">
        <v>0.1</v>
      </c>
      <c r="E52" s="2">
        <v>0.4</v>
      </c>
      <c r="F52" s="2" t="s">
        <v>7</v>
      </c>
      <c r="G52" s="2" t="s">
        <v>43</v>
      </c>
    </row>
    <row r="53" spans="1:7" x14ac:dyDescent="0.3">
      <c r="A53" s="2" t="s">
        <v>93</v>
      </c>
      <c r="B53" s="2" t="s">
        <v>94</v>
      </c>
      <c r="C53" s="2">
        <v>2</v>
      </c>
      <c r="D53" s="2">
        <v>0.1</v>
      </c>
      <c r="E53" s="2">
        <v>0.2</v>
      </c>
      <c r="F53" s="2" t="s">
        <v>7</v>
      </c>
      <c r="G53" s="2" t="s">
        <v>43</v>
      </c>
    </row>
    <row r="54" spans="1:7" x14ac:dyDescent="0.3">
      <c r="A54" s="2" t="s">
        <v>95</v>
      </c>
      <c r="B54" s="2" t="s">
        <v>96</v>
      </c>
      <c r="C54" s="2">
        <v>2</v>
      </c>
      <c r="D54" s="2">
        <v>0.1</v>
      </c>
      <c r="E54" s="2">
        <v>0.2</v>
      </c>
      <c r="F54" s="2" t="s">
        <v>7</v>
      </c>
      <c r="G54" s="2" t="s">
        <v>43</v>
      </c>
    </row>
    <row r="55" spans="1:7" x14ac:dyDescent="0.3">
      <c r="A55" s="2" t="s">
        <v>97</v>
      </c>
      <c r="B55" s="2" t="s">
        <v>98</v>
      </c>
      <c r="C55" s="2">
        <v>4</v>
      </c>
      <c r="D55" s="2">
        <v>0.1</v>
      </c>
      <c r="E55" s="2">
        <v>0.4</v>
      </c>
      <c r="F55" s="2" t="s">
        <v>7</v>
      </c>
      <c r="G55" s="2" t="s">
        <v>43</v>
      </c>
    </row>
    <row r="56" spans="1:7" x14ac:dyDescent="0.3">
      <c r="A56" s="2" t="s">
        <v>99</v>
      </c>
      <c r="B56" s="2" t="s">
        <v>100</v>
      </c>
      <c r="C56" s="2">
        <v>4</v>
      </c>
      <c r="D56" s="2">
        <v>0.1</v>
      </c>
      <c r="E56" s="2">
        <v>0.4</v>
      </c>
      <c r="F56" s="2" t="s">
        <v>7</v>
      </c>
      <c r="G56" s="2" t="s">
        <v>43</v>
      </c>
    </row>
    <row r="57" spans="1:7" x14ac:dyDescent="0.3">
      <c r="A57" s="2" t="s">
        <v>101</v>
      </c>
      <c r="B57" s="2" t="s">
        <v>102</v>
      </c>
      <c r="C57" s="2">
        <v>4</v>
      </c>
      <c r="D57" s="2">
        <v>0.1</v>
      </c>
      <c r="E57" s="2">
        <v>0.4</v>
      </c>
      <c r="F57" s="2" t="s">
        <v>7</v>
      </c>
      <c r="G57" s="2" t="s">
        <v>43</v>
      </c>
    </row>
    <row r="58" spans="1:7" x14ac:dyDescent="0.3">
      <c r="A58" s="2" t="s">
        <v>103</v>
      </c>
      <c r="B58" s="2" t="s">
        <v>104</v>
      </c>
      <c r="C58" s="2">
        <v>6</v>
      </c>
      <c r="D58" s="2">
        <v>0.1</v>
      </c>
      <c r="E58" s="2">
        <v>0.6</v>
      </c>
      <c r="F58" s="2" t="s">
        <v>7</v>
      </c>
      <c r="G58" s="2" t="s">
        <v>43</v>
      </c>
    </row>
    <row r="59" spans="1:7" x14ac:dyDescent="0.3">
      <c r="A59" s="2" t="s">
        <v>105</v>
      </c>
      <c r="B59" s="2" t="s">
        <v>106</v>
      </c>
      <c r="C59" s="2">
        <v>2</v>
      </c>
      <c r="D59" s="2">
        <v>0.1</v>
      </c>
      <c r="E59" s="2">
        <v>0.2</v>
      </c>
      <c r="F59" s="2" t="s">
        <v>7</v>
      </c>
      <c r="G59" s="2" t="s">
        <v>43</v>
      </c>
    </row>
    <row r="60" spans="1:7" x14ac:dyDescent="0.3">
      <c r="A60" s="2" t="s">
        <v>107</v>
      </c>
      <c r="B60" s="2" t="s">
        <v>108</v>
      </c>
      <c r="C60" s="2">
        <v>2</v>
      </c>
      <c r="D60" s="2">
        <v>1.82</v>
      </c>
      <c r="E60" s="2">
        <v>3.64</v>
      </c>
      <c r="F60" s="2" t="s">
        <v>7</v>
      </c>
      <c r="G60" s="2" t="s">
        <v>28</v>
      </c>
    </row>
    <row r="61" spans="1:7" x14ac:dyDescent="0.3">
      <c r="A61" s="2" t="s">
        <v>109</v>
      </c>
      <c r="B61" s="2" t="s">
        <v>110</v>
      </c>
      <c r="C61" s="2">
        <v>2</v>
      </c>
      <c r="D61" s="2">
        <v>2.4</v>
      </c>
      <c r="E61" s="2">
        <v>4.8</v>
      </c>
      <c r="F61" s="2" t="s">
        <v>7</v>
      </c>
      <c r="G61" s="2" t="s">
        <v>28</v>
      </c>
    </row>
    <row r="62" spans="1:7" x14ac:dyDescent="0.3">
      <c r="A62" s="2" t="s">
        <v>111</v>
      </c>
      <c r="B62" s="2" t="s">
        <v>112</v>
      </c>
      <c r="C62" s="2">
        <v>2</v>
      </c>
      <c r="D62" s="2">
        <v>1.46</v>
      </c>
      <c r="E62" s="2">
        <v>2.92</v>
      </c>
      <c r="F62" s="2" t="s">
        <v>7</v>
      </c>
      <c r="G62" s="2" t="s">
        <v>28</v>
      </c>
    </row>
    <row r="63" spans="1:7" x14ac:dyDescent="0.3">
      <c r="A63" s="2" t="s">
        <v>113</v>
      </c>
      <c r="B63" s="2" t="s">
        <v>114</v>
      </c>
      <c r="C63" s="2">
        <v>1</v>
      </c>
      <c r="D63" s="2">
        <v>0.12</v>
      </c>
      <c r="E63" s="2">
        <v>0.12</v>
      </c>
      <c r="F63" s="2" t="s">
        <v>7</v>
      </c>
      <c r="G63" s="2" t="s">
        <v>15</v>
      </c>
    </row>
    <row r="64" spans="1:7" x14ac:dyDescent="0.3">
      <c r="A64" s="2" t="s">
        <v>115</v>
      </c>
      <c r="B64" s="2" t="s">
        <v>82</v>
      </c>
      <c r="C64" s="2">
        <v>2</v>
      </c>
      <c r="D64" s="2">
        <v>0.09</v>
      </c>
      <c r="E64" s="2">
        <v>0.18</v>
      </c>
      <c r="F64" s="2" t="s">
        <v>7</v>
      </c>
      <c r="G64" s="2" t="s">
        <v>15</v>
      </c>
    </row>
    <row r="65" spans="1:7" x14ac:dyDescent="0.3">
      <c r="A65" s="2" t="s">
        <v>116</v>
      </c>
      <c r="B65" s="2" t="s">
        <v>117</v>
      </c>
      <c r="C65" s="2">
        <v>1</v>
      </c>
      <c r="D65" s="2">
        <v>0.09</v>
      </c>
      <c r="E65" s="2">
        <v>0.09</v>
      </c>
      <c r="F65" s="2" t="s">
        <v>7</v>
      </c>
      <c r="G65" s="2" t="s">
        <v>15</v>
      </c>
    </row>
    <row r="66" spans="1:7" x14ac:dyDescent="0.3">
      <c r="A66" s="4" t="s">
        <v>37</v>
      </c>
      <c r="B66" s="3"/>
      <c r="C66" s="3"/>
      <c r="D66" s="4">
        <f>SUM(D34:D65)</f>
        <v>8.6</v>
      </c>
      <c r="E66" s="4">
        <f>SUM(E34:E65)</f>
        <v>20.910000000000004</v>
      </c>
      <c r="F66" s="3"/>
      <c r="G66" s="3"/>
    </row>
    <row r="67" spans="1:7" x14ac:dyDescent="0.3">
      <c r="A67" s="21" t="s">
        <v>40</v>
      </c>
      <c r="B67" s="22"/>
      <c r="C67" s="22"/>
      <c r="D67" s="22"/>
      <c r="E67" s="22"/>
      <c r="F67" s="22"/>
      <c r="G67" s="23"/>
    </row>
    <row r="68" spans="1:7" x14ac:dyDescent="0.3">
      <c r="A68" s="2" t="s">
        <v>41</v>
      </c>
      <c r="B68" s="2"/>
      <c r="C68" s="2">
        <v>1</v>
      </c>
      <c r="D68" s="2">
        <v>5.98</v>
      </c>
      <c r="E68" s="2">
        <v>5.98</v>
      </c>
      <c r="F68" s="2" t="s">
        <v>42</v>
      </c>
      <c r="G68" s="2" t="s">
        <v>43</v>
      </c>
    </row>
    <row r="69" spans="1:7" x14ac:dyDescent="0.3">
      <c r="A69" s="2" t="s">
        <v>45</v>
      </c>
      <c r="B69" s="2"/>
      <c r="C69" s="2">
        <v>1</v>
      </c>
      <c r="D69" s="2">
        <v>0</v>
      </c>
      <c r="E69" s="2">
        <v>0</v>
      </c>
      <c r="F69" s="2" t="s">
        <v>42</v>
      </c>
      <c r="G69" s="2" t="s">
        <v>43</v>
      </c>
    </row>
    <row r="70" spans="1:7" x14ac:dyDescent="0.3">
      <c r="A70" s="2" t="s">
        <v>118</v>
      </c>
      <c r="B70" s="2"/>
      <c r="C70" s="2">
        <v>1</v>
      </c>
      <c r="D70" s="2">
        <v>18.37</v>
      </c>
      <c r="E70" s="2">
        <v>18.37</v>
      </c>
      <c r="F70" s="2" t="s">
        <v>42</v>
      </c>
      <c r="G70" s="2" t="s">
        <v>43</v>
      </c>
    </row>
    <row r="71" spans="1:7" x14ac:dyDescent="0.3">
      <c r="A71" s="5" t="s">
        <v>37</v>
      </c>
      <c r="B71" s="3"/>
      <c r="C71" s="3"/>
      <c r="D71" s="5">
        <f>SUM(D68:D70)</f>
        <v>24.35</v>
      </c>
      <c r="E71" s="5">
        <f>SUM(E68:E70)</f>
        <v>24.35</v>
      </c>
      <c r="F71" s="3"/>
      <c r="G71" s="3"/>
    </row>
    <row r="72" spans="1:7" x14ac:dyDescent="0.3">
      <c r="A72" s="9" t="s">
        <v>119</v>
      </c>
      <c r="B72" s="10"/>
      <c r="C72" s="10"/>
      <c r="D72" s="12">
        <f>D71+D66</f>
        <v>32.950000000000003</v>
      </c>
      <c r="E72" s="12">
        <f>E71+E66</f>
        <v>45.260000000000005</v>
      </c>
      <c r="F72" s="10"/>
      <c r="G72" s="11"/>
    </row>
    <row r="73" spans="1:7" x14ac:dyDescent="0.3">
      <c r="A73" s="24" t="s">
        <v>132</v>
      </c>
      <c r="B73" s="25"/>
      <c r="C73" s="25"/>
      <c r="D73" s="25"/>
      <c r="E73" s="25"/>
      <c r="F73" s="25"/>
      <c r="G73" s="26"/>
    </row>
    <row r="74" spans="1:7" x14ac:dyDescent="0.3">
      <c r="A74" s="21" t="s">
        <v>36</v>
      </c>
      <c r="B74" s="22"/>
      <c r="C74" s="22"/>
      <c r="D74" s="22"/>
      <c r="E74" s="22"/>
      <c r="F74" s="22"/>
      <c r="G74" s="23"/>
    </row>
    <row r="75" spans="1:7" x14ac:dyDescent="0.3">
      <c r="A75" s="13" t="s">
        <v>133</v>
      </c>
      <c r="B75" s="14" t="s">
        <v>134</v>
      </c>
      <c r="C75" s="13">
        <v>1</v>
      </c>
      <c r="D75" s="15">
        <v>264.63</v>
      </c>
      <c r="E75" s="15">
        <v>264.63</v>
      </c>
      <c r="F75" s="13" t="s">
        <v>135</v>
      </c>
      <c r="G75" s="13" t="s">
        <v>43</v>
      </c>
    </row>
    <row r="76" spans="1:7" x14ac:dyDescent="0.3">
      <c r="A76" s="5" t="s">
        <v>37</v>
      </c>
      <c r="B76" s="3"/>
      <c r="C76" s="3"/>
      <c r="D76" s="16">
        <f>SUM(D75)</f>
        <v>264.63</v>
      </c>
      <c r="E76" s="16">
        <f>SUM(E75)</f>
        <v>264.63</v>
      </c>
      <c r="F76" s="3"/>
      <c r="G76" s="3"/>
    </row>
    <row r="77" spans="1:7" x14ac:dyDescent="0.3">
      <c r="A77" s="9" t="s">
        <v>136</v>
      </c>
      <c r="B77" s="10"/>
      <c r="C77" s="10"/>
      <c r="D77" s="12">
        <f>D76</f>
        <v>264.63</v>
      </c>
      <c r="E77" s="12">
        <f>E76</f>
        <v>264.63</v>
      </c>
      <c r="F77" s="10"/>
      <c r="G77" s="11"/>
    </row>
    <row r="78" spans="1:7" x14ac:dyDescent="0.3">
      <c r="A78" s="24" t="s">
        <v>137</v>
      </c>
      <c r="B78" s="25"/>
      <c r="C78" s="25"/>
      <c r="D78" s="25"/>
      <c r="E78" s="25"/>
      <c r="F78" s="25"/>
      <c r="G78" s="26"/>
    </row>
    <row r="79" spans="1:7" x14ac:dyDescent="0.3">
      <c r="A79" s="21" t="s">
        <v>44</v>
      </c>
      <c r="B79" s="22"/>
      <c r="C79" s="22"/>
      <c r="D79" s="22"/>
      <c r="E79" s="22"/>
      <c r="F79" s="22"/>
      <c r="G79" s="23"/>
    </row>
    <row r="80" spans="1:7" x14ac:dyDescent="0.3">
      <c r="A80" s="2" t="s">
        <v>121</v>
      </c>
      <c r="B80" s="2" t="s">
        <v>120</v>
      </c>
      <c r="C80" s="2">
        <v>1</v>
      </c>
      <c r="D80" s="2">
        <v>17.350000000000001</v>
      </c>
      <c r="E80" s="2">
        <v>17.350000000000001</v>
      </c>
      <c r="F80" s="2" t="s">
        <v>7</v>
      </c>
      <c r="G80" s="2" t="s">
        <v>15</v>
      </c>
    </row>
    <row r="81" spans="1:7" x14ac:dyDescent="0.3">
      <c r="A81" s="2" t="s">
        <v>122</v>
      </c>
      <c r="B81" s="2" t="s">
        <v>125</v>
      </c>
      <c r="C81" s="2">
        <v>3</v>
      </c>
      <c r="D81" s="2">
        <v>0.09</v>
      </c>
      <c r="E81" s="2">
        <f>D81*C81</f>
        <v>0.27</v>
      </c>
      <c r="F81" s="2" t="s">
        <v>7</v>
      </c>
      <c r="G81" s="2" t="s">
        <v>15</v>
      </c>
    </row>
    <row r="82" spans="1:7" x14ac:dyDescent="0.3">
      <c r="A82" s="2" t="s">
        <v>123</v>
      </c>
      <c r="B82" s="2" t="s">
        <v>124</v>
      </c>
      <c r="C82" s="2">
        <v>1</v>
      </c>
      <c r="D82" s="2">
        <v>6.4000000000000001E-2</v>
      </c>
      <c r="E82" s="2">
        <v>6.4000000000000001E-2</v>
      </c>
      <c r="F82" s="2" t="s">
        <v>7</v>
      </c>
      <c r="G82" s="2" t="s">
        <v>15</v>
      </c>
    </row>
    <row r="83" spans="1:7" x14ac:dyDescent="0.3">
      <c r="A83" s="2" t="s">
        <v>126</v>
      </c>
      <c r="B83" s="2" t="s">
        <v>127</v>
      </c>
      <c r="C83" s="2">
        <v>2</v>
      </c>
      <c r="D83" s="2">
        <v>1.61</v>
      </c>
      <c r="E83" s="2">
        <f>D83*C83</f>
        <v>3.22</v>
      </c>
      <c r="F83" s="2" t="s">
        <v>7</v>
      </c>
      <c r="G83" s="2" t="s">
        <v>15</v>
      </c>
    </row>
    <row r="84" spans="1:7" x14ac:dyDescent="0.3">
      <c r="A84" s="2" t="s">
        <v>130</v>
      </c>
      <c r="B84" s="2" t="s">
        <v>129</v>
      </c>
      <c r="C84" s="2">
        <v>2</v>
      </c>
      <c r="D84" s="2">
        <v>1.27</v>
      </c>
      <c r="E84" s="2">
        <f>D84*C84</f>
        <v>2.54</v>
      </c>
      <c r="F84" s="2" t="s">
        <v>7</v>
      </c>
      <c r="G84" s="2" t="s">
        <v>15</v>
      </c>
    </row>
    <row r="85" spans="1:7" x14ac:dyDescent="0.3">
      <c r="A85" s="5" t="s">
        <v>37</v>
      </c>
      <c r="B85" s="3"/>
      <c r="C85" s="3"/>
      <c r="D85" s="8">
        <f>SUM(D80:D84)</f>
        <v>20.384</v>
      </c>
      <c r="E85" s="8">
        <f>SUM(E80:E84)</f>
        <v>23.443999999999999</v>
      </c>
      <c r="F85" s="3"/>
      <c r="G85" s="3"/>
    </row>
    <row r="86" spans="1:7" x14ac:dyDescent="0.3">
      <c r="A86" s="21" t="s">
        <v>128</v>
      </c>
      <c r="B86" s="22"/>
      <c r="C86" s="22"/>
      <c r="D86" s="22"/>
      <c r="E86" s="22"/>
      <c r="F86" s="22"/>
      <c r="G86" s="23"/>
    </row>
    <row r="87" spans="1:7" x14ac:dyDescent="0.3">
      <c r="A87" s="2" t="s">
        <v>131</v>
      </c>
      <c r="B87" s="2"/>
      <c r="C87" s="2">
        <v>1</v>
      </c>
      <c r="D87" s="13">
        <v>36.869999999999997</v>
      </c>
      <c r="E87" s="13">
        <v>36.869999999999997</v>
      </c>
      <c r="F87" s="2"/>
      <c r="G87" s="2"/>
    </row>
    <row r="88" spans="1:7" x14ac:dyDescent="0.3">
      <c r="A88" s="5" t="s">
        <v>37</v>
      </c>
      <c r="B88" s="3"/>
      <c r="C88" s="3"/>
      <c r="D88" s="8">
        <f>SUM(D87)</f>
        <v>36.869999999999997</v>
      </c>
      <c r="E88" s="8">
        <f>SUM(E87)</f>
        <v>36.869999999999997</v>
      </c>
      <c r="F88" s="3"/>
      <c r="G88" s="3"/>
    </row>
    <row r="89" spans="1:7" x14ac:dyDescent="0.3">
      <c r="A89" s="9" t="s">
        <v>138</v>
      </c>
      <c r="B89" s="10"/>
      <c r="C89" s="10"/>
      <c r="D89" s="12">
        <f>D85+D71+D66+D88</f>
        <v>90.204000000000008</v>
      </c>
      <c r="E89" s="12">
        <f>E85+E71+E66+E88</f>
        <v>105.57400000000001</v>
      </c>
      <c r="F89" s="10"/>
      <c r="G89" s="11"/>
    </row>
    <row r="90" spans="1:7" x14ac:dyDescent="0.3">
      <c r="A90" s="17" t="s">
        <v>139</v>
      </c>
      <c r="B90" s="17"/>
      <c r="C90" s="17"/>
      <c r="D90" s="18">
        <f>D89+D77+D72+D31</f>
        <v>426.54466666666667</v>
      </c>
      <c r="E90" s="18">
        <f>E89+E77+E72+E31</f>
        <v>502.74399999999997</v>
      </c>
      <c r="F90" s="17"/>
      <c r="G90" s="17"/>
    </row>
  </sheetData>
  <mergeCells count="13">
    <mergeCell ref="A2:G2"/>
    <mergeCell ref="A3:G3"/>
    <mergeCell ref="A18:G18"/>
    <mergeCell ref="A23:G23"/>
    <mergeCell ref="A32:G32"/>
    <mergeCell ref="A33:G33"/>
    <mergeCell ref="A67:G67"/>
    <mergeCell ref="A79:G79"/>
    <mergeCell ref="A86:G86"/>
    <mergeCell ref="A28:G28"/>
    <mergeCell ref="A73:G73"/>
    <mergeCell ref="A74:G74"/>
    <mergeCell ref="A78:G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8938-D53E-4120-8C02-14D37043EB1F}">
  <dimension ref="A1:F16"/>
  <sheetViews>
    <sheetView workbookViewId="0">
      <selection sqref="A1:F16"/>
    </sheetView>
  </sheetViews>
  <sheetFormatPr defaultRowHeight="14.4" x14ac:dyDescent="0.3"/>
  <cols>
    <col min="1" max="1" width="20.5546875" bestFit="1" customWidth="1"/>
  </cols>
  <sheetData>
    <row r="1" spans="1:6" ht="43.2" x14ac:dyDescent="0.3">
      <c r="A1" s="1" t="s">
        <v>0</v>
      </c>
      <c r="B1" s="1" t="s">
        <v>2</v>
      </c>
      <c r="C1" s="1" t="s">
        <v>38</v>
      </c>
      <c r="D1" s="1" t="s">
        <v>39</v>
      </c>
      <c r="E1" s="1" t="s">
        <v>3</v>
      </c>
      <c r="F1" s="1" t="s">
        <v>4</v>
      </c>
    </row>
    <row r="2" spans="1:6" x14ac:dyDescent="0.3">
      <c r="A2" s="27" t="s">
        <v>35</v>
      </c>
      <c r="B2" s="28"/>
      <c r="C2" s="28"/>
      <c r="D2" s="28"/>
      <c r="E2" s="28"/>
      <c r="F2" s="28"/>
    </row>
    <row r="3" spans="1:6" x14ac:dyDescent="0.3">
      <c r="A3" s="2" t="str">
        <f>Details!A3</f>
        <v>Electronic component</v>
      </c>
      <c r="B3" s="2">
        <v>1</v>
      </c>
      <c r="C3" s="2">
        <f>Details!D17</f>
        <v>4.8899999999999997</v>
      </c>
      <c r="D3" s="2">
        <f>Details!E17</f>
        <v>5.2400000000000011</v>
      </c>
      <c r="E3" s="2" t="s">
        <v>140</v>
      </c>
      <c r="F3" s="2" t="s">
        <v>43</v>
      </c>
    </row>
    <row r="4" spans="1:6" x14ac:dyDescent="0.3">
      <c r="A4" s="2" t="str">
        <f>Details!A18</f>
        <v>PCBA</v>
      </c>
      <c r="B4" s="2">
        <v>1</v>
      </c>
      <c r="C4" s="2">
        <f>Details!D22</f>
        <v>24.35</v>
      </c>
      <c r="D4" s="2">
        <f>Details!E22</f>
        <v>24.35</v>
      </c>
      <c r="E4" s="2" t="s">
        <v>42</v>
      </c>
      <c r="F4" s="2" t="s">
        <v>43</v>
      </c>
    </row>
    <row r="5" spans="1:6" x14ac:dyDescent="0.3">
      <c r="A5" s="2" t="str">
        <f>Details!A23</f>
        <v>System assembly</v>
      </c>
      <c r="B5" s="2">
        <v>1</v>
      </c>
      <c r="C5" s="6">
        <f>Details!D27</f>
        <v>6.8906666666666663</v>
      </c>
      <c r="D5" s="6">
        <f>Details!E27</f>
        <v>55.06</v>
      </c>
      <c r="E5" s="2" t="s">
        <v>140</v>
      </c>
      <c r="F5" s="2" t="s">
        <v>43</v>
      </c>
    </row>
    <row r="6" spans="1:6" x14ac:dyDescent="0.3">
      <c r="A6" s="2" t="str">
        <f>Details!A28</f>
        <v>Enclosure</v>
      </c>
      <c r="B6" s="2">
        <v>1</v>
      </c>
      <c r="C6" s="6">
        <f>Details!D30</f>
        <v>12.970666666666666</v>
      </c>
      <c r="D6" s="6">
        <f>Details!E30</f>
        <v>61.140000000000008</v>
      </c>
      <c r="E6" s="2" t="s">
        <v>42</v>
      </c>
      <c r="F6" s="2" t="s">
        <v>43</v>
      </c>
    </row>
    <row r="7" spans="1:6" x14ac:dyDescent="0.3">
      <c r="A7" s="27" t="s">
        <v>54</v>
      </c>
      <c r="B7" s="28"/>
      <c r="C7" s="28"/>
      <c r="D7" s="28"/>
      <c r="E7" s="28"/>
      <c r="F7" s="28"/>
    </row>
    <row r="8" spans="1:6" x14ac:dyDescent="0.3">
      <c r="A8" s="2" t="str">
        <f>Details!A33</f>
        <v>Electronic component</v>
      </c>
      <c r="B8" s="2">
        <v>1</v>
      </c>
      <c r="C8" s="2">
        <f>Details!D66</f>
        <v>8.6</v>
      </c>
      <c r="D8" s="2">
        <f>Details!E66</f>
        <v>20.910000000000004</v>
      </c>
      <c r="E8" s="2" t="s">
        <v>140</v>
      </c>
      <c r="F8" s="2" t="s">
        <v>43</v>
      </c>
    </row>
    <row r="9" spans="1:6" x14ac:dyDescent="0.3">
      <c r="A9" s="2" t="str">
        <f>Details!A67</f>
        <v>PCBA</v>
      </c>
      <c r="B9" s="2">
        <v>1</v>
      </c>
      <c r="C9" s="2">
        <f>Details!D71</f>
        <v>24.35</v>
      </c>
      <c r="D9" s="2">
        <f>Details!E71</f>
        <v>24.35</v>
      </c>
      <c r="E9" s="2" t="s">
        <v>42</v>
      </c>
      <c r="F9" s="2" t="s">
        <v>43</v>
      </c>
    </row>
    <row r="10" spans="1:6" x14ac:dyDescent="0.3">
      <c r="A10" s="27" t="s">
        <v>132</v>
      </c>
      <c r="B10" s="28"/>
      <c r="C10" s="28"/>
      <c r="D10" s="28"/>
      <c r="E10" s="28"/>
      <c r="F10" s="28"/>
    </row>
    <row r="11" spans="1:6" x14ac:dyDescent="0.3">
      <c r="A11" s="2" t="str">
        <f>Details!A74</f>
        <v>Electronic component</v>
      </c>
      <c r="B11" s="2">
        <v>1</v>
      </c>
      <c r="C11" s="20">
        <f>Details!D75</f>
        <v>264.63</v>
      </c>
      <c r="D11" s="20">
        <f>Details!E75</f>
        <v>264.63</v>
      </c>
      <c r="E11" s="2" t="s">
        <v>135</v>
      </c>
      <c r="F11" s="2" t="s">
        <v>43</v>
      </c>
    </row>
    <row r="12" spans="1:6" x14ac:dyDescent="0.3">
      <c r="A12" s="27" t="s">
        <v>137</v>
      </c>
      <c r="B12" s="28"/>
      <c r="C12" s="28"/>
      <c r="D12" s="28"/>
      <c r="E12" s="28"/>
      <c r="F12" s="28"/>
    </row>
    <row r="13" spans="1:6" x14ac:dyDescent="0.3">
      <c r="A13" s="2" t="str">
        <f>Details!A79</f>
        <v>System assembly</v>
      </c>
      <c r="B13" s="2">
        <v>1</v>
      </c>
      <c r="C13" s="6">
        <f>Details!D85</f>
        <v>20.384</v>
      </c>
      <c r="D13" s="6">
        <f>Details!E85</f>
        <v>23.443999999999999</v>
      </c>
      <c r="E13" s="2" t="s">
        <v>140</v>
      </c>
      <c r="F13" s="2" t="s">
        <v>43</v>
      </c>
    </row>
    <row r="14" spans="1:6" x14ac:dyDescent="0.3">
      <c r="A14" s="2" t="str">
        <f>Details!A86</f>
        <v>Enclosure</v>
      </c>
      <c r="B14" s="2">
        <v>1</v>
      </c>
      <c r="C14" s="6">
        <f>Details!D88</f>
        <v>36.869999999999997</v>
      </c>
      <c r="D14" s="6">
        <f>Details!E88</f>
        <v>36.869999999999997</v>
      </c>
      <c r="E14" s="2" t="s">
        <v>42</v>
      </c>
      <c r="F14" s="2" t="s">
        <v>43</v>
      </c>
    </row>
    <row r="15" spans="1:6" x14ac:dyDescent="0.3">
      <c r="A15" s="27" t="s">
        <v>37</v>
      </c>
      <c r="B15" s="27"/>
      <c r="C15" s="27"/>
      <c r="D15" s="27"/>
      <c r="E15" s="27"/>
      <c r="F15" s="27"/>
    </row>
    <row r="16" spans="1:6" x14ac:dyDescent="0.3">
      <c r="C16" s="19">
        <f>SUM(C13:C14,C11,C8:C9,C3:C6)</f>
        <v>403.9353333333334</v>
      </c>
      <c r="D16" s="19">
        <f>SUM(D13:D14,D11,D8:D9,D3:D6)</f>
        <v>515.99400000000003</v>
      </c>
    </row>
  </sheetData>
  <mergeCells count="5">
    <mergeCell ref="A2:F2"/>
    <mergeCell ref="A7:F7"/>
    <mergeCell ref="A10:F10"/>
    <mergeCell ref="A12:F12"/>
    <mergeCell ref="A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Durieux</dc:creator>
  <cp:lastModifiedBy>Laura Durieux</cp:lastModifiedBy>
  <dcterms:created xsi:type="dcterms:W3CDTF">2015-06-05T18:17:20Z</dcterms:created>
  <dcterms:modified xsi:type="dcterms:W3CDTF">2025-10-07T05:56:46Z</dcterms:modified>
</cp:coreProperties>
</file>