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20" yWindow="0" windowWidth="24420" windowHeight="15520" tabRatio="1000" activeTab="1"/>
  </bookViews>
  <sheets>
    <sheet name="Collection" sheetId="1" r:id="rId1"/>
    <sheet name="Bucket Counts" sheetId="2" r:id="rId2"/>
    <sheet name="Stocking" sheetId="9" r:id="rId3"/>
    <sheet name="Total Larvae to Date" sheetId="4" r:id="rId4"/>
    <sheet name="Date Chart" sheetId="5" r:id="rId5"/>
    <sheet name="Algae Counts" sheetId="7" r:id="rId6"/>
    <sheet name="Resources" sheetId="6" r:id="rId7"/>
    <sheet name="Some Calcs" sheetId="1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02" i="2" l="1"/>
  <c r="R202" i="2"/>
  <c r="P201" i="2"/>
  <c r="R201" i="2"/>
  <c r="P200" i="2"/>
  <c r="R200" i="2"/>
  <c r="P199" i="2"/>
  <c r="R199" i="2"/>
  <c r="P198" i="2"/>
  <c r="R198" i="2"/>
  <c r="P197" i="2"/>
  <c r="R197" i="2"/>
  <c r="P196" i="2"/>
  <c r="R196" i="2"/>
  <c r="P195" i="2"/>
  <c r="R195" i="2"/>
  <c r="P194" i="2"/>
  <c r="R194" i="2"/>
  <c r="P193" i="2"/>
  <c r="R193" i="2"/>
  <c r="P192" i="2"/>
  <c r="R192" i="2"/>
  <c r="P191" i="2"/>
  <c r="R191" i="2"/>
  <c r="P190" i="2"/>
  <c r="R190" i="2"/>
  <c r="P189" i="2"/>
  <c r="R189" i="2"/>
  <c r="P188" i="2"/>
  <c r="R188" i="2"/>
  <c r="P187" i="2"/>
  <c r="R187" i="2"/>
  <c r="P186" i="2"/>
  <c r="R186" i="2"/>
  <c r="P185" i="2"/>
  <c r="R185" i="2"/>
  <c r="P184" i="2"/>
  <c r="R184" i="2"/>
  <c r="P183" i="2"/>
  <c r="R183" i="2"/>
  <c r="P182" i="2"/>
  <c r="R182" i="2"/>
  <c r="P181" i="2"/>
  <c r="R181" i="2"/>
  <c r="P180" i="2"/>
  <c r="R180" i="2"/>
  <c r="P179" i="2"/>
  <c r="R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O155" i="2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J135" i="1"/>
  <c r="J134" i="1"/>
  <c r="J133" i="1"/>
  <c r="J132" i="1"/>
  <c r="J131" i="1"/>
  <c r="J130" i="1"/>
  <c r="J140" i="1"/>
  <c r="J139" i="1"/>
  <c r="J138" i="1"/>
  <c r="J137" i="1"/>
  <c r="C14" i="4"/>
  <c r="O126" i="1"/>
  <c r="O127" i="1"/>
  <c r="O128" i="1"/>
  <c r="O129" i="1"/>
  <c r="I130" i="1"/>
  <c r="O130" i="1"/>
  <c r="I131" i="1"/>
  <c r="O131" i="1"/>
  <c r="I132" i="1"/>
  <c r="O132" i="1"/>
  <c r="O133" i="1"/>
  <c r="O134" i="1"/>
  <c r="O135" i="1"/>
  <c r="I136" i="1"/>
  <c r="O136" i="1"/>
  <c r="I137" i="1"/>
  <c r="O137" i="1"/>
  <c r="I138" i="1"/>
  <c r="O138" i="1"/>
  <c r="I139" i="1"/>
  <c r="O139" i="1"/>
  <c r="I140" i="1"/>
  <c r="O140" i="1"/>
  <c r="M129" i="1"/>
  <c r="M128" i="1"/>
  <c r="P130" i="2"/>
  <c r="R130" i="2"/>
  <c r="P129" i="2"/>
  <c r="R129" i="2"/>
  <c r="P128" i="2"/>
  <c r="R128" i="2"/>
  <c r="P106" i="2"/>
  <c r="P105" i="2"/>
  <c r="P104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O83" i="2"/>
  <c r="I127" i="1"/>
  <c r="M127" i="1"/>
  <c r="I126" i="1"/>
  <c r="M126" i="1"/>
  <c r="I125" i="1"/>
  <c r="M125" i="1"/>
  <c r="I124" i="1"/>
  <c r="M124" i="1"/>
  <c r="I123" i="1"/>
  <c r="M123" i="1"/>
  <c r="O125" i="1"/>
  <c r="O124" i="1"/>
  <c r="O123" i="1"/>
  <c r="O122" i="1"/>
  <c r="M122" i="1"/>
  <c r="J118" i="1"/>
  <c r="J119" i="1"/>
  <c r="J120" i="1"/>
  <c r="J121" i="1"/>
  <c r="I122" i="1"/>
  <c r="J122" i="1"/>
  <c r="J123" i="1"/>
  <c r="J124" i="1"/>
  <c r="J125" i="1"/>
  <c r="J126" i="1"/>
  <c r="J127" i="1"/>
  <c r="J128" i="1"/>
  <c r="I129" i="1"/>
  <c r="J129" i="1"/>
  <c r="I118" i="1"/>
  <c r="I119" i="1"/>
  <c r="I120" i="1"/>
  <c r="I121" i="1"/>
  <c r="I133" i="1"/>
  <c r="I134" i="1"/>
  <c r="O110" i="1"/>
  <c r="I110" i="1"/>
  <c r="J110" i="1"/>
  <c r="O109" i="1"/>
  <c r="I109" i="1"/>
  <c r="J109" i="1"/>
  <c r="P77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P82" i="2"/>
  <c r="P81" i="2"/>
  <c r="P80" i="2"/>
  <c r="P79" i="2"/>
  <c r="P78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35" i="2"/>
  <c r="Q112" i="1"/>
  <c r="Q111" i="1"/>
  <c r="Q115" i="1"/>
  <c r="Q114" i="1"/>
  <c r="Q113" i="1"/>
  <c r="I113" i="1"/>
  <c r="J113" i="1"/>
  <c r="I108" i="1"/>
  <c r="M108" i="1"/>
  <c r="I114" i="1"/>
  <c r="M114" i="1"/>
  <c r="M113" i="1"/>
  <c r="I112" i="1"/>
  <c r="M112" i="1"/>
  <c r="I111" i="1"/>
  <c r="M111" i="1"/>
  <c r="I107" i="1"/>
  <c r="M107" i="1"/>
  <c r="I106" i="1"/>
  <c r="O106" i="1"/>
  <c r="M106" i="1"/>
  <c r="J106" i="1"/>
  <c r="J107" i="1"/>
  <c r="J108" i="1"/>
  <c r="J111" i="1"/>
  <c r="J112" i="1"/>
  <c r="O50" i="2"/>
  <c r="O49" i="2"/>
  <c r="O48" i="2"/>
  <c r="O47" i="2"/>
  <c r="O46" i="2"/>
  <c r="O45" i="2"/>
  <c r="O44" i="2"/>
  <c r="O43" i="2"/>
  <c r="O42" i="2"/>
  <c r="O41" i="2"/>
  <c r="O40" i="2"/>
  <c r="O39" i="2"/>
  <c r="O37" i="2"/>
  <c r="O36" i="2"/>
  <c r="O38" i="2"/>
  <c r="I12" i="7"/>
  <c r="I11" i="7"/>
  <c r="I10" i="7"/>
  <c r="I9" i="7"/>
  <c r="I8" i="7"/>
  <c r="I7" i="7"/>
  <c r="I6" i="7"/>
  <c r="I5" i="7"/>
  <c r="I4" i="7"/>
  <c r="I3" i="7"/>
  <c r="I2" i="7"/>
  <c r="G13" i="7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35" i="2"/>
  <c r="S44" i="2"/>
  <c r="P24" i="2"/>
  <c r="S24" i="2"/>
  <c r="D14" i="9"/>
  <c r="D16" i="9"/>
  <c r="I93" i="1"/>
  <c r="O93" i="1"/>
  <c r="D15" i="9"/>
  <c r="D18" i="9"/>
  <c r="D19" i="9"/>
  <c r="C18" i="9"/>
  <c r="C19" i="9"/>
  <c r="B18" i="9"/>
  <c r="B19" i="9"/>
  <c r="P34" i="2"/>
  <c r="S34" i="2"/>
  <c r="W14" i="9"/>
  <c r="I96" i="1"/>
  <c r="O96" i="1"/>
  <c r="V15" i="9"/>
  <c r="I84" i="1"/>
  <c r="O84" i="1"/>
  <c r="V14" i="9"/>
  <c r="P33" i="2"/>
  <c r="S33" i="2"/>
  <c r="I83" i="1"/>
  <c r="O83" i="1"/>
  <c r="U14" i="9"/>
  <c r="P32" i="2"/>
  <c r="S32" i="2"/>
  <c r="I81" i="1"/>
  <c r="O81" i="1"/>
  <c r="T14" i="9"/>
  <c r="I95" i="1"/>
  <c r="O95" i="1"/>
  <c r="S15" i="9"/>
  <c r="P31" i="2"/>
  <c r="S31" i="2"/>
  <c r="I82" i="1"/>
  <c r="O82" i="1"/>
  <c r="S14" i="9"/>
  <c r="P30" i="2"/>
  <c r="S30" i="2"/>
  <c r="R14" i="9"/>
  <c r="I92" i="1"/>
  <c r="O92" i="1"/>
  <c r="Q15" i="9"/>
  <c r="P22" i="2"/>
  <c r="S22" i="2"/>
  <c r="Q14" i="9"/>
  <c r="I86" i="1"/>
  <c r="O86" i="1"/>
  <c r="I97" i="1"/>
  <c r="O97" i="1"/>
  <c r="N15" i="9"/>
  <c r="P23" i="2"/>
  <c r="S23" i="2"/>
  <c r="N14" i="9"/>
  <c r="I90" i="1"/>
  <c r="O90" i="1"/>
  <c r="I91" i="1"/>
  <c r="O91" i="1"/>
  <c r="M15" i="9"/>
  <c r="P26" i="2"/>
  <c r="P28" i="2"/>
  <c r="S26" i="2"/>
  <c r="M14" i="9"/>
  <c r="P20" i="2"/>
  <c r="S20" i="2"/>
  <c r="L14" i="9"/>
  <c r="I88" i="1"/>
  <c r="O88" i="1"/>
  <c r="K15" i="9"/>
  <c r="P29" i="2"/>
  <c r="S29" i="2"/>
  <c r="I79" i="1"/>
  <c r="O79" i="1"/>
  <c r="K14" i="9"/>
  <c r="I101" i="1"/>
  <c r="O101" i="1"/>
  <c r="J17" i="9"/>
  <c r="I87" i="1"/>
  <c r="O87" i="1"/>
  <c r="J15" i="9"/>
  <c r="I85" i="1"/>
  <c r="O85" i="1"/>
  <c r="J14" i="9"/>
  <c r="I98" i="1"/>
  <c r="O98" i="1"/>
  <c r="I100" i="1"/>
  <c r="O100" i="1"/>
  <c r="I17" i="9"/>
  <c r="I89" i="1"/>
  <c r="O89" i="1"/>
  <c r="I94" i="1"/>
  <c r="O94" i="1"/>
  <c r="I15" i="9"/>
  <c r="P21" i="2"/>
  <c r="S21" i="2"/>
  <c r="I80" i="1"/>
  <c r="O80" i="1"/>
  <c r="I14" i="9"/>
  <c r="P27" i="2"/>
  <c r="S27" i="2"/>
  <c r="H14" i="9"/>
  <c r="P25" i="2"/>
  <c r="S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G12" i="7"/>
  <c r="G11" i="7"/>
  <c r="G10" i="7"/>
  <c r="G9" i="7"/>
  <c r="G8" i="7"/>
  <c r="G7" i="7"/>
  <c r="G6" i="7"/>
  <c r="G5" i="7"/>
  <c r="G4" i="7"/>
  <c r="G3" i="7"/>
  <c r="G2" i="7"/>
  <c r="F12" i="7"/>
  <c r="F11" i="7"/>
  <c r="F9" i="7"/>
  <c r="F8" i="7"/>
  <c r="F7" i="7"/>
  <c r="F6" i="7"/>
  <c r="F5" i="7"/>
  <c r="F4" i="7"/>
  <c r="F3" i="7"/>
  <c r="F2" i="7"/>
  <c r="F10" i="7"/>
  <c r="I102" i="1"/>
  <c r="I103" i="1"/>
  <c r="I104" i="1"/>
  <c r="I105" i="1"/>
  <c r="I115" i="1"/>
  <c r="I116" i="1"/>
  <c r="I117" i="1"/>
  <c r="I135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J101" i="1"/>
  <c r="C21" i="5"/>
  <c r="D21" i="5"/>
  <c r="E21" i="5"/>
  <c r="F21" i="5"/>
  <c r="G21" i="5"/>
  <c r="H21" i="5"/>
  <c r="I99" i="1"/>
  <c r="J99" i="1"/>
  <c r="I21" i="5"/>
  <c r="J21" i="5"/>
  <c r="K21" i="5"/>
  <c r="L21" i="5"/>
  <c r="M21" i="5"/>
  <c r="N21" i="5"/>
  <c r="O21" i="5"/>
  <c r="P21" i="5"/>
  <c r="Q21" i="5"/>
  <c r="R21" i="5"/>
  <c r="S21" i="5"/>
  <c r="J100" i="1"/>
  <c r="T21" i="5"/>
  <c r="U21" i="5"/>
  <c r="J98" i="1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J103" i="1"/>
  <c r="H23" i="5"/>
  <c r="I23" i="5"/>
  <c r="J23" i="5"/>
  <c r="J105" i="1"/>
  <c r="K23" i="5"/>
  <c r="L23" i="5"/>
  <c r="M23" i="5"/>
  <c r="N23" i="5"/>
  <c r="O23" i="5"/>
  <c r="P23" i="5"/>
  <c r="Q23" i="5"/>
  <c r="J102" i="1"/>
  <c r="R23" i="5"/>
  <c r="S23" i="5"/>
  <c r="T23" i="5"/>
  <c r="U23" i="5"/>
  <c r="J104" i="1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J114" i="1"/>
  <c r="B26" i="5"/>
  <c r="C26" i="5"/>
  <c r="D26" i="5"/>
  <c r="E26" i="5"/>
  <c r="J115" i="1"/>
  <c r="F26" i="5"/>
  <c r="G26" i="5"/>
  <c r="H26" i="5"/>
  <c r="I26" i="5"/>
  <c r="J26" i="5"/>
  <c r="K26" i="5"/>
  <c r="L26" i="5"/>
  <c r="M26" i="5"/>
  <c r="N26" i="5"/>
  <c r="J117" i="1"/>
  <c r="O26" i="5"/>
  <c r="P26" i="5"/>
  <c r="Q26" i="5"/>
  <c r="R26" i="5"/>
  <c r="S26" i="5"/>
  <c r="T26" i="5"/>
  <c r="J116" i="1"/>
  <c r="U26" i="5"/>
  <c r="V26" i="5"/>
  <c r="W26" i="5"/>
  <c r="X26" i="5"/>
  <c r="Y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J136" i="1"/>
  <c r="X33" i="5"/>
  <c r="Y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Y19" i="5"/>
  <c r="X19" i="5"/>
  <c r="J91" i="1"/>
  <c r="W19" i="5"/>
  <c r="J89" i="1"/>
  <c r="V19" i="5"/>
  <c r="U19" i="5"/>
  <c r="J94" i="1"/>
  <c r="T19" i="5"/>
  <c r="S19" i="5"/>
  <c r="R19" i="5"/>
  <c r="Q19" i="5"/>
  <c r="J93" i="1"/>
  <c r="P19" i="5"/>
  <c r="O19" i="5"/>
  <c r="N19" i="5"/>
  <c r="J90" i="1"/>
  <c r="M19" i="5"/>
  <c r="J96" i="1"/>
  <c r="L19" i="5"/>
  <c r="K19" i="5"/>
  <c r="J95" i="1"/>
  <c r="J19" i="5"/>
  <c r="J86" i="1"/>
  <c r="J97" i="1"/>
  <c r="I19" i="5"/>
  <c r="H19" i="5"/>
  <c r="G19" i="5"/>
  <c r="F19" i="5"/>
  <c r="J88" i="1"/>
  <c r="E19" i="5"/>
  <c r="J92" i="1"/>
  <c r="D19" i="5"/>
  <c r="Y18" i="5"/>
  <c r="X18" i="5"/>
  <c r="W18" i="5"/>
  <c r="V18" i="5"/>
  <c r="U18" i="5"/>
  <c r="J80" i="1"/>
  <c r="T18" i="5"/>
  <c r="S18" i="5"/>
  <c r="J81" i="1"/>
  <c r="R18" i="5"/>
  <c r="Q18" i="5"/>
  <c r="P18" i="5"/>
  <c r="O18" i="5"/>
  <c r="J83" i="1"/>
  <c r="N18" i="5"/>
  <c r="M18" i="5"/>
  <c r="J84" i="1"/>
  <c r="L18" i="5"/>
  <c r="K18" i="5"/>
  <c r="J82" i="1"/>
  <c r="J18" i="5"/>
  <c r="I18" i="5"/>
  <c r="H18" i="5"/>
  <c r="G18" i="5"/>
  <c r="F18" i="5"/>
  <c r="J79" i="1"/>
  <c r="E18" i="5"/>
  <c r="D18" i="5"/>
  <c r="Y17" i="5"/>
  <c r="X17" i="5"/>
  <c r="W17" i="5"/>
  <c r="I73" i="1"/>
  <c r="J73" i="1"/>
  <c r="V17" i="5"/>
  <c r="U17" i="5"/>
  <c r="T17" i="5"/>
  <c r="S17" i="5"/>
  <c r="I77" i="1"/>
  <c r="J77" i="1"/>
  <c r="R17" i="5"/>
  <c r="Q17" i="5"/>
  <c r="I75" i="1"/>
  <c r="J75" i="1"/>
  <c r="P17" i="5"/>
  <c r="I78" i="1"/>
  <c r="J78" i="1"/>
  <c r="O17" i="5"/>
  <c r="N17" i="5"/>
  <c r="M17" i="5"/>
  <c r="L17" i="5"/>
  <c r="K17" i="5"/>
  <c r="I76" i="1"/>
  <c r="J76" i="1"/>
  <c r="J17" i="5"/>
  <c r="I17" i="5"/>
  <c r="H17" i="5"/>
  <c r="G17" i="5"/>
  <c r="F17" i="5"/>
  <c r="I74" i="1"/>
  <c r="J74" i="1"/>
  <c r="E17" i="5"/>
  <c r="D17" i="5"/>
  <c r="Y16" i="5"/>
  <c r="X16" i="5"/>
  <c r="W16" i="5"/>
  <c r="V16" i="5"/>
  <c r="U16" i="5"/>
  <c r="T16" i="5"/>
  <c r="S16" i="5"/>
  <c r="I66" i="1"/>
  <c r="J66" i="1"/>
  <c r="R16" i="5"/>
  <c r="Q16" i="5"/>
  <c r="P16" i="5"/>
  <c r="I69" i="1"/>
  <c r="J69" i="1"/>
  <c r="O16" i="5"/>
  <c r="I67" i="1"/>
  <c r="J67" i="1"/>
  <c r="N16" i="5"/>
  <c r="I70" i="1"/>
  <c r="J70" i="1"/>
  <c r="M16" i="5"/>
  <c r="L16" i="5"/>
  <c r="K16" i="5"/>
  <c r="I68" i="1"/>
  <c r="J68" i="1"/>
  <c r="J16" i="5"/>
  <c r="I16" i="5"/>
  <c r="H16" i="5"/>
  <c r="I71" i="1"/>
  <c r="J71" i="1"/>
  <c r="G16" i="5"/>
  <c r="F16" i="5"/>
  <c r="E16" i="5"/>
  <c r="D16" i="5"/>
  <c r="Y15" i="5"/>
  <c r="X15" i="5"/>
  <c r="I61" i="1"/>
  <c r="J61" i="1"/>
  <c r="W15" i="5"/>
  <c r="V15" i="5"/>
  <c r="U15" i="5"/>
  <c r="T15" i="5"/>
  <c r="S15" i="5"/>
  <c r="R15" i="5"/>
  <c r="Q15" i="5"/>
  <c r="P15" i="5"/>
  <c r="O15" i="5"/>
  <c r="I60" i="1"/>
  <c r="J60" i="1"/>
  <c r="N15" i="5"/>
  <c r="M15" i="5"/>
  <c r="L15" i="5"/>
  <c r="I65" i="1"/>
  <c r="J65" i="1"/>
  <c r="K15" i="5"/>
  <c r="I59" i="1"/>
  <c r="J59" i="1"/>
  <c r="J15" i="5"/>
  <c r="I15" i="5"/>
  <c r="H15" i="5"/>
  <c r="I64" i="1"/>
  <c r="J64" i="1"/>
  <c r="G15" i="5"/>
  <c r="F15" i="5"/>
  <c r="E15" i="5"/>
  <c r="D15" i="5"/>
  <c r="Y14" i="5"/>
  <c r="X14" i="5"/>
  <c r="I54" i="1"/>
  <c r="J54" i="1"/>
  <c r="W14" i="5"/>
  <c r="I55" i="1"/>
  <c r="J55" i="1"/>
  <c r="V14" i="5"/>
  <c r="U14" i="5"/>
  <c r="T14" i="5"/>
  <c r="S14" i="5"/>
  <c r="R14" i="5"/>
  <c r="Q14" i="5"/>
  <c r="P14" i="5"/>
  <c r="I52" i="1"/>
  <c r="J52" i="1"/>
  <c r="O14" i="5"/>
  <c r="I53" i="1"/>
  <c r="J53" i="1"/>
  <c r="N14" i="5"/>
  <c r="M14" i="5"/>
  <c r="L14" i="5"/>
  <c r="I58" i="1"/>
  <c r="J58" i="1"/>
  <c r="K14" i="5"/>
  <c r="J14" i="5"/>
  <c r="I14" i="5"/>
  <c r="H14" i="5"/>
  <c r="I57" i="1"/>
  <c r="J57" i="1"/>
  <c r="G14" i="5"/>
  <c r="I56" i="1"/>
  <c r="J56" i="1"/>
  <c r="F14" i="5"/>
  <c r="E14" i="5"/>
  <c r="D14" i="5"/>
  <c r="Y13" i="5"/>
  <c r="X13" i="5"/>
  <c r="W13" i="5"/>
  <c r="V13" i="5"/>
  <c r="U13" i="5"/>
  <c r="T13" i="5"/>
  <c r="S13" i="5"/>
  <c r="R13" i="5"/>
  <c r="Q13" i="5"/>
  <c r="P13" i="5"/>
  <c r="I43" i="1"/>
  <c r="J43" i="1"/>
  <c r="O13" i="5"/>
  <c r="I44" i="1"/>
  <c r="J44" i="1"/>
  <c r="N13" i="5"/>
  <c r="I45" i="1"/>
  <c r="J45" i="1"/>
  <c r="M13" i="5"/>
  <c r="L13" i="5"/>
  <c r="I50" i="1"/>
  <c r="J50" i="1"/>
  <c r="K13" i="5"/>
  <c r="J13" i="5"/>
  <c r="I51" i="1"/>
  <c r="J51" i="1"/>
  <c r="I13" i="5"/>
  <c r="H13" i="5"/>
  <c r="I49" i="1"/>
  <c r="J49" i="1"/>
  <c r="G13" i="5"/>
  <c r="I47" i="1"/>
  <c r="J47" i="1"/>
  <c r="F13" i="5"/>
  <c r="E13" i="5"/>
  <c r="D13" i="5"/>
  <c r="Y12" i="5"/>
  <c r="X12" i="5"/>
  <c r="W12" i="5"/>
  <c r="V12" i="5"/>
  <c r="I38" i="1"/>
  <c r="J38" i="1"/>
  <c r="U12" i="5"/>
  <c r="T12" i="5"/>
  <c r="S12" i="5"/>
  <c r="R12" i="5"/>
  <c r="Q12" i="5"/>
  <c r="P12" i="5"/>
  <c r="I37" i="1"/>
  <c r="J37" i="1"/>
  <c r="O12" i="5"/>
  <c r="N12" i="5"/>
  <c r="M12" i="5"/>
  <c r="L12" i="5"/>
  <c r="I42" i="1"/>
  <c r="J42" i="1"/>
  <c r="K12" i="5"/>
  <c r="J12" i="5"/>
  <c r="I12" i="5"/>
  <c r="I41" i="1"/>
  <c r="J41" i="1"/>
  <c r="H12" i="5"/>
  <c r="G12" i="5"/>
  <c r="I40" i="1"/>
  <c r="J40" i="1"/>
  <c r="F12" i="5"/>
  <c r="E12" i="5"/>
  <c r="D12" i="5"/>
  <c r="Y11" i="5"/>
  <c r="X11" i="5"/>
  <c r="W11" i="5"/>
  <c r="V11" i="5"/>
  <c r="I34" i="1"/>
  <c r="J34" i="1"/>
  <c r="U11" i="5"/>
  <c r="I35" i="1"/>
  <c r="J35" i="1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I36" i="1"/>
  <c r="J36" i="1"/>
  <c r="F11" i="5"/>
  <c r="E11" i="5"/>
  <c r="D11" i="5"/>
  <c r="Y10" i="5"/>
  <c r="X10" i="5"/>
  <c r="W10" i="5"/>
  <c r="V10" i="5"/>
  <c r="U10" i="5"/>
  <c r="T10" i="5"/>
  <c r="S10" i="5"/>
  <c r="R10" i="5"/>
  <c r="I27" i="1"/>
  <c r="J27" i="1"/>
  <c r="Q10" i="5"/>
  <c r="P10" i="5"/>
  <c r="O10" i="5"/>
  <c r="N10" i="5"/>
  <c r="M10" i="5"/>
  <c r="L10" i="5"/>
  <c r="K10" i="5"/>
  <c r="J10" i="5"/>
  <c r="I10" i="5"/>
  <c r="I30" i="1"/>
  <c r="J30" i="1"/>
  <c r="H10" i="5"/>
  <c r="I32" i="1"/>
  <c r="J32" i="1"/>
  <c r="G10" i="5"/>
  <c r="I29" i="1"/>
  <c r="J29" i="1"/>
  <c r="F10" i="5"/>
  <c r="E10" i="5"/>
  <c r="D10" i="5"/>
  <c r="Y9" i="5"/>
  <c r="X9" i="5"/>
  <c r="W9" i="5"/>
  <c r="V9" i="5"/>
  <c r="U9" i="5"/>
  <c r="T9" i="5"/>
  <c r="I14" i="1"/>
  <c r="J14" i="1"/>
  <c r="S9" i="5"/>
  <c r="R9" i="5"/>
  <c r="I16" i="1"/>
  <c r="J16" i="1"/>
  <c r="Q9" i="5"/>
  <c r="P9" i="5"/>
  <c r="O9" i="5"/>
  <c r="N9" i="5"/>
  <c r="M9" i="5"/>
  <c r="L9" i="5"/>
  <c r="K9" i="5"/>
  <c r="J9" i="5"/>
  <c r="I9" i="5"/>
  <c r="I19" i="1"/>
  <c r="J19" i="1"/>
  <c r="H9" i="5"/>
  <c r="I24" i="1"/>
  <c r="J24" i="1"/>
  <c r="I25" i="1"/>
  <c r="J25" i="1"/>
  <c r="G9" i="5"/>
  <c r="I18" i="1"/>
  <c r="J18" i="1"/>
  <c r="F9" i="5"/>
  <c r="E9" i="5"/>
  <c r="I23" i="1"/>
  <c r="J23" i="1"/>
  <c r="D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I12" i="1"/>
  <c r="J12" i="1"/>
  <c r="H7" i="5"/>
  <c r="G7" i="5"/>
  <c r="F7" i="5"/>
  <c r="E7" i="5"/>
  <c r="I13" i="1"/>
  <c r="J13" i="1"/>
  <c r="D7" i="5"/>
  <c r="Y6" i="5"/>
  <c r="X6" i="5"/>
  <c r="W6" i="5"/>
  <c r="V6" i="5"/>
  <c r="U6" i="5"/>
  <c r="T6" i="5"/>
  <c r="I5" i="1"/>
  <c r="J5" i="1"/>
  <c r="S6" i="5"/>
  <c r="R6" i="5"/>
  <c r="Q6" i="5"/>
  <c r="P6" i="5"/>
  <c r="I6" i="1"/>
  <c r="J6" i="1"/>
  <c r="O6" i="5"/>
  <c r="N6" i="5"/>
  <c r="M6" i="5"/>
  <c r="L6" i="5"/>
  <c r="K6" i="5"/>
  <c r="I7" i="1"/>
  <c r="J7" i="1"/>
  <c r="J6" i="5"/>
  <c r="I6" i="5"/>
  <c r="I9" i="1"/>
  <c r="J9" i="1"/>
  <c r="H6" i="5"/>
  <c r="G6" i="5"/>
  <c r="I8" i="1"/>
  <c r="J8" i="1"/>
  <c r="F6" i="5"/>
  <c r="E6" i="5"/>
  <c r="I10" i="1"/>
  <c r="J10" i="1"/>
  <c r="D6" i="5"/>
  <c r="Y5" i="5"/>
  <c r="X5" i="5"/>
  <c r="W5" i="5"/>
  <c r="V5" i="5"/>
  <c r="U5" i="5"/>
  <c r="T5" i="5"/>
  <c r="I4" i="1"/>
  <c r="J4" i="1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Y3" i="5"/>
  <c r="X3" i="5"/>
  <c r="W3" i="5"/>
  <c r="V3" i="5"/>
  <c r="U3" i="5"/>
  <c r="T3" i="5"/>
  <c r="S3" i="5"/>
  <c r="R3" i="5"/>
  <c r="Q3" i="5"/>
  <c r="P3" i="5"/>
  <c r="I2" i="1"/>
  <c r="J2" i="1"/>
  <c r="O3" i="5"/>
  <c r="N3" i="5"/>
  <c r="M3" i="5"/>
  <c r="L3" i="5"/>
  <c r="K3" i="5"/>
  <c r="I3" i="1"/>
  <c r="J3" i="1"/>
  <c r="J3" i="5"/>
  <c r="I3" i="5"/>
  <c r="H3" i="5"/>
  <c r="G3" i="5"/>
  <c r="F3" i="5"/>
  <c r="E3" i="5"/>
  <c r="D3" i="5"/>
  <c r="J87" i="1"/>
  <c r="C19" i="5"/>
  <c r="J85" i="1"/>
  <c r="C18" i="5"/>
  <c r="C17" i="5"/>
  <c r="C16" i="5"/>
  <c r="I63" i="1"/>
  <c r="J63" i="1"/>
  <c r="C15" i="5"/>
  <c r="C14" i="5"/>
  <c r="I48" i="1"/>
  <c r="J48" i="1"/>
  <c r="C13" i="5"/>
  <c r="C12" i="5"/>
  <c r="C11" i="5"/>
  <c r="I31" i="1"/>
  <c r="J31" i="1"/>
  <c r="C10" i="5"/>
  <c r="I20" i="1"/>
  <c r="J20" i="1"/>
  <c r="I21" i="1"/>
  <c r="J21" i="1"/>
  <c r="I22" i="1"/>
  <c r="J22" i="1"/>
  <c r="C9" i="5"/>
  <c r="C8" i="5"/>
  <c r="C7" i="5"/>
  <c r="C6" i="5"/>
  <c r="C5" i="5"/>
  <c r="C4" i="5"/>
  <c r="C3" i="5"/>
  <c r="B19" i="5"/>
  <c r="B18" i="5"/>
  <c r="B17" i="5"/>
  <c r="B16" i="5"/>
  <c r="I62" i="1"/>
  <c r="J62" i="1"/>
  <c r="B15" i="5"/>
  <c r="B14" i="5"/>
  <c r="I46" i="1"/>
  <c r="J46" i="1"/>
  <c r="B13" i="5"/>
  <c r="I39" i="1"/>
  <c r="J39" i="1"/>
  <c r="B12" i="5"/>
  <c r="B11" i="5"/>
  <c r="I28" i="1"/>
  <c r="J28" i="1"/>
  <c r="B10" i="5"/>
  <c r="I17" i="1"/>
  <c r="J17" i="1"/>
  <c r="B9" i="5"/>
  <c r="B8" i="5"/>
  <c r="I11" i="1"/>
  <c r="J11" i="1"/>
  <c r="B7" i="5"/>
  <c r="B6" i="5"/>
  <c r="B5" i="5"/>
  <c r="B3" i="5"/>
  <c r="B4" i="5"/>
  <c r="I300" i="1"/>
  <c r="J300" i="1"/>
  <c r="O300" i="1"/>
  <c r="Q300" i="1"/>
  <c r="I299" i="1"/>
  <c r="J299" i="1"/>
  <c r="O299" i="1"/>
  <c r="Q299" i="1"/>
  <c r="I298" i="1"/>
  <c r="J298" i="1"/>
  <c r="O298" i="1"/>
  <c r="Q298" i="1"/>
  <c r="I297" i="1"/>
  <c r="J297" i="1"/>
  <c r="O297" i="1"/>
  <c r="Q297" i="1"/>
  <c r="I296" i="1"/>
  <c r="J296" i="1"/>
  <c r="O296" i="1"/>
  <c r="Q296" i="1"/>
  <c r="I295" i="1"/>
  <c r="J295" i="1"/>
  <c r="O295" i="1"/>
  <c r="Q295" i="1"/>
  <c r="I294" i="1"/>
  <c r="J294" i="1"/>
  <c r="O294" i="1"/>
  <c r="Q294" i="1"/>
  <c r="I293" i="1"/>
  <c r="J293" i="1"/>
  <c r="O293" i="1"/>
  <c r="Q293" i="1"/>
  <c r="I292" i="1"/>
  <c r="J292" i="1"/>
  <c r="O292" i="1"/>
  <c r="Q292" i="1"/>
  <c r="I291" i="1"/>
  <c r="J291" i="1"/>
  <c r="O291" i="1"/>
  <c r="Q291" i="1"/>
  <c r="I290" i="1"/>
  <c r="J290" i="1"/>
  <c r="O290" i="1"/>
  <c r="Q290" i="1"/>
  <c r="I289" i="1"/>
  <c r="J289" i="1"/>
  <c r="O289" i="1"/>
  <c r="Q289" i="1"/>
  <c r="I288" i="1"/>
  <c r="J288" i="1"/>
  <c r="O288" i="1"/>
  <c r="Q288" i="1"/>
  <c r="I287" i="1"/>
  <c r="J287" i="1"/>
  <c r="O287" i="1"/>
  <c r="Q287" i="1"/>
  <c r="I286" i="1"/>
  <c r="J286" i="1"/>
  <c r="O286" i="1"/>
  <c r="Q286" i="1"/>
  <c r="I285" i="1"/>
  <c r="J285" i="1"/>
  <c r="O285" i="1"/>
  <c r="Q285" i="1"/>
  <c r="I284" i="1"/>
  <c r="J284" i="1"/>
  <c r="O284" i="1"/>
  <c r="Q284" i="1"/>
  <c r="I283" i="1"/>
  <c r="J283" i="1"/>
  <c r="O283" i="1"/>
  <c r="Q283" i="1"/>
  <c r="I282" i="1"/>
  <c r="J282" i="1"/>
  <c r="O282" i="1"/>
  <c r="Q282" i="1"/>
  <c r="I281" i="1"/>
  <c r="J281" i="1"/>
  <c r="O281" i="1"/>
  <c r="Q281" i="1"/>
  <c r="I280" i="1"/>
  <c r="J280" i="1"/>
  <c r="O280" i="1"/>
  <c r="Q280" i="1"/>
  <c r="I279" i="1"/>
  <c r="J279" i="1"/>
  <c r="O279" i="1"/>
  <c r="Q279" i="1"/>
  <c r="I278" i="1"/>
  <c r="J278" i="1"/>
  <c r="O278" i="1"/>
  <c r="Q278" i="1"/>
  <c r="I277" i="1"/>
  <c r="J277" i="1"/>
  <c r="O277" i="1"/>
  <c r="Q277" i="1"/>
  <c r="I276" i="1"/>
  <c r="J276" i="1"/>
  <c r="O276" i="1"/>
  <c r="Q276" i="1"/>
  <c r="I275" i="1"/>
  <c r="J275" i="1"/>
  <c r="O275" i="1"/>
  <c r="Q275" i="1"/>
  <c r="I274" i="1"/>
  <c r="J274" i="1"/>
  <c r="O274" i="1"/>
  <c r="Q274" i="1"/>
  <c r="I273" i="1"/>
  <c r="J273" i="1"/>
  <c r="O273" i="1"/>
  <c r="Q273" i="1"/>
  <c r="I272" i="1"/>
  <c r="J272" i="1"/>
  <c r="O272" i="1"/>
  <c r="Q272" i="1"/>
  <c r="I271" i="1"/>
  <c r="J271" i="1"/>
  <c r="O271" i="1"/>
  <c r="Q271" i="1"/>
  <c r="I270" i="1"/>
  <c r="J270" i="1"/>
  <c r="O270" i="1"/>
  <c r="Q270" i="1"/>
  <c r="I269" i="1"/>
  <c r="J269" i="1"/>
  <c r="O269" i="1"/>
  <c r="Q269" i="1"/>
  <c r="I268" i="1"/>
  <c r="J268" i="1"/>
  <c r="O268" i="1"/>
  <c r="Q268" i="1"/>
  <c r="I267" i="1"/>
  <c r="J267" i="1"/>
  <c r="O267" i="1"/>
  <c r="Q267" i="1"/>
  <c r="I266" i="1"/>
  <c r="J266" i="1"/>
  <c r="O266" i="1"/>
  <c r="Q266" i="1"/>
  <c r="I265" i="1"/>
  <c r="J265" i="1"/>
  <c r="O265" i="1"/>
  <c r="Q265" i="1"/>
  <c r="I264" i="1"/>
  <c r="J264" i="1"/>
  <c r="O264" i="1"/>
  <c r="Q264" i="1"/>
  <c r="I263" i="1"/>
  <c r="J263" i="1"/>
  <c r="O263" i="1"/>
  <c r="Q263" i="1"/>
  <c r="I262" i="1"/>
  <c r="J262" i="1"/>
  <c r="O262" i="1"/>
  <c r="Q262" i="1"/>
  <c r="I261" i="1"/>
  <c r="J261" i="1"/>
  <c r="O261" i="1"/>
  <c r="Q261" i="1"/>
  <c r="I260" i="1"/>
  <c r="J260" i="1"/>
  <c r="O260" i="1"/>
  <c r="Q260" i="1"/>
  <c r="I259" i="1"/>
  <c r="J259" i="1"/>
  <c r="O259" i="1"/>
  <c r="Q259" i="1"/>
  <c r="I258" i="1"/>
  <c r="J258" i="1"/>
  <c r="O258" i="1"/>
  <c r="Q258" i="1"/>
  <c r="I257" i="1"/>
  <c r="J257" i="1"/>
  <c r="O257" i="1"/>
  <c r="Q257" i="1"/>
  <c r="I256" i="1"/>
  <c r="J256" i="1"/>
  <c r="O256" i="1"/>
  <c r="Q256" i="1"/>
  <c r="I255" i="1"/>
  <c r="J255" i="1"/>
  <c r="O255" i="1"/>
  <c r="Q255" i="1"/>
  <c r="I254" i="1"/>
  <c r="J254" i="1"/>
  <c r="O254" i="1"/>
  <c r="Q254" i="1"/>
  <c r="I253" i="1"/>
  <c r="J253" i="1"/>
  <c r="O253" i="1"/>
  <c r="Q253" i="1"/>
  <c r="I252" i="1"/>
  <c r="J252" i="1"/>
  <c r="O252" i="1"/>
  <c r="Q252" i="1"/>
  <c r="I251" i="1"/>
  <c r="J251" i="1"/>
  <c r="O251" i="1"/>
  <c r="Q251" i="1"/>
  <c r="I250" i="1"/>
  <c r="J250" i="1"/>
  <c r="O250" i="1"/>
  <c r="Q250" i="1"/>
  <c r="I249" i="1"/>
  <c r="J249" i="1"/>
  <c r="O249" i="1"/>
  <c r="Q249" i="1"/>
  <c r="I248" i="1"/>
  <c r="J248" i="1"/>
  <c r="O248" i="1"/>
  <c r="Q248" i="1"/>
  <c r="I247" i="1"/>
  <c r="J247" i="1"/>
  <c r="O247" i="1"/>
  <c r="Q247" i="1"/>
  <c r="I246" i="1"/>
  <c r="J246" i="1"/>
  <c r="O246" i="1"/>
  <c r="Q246" i="1"/>
  <c r="I245" i="1"/>
  <c r="J245" i="1"/>
  <c r="O245" i="1"/>
  <c r="Q245" i="1"/>
  <c r="I244" i="1"/>
  <c r="J244" i="1"/>
  <c r="O244" i="1"/>
  <c r="Q244" i="1"/>
  <c r="I243" i="1"/>
  <c r="J243" i="1"/>
  <c r="O243" i="1"/>
  <c r="Q243" i="1"/>
  <c r="I242" i="1"/>
  <c r="J242" i="1"/>
  <c r="O242" i="1"/>
  <c r="Q242" i="1"/>
  <c r="I241" i="1"/>
  <c r="J241" i="1"/>
  <c r="O241" i="1"/>
  <c r="Q241" i="1"/>
  <c r="I240" i="1"/>
  <c r="J240" i="1"/>
  <c r="O240" i="1"/>
  <c r="Q240" i="1"/>
  <c r="I239" i="1"/>
  <c r="J239" i="1"/>
  <c r="O239" i="1"/>
  <c r="Q239" i="1"/>
  <c r="I238" i="1"/>
  <c r="J238" i="1"/>
  <c r="O238" i="1"/>
  <c r="Q238" i="1"/>
  <c r="I237" i="1"/>
  <c r="J237" i="1"/>
  <c r="O237" i="1"/>
  <c r="Q237" i="1"/>
  <c r="I236" i="1"/>
  <c r="J236" i="1"/>
  <c r="O236" i="1"/>
  <c r="Q236" i="1"/>
  <c r="I235" i="1"/>
  <c r="J235" i="1"/>
  <c r="O235" i="1"/>
  <c r="Q235" i="1"/>
  <c r="I234" i="1"/>
  <c r="J234" i="1"/>
  <c r="O234" i="1"/>
  <c r="Q234" i="1"/>
  <c r="I233" i="1"/>
  <c r="J233" i="1"/>
  <c r="O233" i="1"/>
  <c r="Q233" i="1"/>
  <c r="I232" i="1"/>
  <c r="J232" i="1"/>
  <c r="O232" i="1"/>
  <c r="Q232" i="1"/>
  <c r="I231" i="1"/>
  <c r="J231" i="1"/>
  <c r="O231" i="1"/>
  <c r="Q231" i="1"/>
  <c r="I230" i="1"/>
  <c r="J230" i="1"/>
  <c r="O230" i="1"/>
  <c r="Q230" i="1"/>
  <c r="I229" i="1"/>
  <c r="J229" i="1"/>
  <c r="O229" i="1"/>
  <c r="Q229" i="1"/>
  <c r="I228" i="1"/>
  <c r="J228" i="1"/>
  <c r="O228" i="1"/>
  <c r="Q228" i="1"/>
  <c r="I227" i="1"/>
  <c r="J227" i="1"/>
  <c r="O227" i="1"/>
  <c r="Q227" i="1"/>
  <c r="I226" i="1"/>
  <c r="J226" i="1"/>
  <c r="O226" i="1"/>
  <c r="Q226" i="1"/>
  <c r="I225" i="1"/>
  <c r="J225" i="1"/>
  <c r="O225" i="1"/>
  <c r="Q225" i="1"/>
  <c r="I224" i="1"/>
  <c r="J224" i="1"/>
  <c r="O224" i="1"/>
  <c r="Q224" i="1"/>
  <c r="I223" i="1"/>
  <c r="J223" i="1"/>
  <c r="O223" i="1"/>
  <c r="Q223" i="1"/>
  <c r="I222" i="1"/>
  <c r="J222" i="1"/>
  <c r="O222" i="1"/>
  <c r="Q222" i="1"/>
  <c r="I221" i="1"/>
  <c r="J221" i="1"/>
  <c r="O221" i="1"/>
  <c r="Q221" i="1"/>
  <c r="I220" i="1"/>
  <c r="J220" i="1"/>
  <c r="O220" i="1"/>
  <c r="Q220" i="1"/>
  <c r="I219" i="1"/>
  <c r="J219" i="1"/>
  <c r="O219" i="1"/>
  <c r="Q219" i="1"/>
  <c r="I218" i="1"/>
  <c r="J218" i="1"/>
  <c r="O218" i="1"/>
  <c r="Q218" i="1"/>
  <c r="I217" i="1"/>
  <c r="J217" i="1"/>
  <c r="O217" i="1"/>
  <c r="Q217" i="1"/>
  <c r="I216" i="1"/>
  <c r="J216" i="1"/>
  <c r="O216" i="1"/>
  <c r="Q216" i="1"/>
  <c r="I215" i="1"/>
  <c r="J215" i="1"/>
  <c r="O215" i="1"/>
  <c r="Q215" i="1"/>
  <c r="I214" i="1"/>
  <c r="J214" i="1"/>
  <c r="O214" i="1"/>
  <c r="Q214" i="1"/>
  <c r="I213" i="1"/>
  <c r="J213" i="1"/>
  <c r="O213" i="1"/>
  <c r="Q213" i="1"/>
  <c r="I212" i="1"/>
  <c r="J212" i="1"/>
  <c r="O212" i="1"/>
  <c r="Q212" i="1"/>
  <c r="I211" i="1"/>
  <c r="J211" i="1"/>
  <c r="O211" i="1"/>
  <c r="Q211" i="1"/>
  <c r="I210" i="1"/>
  <c r="J210" i="1"/>
  <c r="O210" i="1"/>
  <c r="Q210" i="1"/>
  <c r="I209" i="1"/>
  <c r="J209" i="1"/>
  <c r="O209" i="1"/>
  <c r="Q209" i="1"/>
  <c r="I208" i="1"/>
  <c r="J208" i="1"/>
  <c r="O208" i="1"/>
  <c r="Q208" i="1"/>
  <c r="I207" i="1"/>
  <c r="J207" i="1"/>
  <c r="O207" i="1"/>
  <c r="Q207" i="1"/>
  <c r="I206" i="1"/>
  <c r="J206" i="1"/>
  <c r="O206" i="1"/>
  <c r="Q206" i="1"/>
  <c r="I205" i="1"/>
  <c r="J205" i="1"/>
  <c r="O205" i="1"/>
  <c r="Q205" i="1"/>
  <c r="I204" i="1"/>
  <c r="J204" i="1"/>
  <c r="O204" i="1"/>
  <c r="Q204" i="1"/>
  <c r="I203" i="1"/>
  <c r="J203" i="1"/>
  <c r="O203" i="1"/>
  <c r="Q203" i="1"/>
  <c r="I202" i="1"/>
  <c r="J202" i="1"/>
  <c r="O202" i="1"/>
  <c r="Q202" i="1"/>
  <c r="I201" i="1"/>
  <c r="J201" i="1"/>
  <c r="O201" i="1"/>
  <c r="Q201" i="1"/>
  <c r="I200" i="1"/>
  <c r="J200" i="1"/>
  <c r="O200" i="1"/>
  <c r="Q200" i="1"/>
  <c r="I199" i="1"/>
  <c r="J199" i="1"/>
  <c r="O199" i="1"/>
  <c r="Q199" i="1"/>
  <c r="I198" i="1"/>
  <c r="J198" i="1"/>
  <c r="O198" i="1"/>
  <c r="Q198" i="1"/>
  <c r="I197" i="1"/>
  <c r="J197" i="1"/>
  <c r="O197" i="1"/>
  <c r="Q197" i="1"/>
  <c r="I196" i="1"/>
  <c r="J196" i="1"/>
  <c r="O196" i="1"/>
  <c r="Q196" i="1"/>
  <c r="I195" i="1"/>
  <c r="J195" i="1"/>
  <c r="O195" i="1"/>
  <c r="Q195" i="1"/>
  <c r="I194" i="1"/>
  <c r="J194" i="1"/>
  <c r="O194" i="1"/>
  <c r="Q194" i="1"/>
  <c r="I193" i="1"/>
  <c r="J193" i="1"/>
  <c r="O193" i="1"/>
  <c r="Q193" i="1"/>
  <c r="I192" i="1"/>
  <c r="J192" i="1"/>
  <c r="O192" i="1"/>
  <c r="Q192" i="1"/>
  <c r="I191" i="1"/>
  <c r="J191" i="1"/>
  <c r="O191" i="1"/>
  <c r="Q191" i="1"/>
  <c r="I190" i="1"/>
  <c r="J190" i="1"/>
  <c r="O190" i="1"/>
  <c r="Q190" i="1"/>
  <c r="J189" i="1"/>
  <c r="O189" i="1"/>
  <c r="Q189" i="1"/>
  <c r="J188" i="1"/>
  <c r="O188" i="1"/>
  <c r="Q188" i="1"/>
  <c r="J187" i="1"/>
  <c r="O187" i="1"/>
  <c r="Q187" i="1"/>
  <c r="J186" i="1"/>
  <c r="O186" i="1"/>
  <c r="Q186" i="1"/>
  <c r="J185" i="1"/>
  <c r="O185" i="1"/>
  <c r="Q185" i="1"/>
  <c r="J184" i="1"/>
  <c r="O184" i="1"/>
  <c r="Q184" i="1"/>
  <c r="J183" i="1"/>
  <c r="O183" i="1"/>
  <c r="Q183" i="1"/>
  <c r="J182" i="1"/>
  <c r="O182" i="1"/>
  <c r="Q182" i="1"/>
  <c r="J181" i="1"/>
  <c r="O181" i="1"/>
  <c r="Q181" i="1"/>
  <c r="J180" i="1"/>
  <c r="O180" i="1"/>
  <c r="Q180" i="1"/>
  <c r="J179" i="1"/>
  <c r="O179" i="1"/>
  <c r="Q179" i="1"/>
  <c r="J178" i="1"/>
  <c r="O178" i="1"/>
  <c r="Q178" i="1"/>
  <c r="J177" i="1"/>
  <c r="O177" i="1"/>
  <c r="Q177" i="1"/>
  <c r="J176" i="1"/>
  <c r="O176" i="1"/>
  <c r="Q176" i="1"/>
  <c r="J175" i="1"/>
  <c r="O175" i="1"/>
  <c r="Q175" i="1"/>
  <c r="J174" i="1"/>
  <c r="O174" i="1"/>
  <c r="Q174" i="1"/>
  <c r="J173" i="1"/>
  <c r="O173" i="1"/>
  <c r="Q173" i="1"/>
  <c r="J172" i="1"/>
  <c r="O172" i="1"/>
  <c r="Q172" i="1"/>
  <c r="J171" i="1"/>
  <c r="O171" i="1"/>
  <c r="Q171" i="1"/>
  <c r="J170" i="1"/>
  <c r="O170" i="1"/>
  <c r="Q170" i="1"/>
  <c r="J169" i="1"/>
  <c r="O169" i="1"/>
  <c r="Q169" i="1"/>
  <c r="J168" i="1"/>
  <c r="O168" i="1"/>
  <c r="Q168" i="1"/>
  <c r="J167" i="1"/>
  <c r="O167" i="1"/>
  <c r="Q167" i="1"/>
  <c r="J166" i="1"/>
  <c r="O166" i="1"/>
  <c r="Q166" i="1"/>
  <c r="J165" i="1"/>
  <c r="O165" i="1"/>
  <c r="Q165" i="1"/>
  <c r="J164" i="1"/>
  <c r="O164" i="1"/>
  <c r="Q164" i="1"/>
  <c r="J163" i="1"/>
  <c r="O163" i="1"/>
  <c r="Q163" i="1"/>
  <c r="J162" i="1"/>
  <c r="O162" i="1"/>
  <c r="Q162" i="1"/>
  <c r="J161" i="1"/>
  <c r="O161" i="1"/>
  <c r="Q161" i="1"/>
  <c r="J160" i="1"/>
  <c r="O160" i="1"/>
  <c r="Q160" i="1"/>
  <c r="J159" i="1"/>
  <c r="O159" i="1"/>
  <c r="Q159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C11" i="4"/>
  <c r="C9" i="4"/>
  <c r="C7" i="4"/>
  <c r="C21" i="4"/>
  <c r="C25" i="4"/>
  <c r="C8" i="4"/>
  <c r="C22" i="4"/>
  <c r="C19" i="4"/>
  <c r="C4" i="4"/>
  <c r="C3" i="4"/>
  <c r="C5" i="4"/>
  <c r="C23" i="4"/>
  <c r="C6" i="4"/>
  <c r="C20" i="4"/>
  <c r="C26" i="4"/>
  <c r="C17" i="4"/>
  <c r="C18" i="4"/>
  <c r="C13" i="4"/>
  <c r="C16" i="4"/>
  <c r="C24" i="4"/>
  <c r="C12" i="4"/>
  <c r="C10" i="4"/>
  <c r="C15" i="4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M121" i="1"/>
  <c r="M120" i="1"/>
  <c r="M119" i="1"/>
  <c r="M118" i="1"/>
  <c r="M117" i="1"/>
  <c r="M116" i="1"/>
  <c r="M115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21" i="1"/>
  <c r="O120" i="1"/>
  <c r="O119" i="1"/>
  <c r="O118" i="1"/>
  <c r="O117" i="1"/>
  <c r="O116" i="1"/>
  <c r="O115" i="1"/>
  <c r="O114" i="1"/>
  <c r="O113" i="1"/>
  <c r="O112" i="1"/>
  <c r="O111" i="1"/>
  <c r="O108" i="1"/>
  <c r="O107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08" i="1"/>
  <c r="Q107" i="1"/>
  <c r="O105" i="1"/>
  <c r="O104" i="1"/>
  <c r="Q104" i="1"/>
  <c r="O103" i="1"/>
  <c r="O102" i="1"/>
  <c r="Q101" i="1"/>
  <c r="Q100" i="1"/>
  <c r="O99" i="1"/>
  <c r="Q99" i="1"/>
  <c r="Q98" i="1"/>
  <c r="Q97" i="1"/>
  <c r="Q96" i="1"/>
  <c r="Q95" i="1"/>
  <c r="Q94" i="1"/>
  <c r="Q93" i="1"/>
  <c r="Q92" i="1"/>
  <c r="Q91" i="1"/>
  <c r="Q90" i="1"/>
  <c r="M105" i="1"/>
  <c r="M104" i="1"/>
  <c r="M103" i="1"/>
  <c r="M102" i="1"/>
  <c r="M101" i="1"/>
  <c r="M100" i="1"/>
  <c r="M99" i="1"/>
  <c r="M98" i="1"/>
  <c r="M97" i="1"/>
  <c r="M96" i="1"/>
  <c r="Q89" i="1"/>
  <c r="Q88" i="1"/>
  <c r="Q87" i="1"/>
  <c r="M86" i="1"/>
  <c r="Q86" i="1"/>
  <c r="Q85" i="1"/>
  <c r="Q84" i="1"/>
  <c r="Q83" i="1"/>
  <c r="Q82" i="1"/>
  <c r="Q81" i="1"/>
  <c r="Q80" i="1"/>
  <c r="Q79" i="1"/>
  <c r="M84" i="1"/>
  <c r="M85" i="1"/>
  <c r="M87" i="1"/>
  <c r="M88" i="1"/>
  <c r="M89" i="1"/>
  <c r="M90" i="1"/>
  <c r="M91" i="1"/>
  <c r="M92" i="1"/>
  <c r="M93" i="1"/>
  <c r="M94" i="1"/>
  <c r="M95" i="1"/>
  <c r="M80" i="1"/>
  <c r="M81" i="1"/>
  <c r="M82" i="1"/>
  <c r="M83" i="1"/>
  <c r="M79" i="1"/>
  <c r="T20" i="2"/>
  <c r="T21" i="2"/>
  <c r="T34" i="2"/>
  <c r="T33" i="2"/>
  <c r="T32" i="2"/>
  <c r="T31" i="2"/>
  <c r="T30" i="2"/>
  <c r="T29" i="2"/>
  <c r="T27" i="2"/>
  <c r="T26" i="2"/>
  <c r="T25" i="2"/>
  <c r="T24" i="2"/>
  <c r="T23" i="2"/>
  <c r="T22" i="2"/>
  <c r="O78" i="1"/>
  <c r="Q78" i="1"/>
  <c r="O77" i="1"/>
  <c r="Q77" i="1"/>
  <c r="O76" i="1"/>
  <c r="Q76" i="1"/>
  <c r="O75" i="1"/>
  <c r="Q75" i="1"/>
  <c r="O74" i="1"/>
  <c r="Q74" i="1"/>
  <c r="O73" i="1"/>
  <c r="Q73" i="1"/>
  <c r="I72" i="1"/>
  <c r="O72" i="1"/>
  <c r="J72" i="1"/>
  <c r="Q72" i="1"/>
  <c r="O71" i="1"/>
  <c r="Q71" i="1"/>
  <c r="O70" i="1"/>
  <c r="Q70" i="1"/>
  <c r="M76" i="1"/>
  <c r="M75" i="1"/>
  <c r="M74" i="1"/>
  <c r="M73" i="1"/>
  <c r="M72" i="1"/>
  <c r="M71" i="1"/>
  <c r="M70" i="1"/>
  <c r="O69" i="1"/>
  <c r="Q69" i="1"/>
  <c r="M69" i="1"/>
  <c r="O68" i="1"/>
  <c r="Q68" i="1"/>
  <c r="M68" i="1"/>
  <c r="O67" i="1"/>
  <c r="Q67" i="1"/>
  <c r="O66" i="1"/>
  <c r="Q66" i="1"/>
  <c r="M66" i="1"/>
  <c r="P19" i="2"/>
  <c r="P18" i="2"/>
  <c r="S18" i="2"/>
  <c r="T18" i="2"/>
  <c r="P17" i="2"/>
  <c r="S17" i="2"/>
  <c r="T17" i="2"/>
  <c r="P16" i="2"/>
  <c r="S16" i="2"/>
  <c r="T16" i="2"/>
  <c r="P15" i="2"/>
  <c r="P14" i="2"/>
  <c r="S14" i="2"/>
  <c r="T14" i="2"/>
  <c r="P13" i="2"/>
  <c r="S13" i="2"/>
  <c r="T13" i="2"/>
  <c r="P12" i="2"/>
  <c r="S12" i="2"/>
  <c r="T12" i="2"/>
  <c r="P11" i="2"/>
  <c r="S11" i="2"/>
  <c r="T11" i="2"/>
  <c r="T10" i="2"/>
  <c r="P10" i="2"/>
  <c r="T9" i="2"/>
  <c r="P9" i="2"/>
  <c r="P8" i="2"/>
  <c r="S8" i="2"/>
  <c r="T8" i="2"/>
  <c r="T7" i="2"/>
  <c r="P7" i="2"/>
  <c r="T6" i="2"/>
  <c r="P6" i="2"/>
  <c r="P5" i="2"/>
  <c r="S5" i="2"/>
  <c r="T5" i="2"/>
  <c r="T4" i="2"/>
  <c r="P4" i="2"/>
  <c r="T3" i="2"/>
  <c r="P3" i="2"/>
  <c r="P2" i="2"/>
  <c r="S2" i="2"/>
  <c r="T2" i="2"/>
  <c r="O41" i="1"/>
  <c r="Q41" i="1"/>
  <c r="O65" i="1"/>
  <c r="Q65" i="1"/>
  <c r="O61" i="1"/>
  <c r="Q61" i="1"/>
  <c r="O60" i="1"/>
  <c r="Q60" i="1"/>
  <c r="O59" i="1"/>
  <c r="Q59" i="1"/>
  <c r="O58" i="1"/>
  <c r="Q58" i="1"/>
  <c r="O57" i="1"/>
  <c r="Q57" i="1"/>
  <c r="O56" i="1"/>
  <c r="Q56" i="1"/>
  <c r="O55" i="1"/>
  <c r="Q55" i="1"/>
  <c r="O54" i="1"/>
  <c r="Q54" i="1"/>
  <c r="O53" i="1"/>
  <c r="Q53" i="1"/>
  <c r="O52" i="1"/>
  <c r="Q52" i="1"/>
  <c r="O49" i="1"/>
  <c r="Q49" i="1"/>
  <c r="O45" i="1"/>
  <c r="Q45" i="1"/>
  <c r="O43" i="1"/>
  <c r="Q43" i="1"/>
  <c r="O42" i="1"/>
  <c r="Q42" i="1"/>
  <c r="O40" i="1"/>
  <c r="Q40" i="1"/>
  <c r="O38" i="1"/>
  <c r="Q38" i="1"/>
  <c r="O37" i="1"/>
  <c r="Q37" i="1"/>
  <c r="O44" i="1"/>
  <c r="Q44" i="1"/>
  <c r="O51" i="1"/>
  <c r="Q51" i="1"/>
  <c r="O50" i="1"/>
  <c r="Q50" i="1"/>
  <c r="O64" i="1"/>
  <c r="Q64" i="1"/>
  <c r="O63" i="1"/>
  <c r="Q63" i="1"/>
  <c r="O62" i="1"/>
  <c r="Q62" i="1"/>
  <c r="O48" i="1"/>
  <c r="Q48" i="1"/>
  <c r="O47" i="1"/>
  <c r="Q47" i="1"/>
  <c r="O46" i="1"/>
  <c r="Q46" i="1"/>
  <c r="O39" i="1"/>
  <c r="Q39" i="1"/>
  <c r="M36" i="1"/>
  <c r="O36" i="1"/>
  <c r="O35" i="1"/>
  <c r="O34" i="1"/>
  <c r="I33" i="1"/>
  <c r="O33" i="1"/>
  <c r="J33" i="1"/>
  <c r="I26" i="1"/>
  <c r="J26" i="1"/>
  <c r="I15" i="1"/>
  <c r="J15" i="1"/>
</calcChain>
</file>

<file path=xl/comments1.xml><?xml version="1.0" encoding="utf-8"?>
<comments xmlns="http://schemas.openxmlformats.org/spreadsheetml/2006/main">
  <authors>
    <author>Laura Spencer</author>
  </authors>
  <commentList>
    <comment ref="Q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G4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rough counts - do again
</t>
        </r>
      </text>
    </comment>
    <comment ref="A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Imaged on 5/21</t>
        </r>
      </text>
    </comment>
    <comment ref="A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Q4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sharedStrings.xml><?xml version="1.0" encoding="utf-8"?>
<sst xmlns="http://schemas.openxmlformats.org/spreadsheetml/2006/main" count="768" uniqueCount="201">
  <si>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</si>
  <si>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</si>
  <si>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</si>
  <si>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</si>
  <si>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</si>
  <si>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</si>
  <si>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</si>
  <si>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</si>
  <si>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</si>
  <si>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</si>
  <si>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</si>
  <si>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</si>
  <si>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</si>
  <si>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</si>
  <si>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</si>
  <si>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</si>
  <si>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</si>
  <si>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</si>
  <si>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</si>
  <si>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</si>
  <si>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</si>
  <si>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</si>
  <si>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</si>
  <si>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</si>
  <si>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</si>
  <si>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</si>
  <si>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</si>
  <si>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</si>
  <si>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</si>
  <si>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</si>
  <si>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</si>
  <si>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</si>
  <si>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</si>
  <si>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</si>
  <si>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</si>
  <si>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</si>
  <si>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</si>
  <si>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</si>
  <si>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</si>
  <si>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</si>
  <si>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</si>
  <si>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</si>
  <si>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</si>
  <si>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</si>
  <si>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</si>
  <si>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</si>
  <si>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</si>
  <si>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</si>
  <si>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</si>
  <si>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</si>
  <si>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</si>
  <si>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</si>
  <si>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On 5/20, screened the SN-10 amb pH B collected on 5/19 into 500mL, pulled 200mL from that to add to rearing bucket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</si>
  <si>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</si>
  <si>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</si>
  <si>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</si>
  <si>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</si>
  <si>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</si>
  <si>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</si>
  <si>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</si>
  <si>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</si>
  <si>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</si>
  <si>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</si>
  <si>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</si>
  <si>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</si>
  <si>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</si>
  <si>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</si>
  <si>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</si>
  <si>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</si>
  <si>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</si>
  <si>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Total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</si>
  <si>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</si>
  <si>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</si>
  <si>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</si>
  <si>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</si>
  <si>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</si>
  <si>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</si>
  <si>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</si>
  <si>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</si>
  <si>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</si>
  <si>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</si>
  <si>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</si>
  <si>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</si>
  <si>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</si>
  <si>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</si>
  <si>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</si>
  <si>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</si>
  <si>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</si>
  <si>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</si>
  <si>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</si>
  <si>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</si>
  <si>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</si>
  <si>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</si>
  <si>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</si>
  <si>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</si>
  <si>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</si>
  <si>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</si>
  <si>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</si>
  <si>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</si>
  <si>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</si>
  <si>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</si>
  <si>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</si>
  <si>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</si>
  <si>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</si>
  <si>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</si>
  <si>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</si>
  <si>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</si>
  <si>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</si>
  <si>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</si>
  <si>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</si>
  <si>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</si>
  <si>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</si>
  <si>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</si>
  <si>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</si>
  <si>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</si>
  <si>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</si>
  <si>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</si>
  <si>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</si>
  <si>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</si>
  <si>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</si>
  <si>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</si>
  <si>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Groups</t>
  </si>
  <si>
    <t>HL-6 Ambient</t>
  </si>
  <si>
    <t>Total larvae released to date</t>
  </si>
  <si>
    <t>NF-6 Low A</t>
  </si>
  <si>
    <t># Animals in each group</t>
  </si>
  <si>
    <t># Larvae Normalized</t>
  </si>
  <si>
    <t>Larval Spawn Table</t>
  </si>
  <si>
    <t>6°C Ambient pH</t>
  </si>
  <si>
    <t>6°C Low pH</t>
  </si>
  <si>
    <t>10°C Ambient pH</t>
  </si>
  <si>
    <t>10°C Low pH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</si>
  <si>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</si>
  <si>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</si>
  <si>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</si>
  <si>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</si>
  <si>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</si>
  <si>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</si>
  <si>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</si>
  <si>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</si>
  <si>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</si>
  <si>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</si>
  <si>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</si>
  <si>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</si>
  <si>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</si>
  <si>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</si>
  <si>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</si>
  <si>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</si>
  <si>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</si>
  <si>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</si>
  <si>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</si>
  <si>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</si>
  <si>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</si>
  <si>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</si>
  <si>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</si>
  <si>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% Diff from Ave</t>
  </si>
  <si>
    <t>% Alive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</si>
  <si>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</si>
  <si>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</si>
  <si>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</si>
  <si>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</si>
  <si>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</si>
  <si>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</si>
  <si>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</si>
  <si>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</si>
  <si>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</si>
  <si>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</si>
  <si>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</si>
  <si>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</si>
  <si>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</si>
  <si>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</si>
  <si>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</si>
  <si>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</si>
  <si>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% of Live for 2 bucket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</si>
  <si>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</si>
  <si>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</si>
  <si>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</si>
  <si>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</si>
  <si>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</si>
  <si>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</si>
  <si>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</si>
  <si>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</si>
  <si>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</si>
  <si>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</si>
  <si>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K-10 Ambient?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</si>
  <si>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</si>
  <si>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</si>
  <si>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</si>
  <si>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</si>
  <si>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</si>
  <si>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</si>
  <si>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</si>
  <si>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</si>
  <si>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</si>
  <si>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</si>
  <si>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</si>
  <si>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</si>
  <si>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</si>
  <si>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</si>
  <si>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Very few larvae in sample</t>
  </si>
  <si>
    <t>Saw 4 larvae, put back in culture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</si>
</sst>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AEEF3"/>
        <bgColor rgb="FF000000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47">
    <xf numFmtId="0" fontId="0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4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 applyFill="1" applyBorder="1" applyAlignment="1">
      <alignment horizontal="right" wrapText="1"/>
    </xf>
    <xf numFmtId="164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lef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 wrapText="1"/>
    </xf>
    <xf numFmtId="3" fontId="0" fillId="0" borderId="0" xfId="0" applyNumberFormat="1" applyFill="1" applyBorder="1" applyAlignment="1">
      <alignment horizontal="left"/>
    </xf>
    <xf numFmtId="3" fontId="7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43" fontId="0" fillId="0" borderId="0" xfId="0" applyNumberFormat="1" applyFill="1" applyAlignment="1">
      <alignment horizontal="right"/>
    </xf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4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4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2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7" fillId="0" borderId="0" xfId="0" applyFont="1" applyFill="1" applyAlignment="1">
      <alignment horizontal="left"/>
    </xf>
    <xf numFmtId="165" fontId="7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3" fillId="0" borderId="0" xfId="0" applyFont="1"/>
    <xf numFmtId="164" fontId="3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0" fillId="2" borderId="8" xfId="0" applyFill="1" applyBorder="1"/>
    <xf numFmtId="0" fontId="7" fillId="2" borderId="8" xfId="0" applyFont="1" applyFill="1" applyBorder="1" applyAlignment="1">
      <alignment horizontal="right"/>
    </xf>
    <xf numFmtId="0" fontId="7" fillId="2" borderId="8" xfId="0" applyFont="1" applyFill="1" applyBorder="1"/>
    <xf numFmtId="3" fontId="7" fillId="2" borderId="8" xfId="0" applyNumberFormat="1" applyFont="1" applyFill="1" applyBorder="1"/>
    <xf numFmtId="3" fontId="0" fillId="2" borderId="8" xfId="0" applyNumberFormat="1" applyFill="1" applyBorder="1"/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0" fillId="2" borderId="10" xfId="0" applyFill="1" applyBorder="1"/>
    <xf numFmtId="0" fontId="7" fillId="2" borderId="10" xfId="0" applyFont="1" applyFill="1" applyBorder="1" applyAlignment="1">
      <alignment horizontal="right"/>
    </xf>
    <xf numFmtId="0" fontId="7" fillId="2" borderId="10" xfId="0" applyFont="1" applyFill="1" applyBorder="1"/>
    <xf numFmtId="3" fontId="7" fillId="2" borderId="10" xfId="0" applyNumberFormat="1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0" fontId="0" fillId="2" borderId="12" xfId="0" applyFill="1" applyBorder="1"/>
    <xf numFmtId="0" fontId="7" fillId="2" borderId="12" xfId="0" applyFont="1" applyFill="1" applyBorder="1" applyAlignment="1">
      <alignment horizontal="right"/>
    </xf>
    <xf numFmtId="0" fontId="7" fillId="2" borderId="12" xfId="0" applyFont="1" applyFill="1" applyBorder="1"/>
    <xf numFmtId="3" fontId="7" fillId="2" borderId="12" xfId="0" applyNumberFormat="1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7" fillId="3" borderId="8" xfId="0" applyFont="1" applyFill="1" applyBorder="1" applyAlignment="1">
      <alignment horizontal="left"/>
    </xf>
    <xf numFmtId="0" fontId="0" fillId="3" borderId="8" xfId="0" applyFill="1" applyBorder="1"/>
    <xf numFmtId="0" fontId="7" fillId="3" borderId="8" xfId="0" applyFont="1" applyFill="1" applyBorder="1" applyAlignment="1">
      <alignment horizontal="right"/>
    </xf>
    <xf numFmtId="0" fontId="7" fillId="3" borderId="8" xfId="0" applyFont="1" applyFill="1" applyBorder="1"/>
    <xf numFmtId="3" fontId="7" fillId="3" borderId="8" xfId="0" applyNumberFormat="1" applyFont="1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7" fillId="3" borderId="10" xfId="0" applyFont="1" applyFill="1" applyBorder="1" applyAlignment="1">
      <alignment horizontal="left"/>
    </xf>
    <xf numFmtId="0" fontId="0" fillId="3" borderId="10" xfId="0" applyFill="1" applyBorder="1"/>
    <xf numFmtId="0" fontId="7" fillId="3" borderId="10" xfId="0" applyFont="1" applyFill="1" applyBorder="1" applyAlignment="1">
      <alignment horizontal="right"/>
    </xf>
    <xf numFmtId="0" fontId="7" fillId="3" borderId="10" xfId="0" applyFont="1" applyFill="1" applyBorder="1"/>
    <xf numFmtId="3" fontId="7" fillId="3" borderId="10" xfId="0" applyNumberFormat="1" applyFont="1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0" fillId="3" borderId="12" xfId="0" applyFill="1" applyBorder="1"/>
    <xf numFmtId="0" fontId="7" fillId="3" borderId="12" xfId="0" applyFont="1" applyFill="1" applyBorder="1" applyAlignment="1">
      <alignment horizontal="right"/>
    </xf>
    <xf numFmtId="0" fontId="7" fillId="3" borderId="12" xfId="0" applyFont="1" applyFill="1" applyBorder="1"/>
    <xf numFmtId="3" fontId="7" fillId="3" borderId="12" xfId="0" applyNumberFormat="1" applyFont="1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 wrapText="1"/>
    </xf>
    <xf numFmtId="14" fontId="3" fillId="0" borderId="0" xfId="0" applyNumberFormat="1" applyFont="1" applyAlignment="1">
      <alignment horizontal="right"/>
    </xf>
    <xf numFmtId="14" fontId="3" fillId="0" borderId="1" xfId="0" applyNumberFormat="1" applyFont="1" applyBorder="1" applyAlignment="1">
      <alignment horizontal="right"/>
    </xf>
    <xf numFmtId="14" fontId="3" fillId="0" borderId="3" xfId="0" applyNumberFormat="1" applyFont="1" applyBorder="1" applyAlignment="1">
      <alignment horizontal="right"/>
    </xf>
    <xf numFmtId="14" fontId="3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3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3" fontId="0" fillId="3" borderId="12" xfId="0" applyNumberFormat="1" applyFill="1" applyBorder="1"/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3" fillId="5" borderId="14" xfId="260" applyFont="1" applyFill="1" applyBorder="1"/>
    <xf numFmtId="164" fontId="4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7" fillId="2" borderId="8" xfId="1" applyNumberFormat="1" applyFont="1" applyFill="1" applyBorder="1"/>
    <xf numFmtId="164" fontId="7" fillId="2" borderId="10" xfId="1" applyNumberFormat="1" applyFont="1" applyFill="1" applyBorder="1"/>
    <xf numFmtId="164" fontId="7" fillId="2" borderId="12" xfId="1" applyNumberFormat="1" applyFont="1" applyFill="1" applyBorder="1"/>
    <xf numFmtId="164" fontId="7" fillId="3" borderId="8" xfId="1" applyNumberFormat="1" applyFont="1" applyFill="1" applyBorder="1"/>
    <xf numFmtId="164" fontId="7" fillId="3" borderId="10" xfId="1" applyNumberFormat="1" applyFont="1" applyFill="1" applyBorder="1"/>
    <xf numFmtId="164" fontId="7" fillId="3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3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7" fillId="2" borderId="14" xfId="0" applyFont="1" applyFill="1" applyBorder="1" applyAlignment="1">
      <alignment horizontal="left"/>
    </xf>
    <xf numFmtId="0" fontId="0" fillId="2" borderId="14" xfId="0" applyFill="1" applyBorder="1"/>
    <xf numFmtId="0" fontId="7" fillId="2" borderId="14" xfId="0" applyFont="1" applyFill="1" applyBorder="1" applyAlignment="1">
      <alignment horizontal="right"/>
    </xf>
    <xf numFmtId="0" fontId="7" fillId="2" borderId="14" xfId="0" applyFont="1" applyFill="1" applyBorder="1"/>
    <xf numFmtId="164" fontId="7" fillId="2" borderId="14" xfId="1" applyNumberFormat="1" applyFont="1" applyFill="1" applyBorder="1"/>
    <xf numFmtId="3" fontId="7" fillId="2" borderId="14" xfId="0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7" fillId="6" borderId="10" xfId="0" applyFont="1" applyFill="1" applyBorder="1"/>
  </cellXfs>
  <cellStyles count="84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630453329256173"/>
          <c:y val="0.05150214592274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Chart'!$B$3:$B$71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Chart'!$C$3:$C$71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Chart'!$D$3:$D$71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Chart'!$E$3:$E$71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Chart'!$F$3:$F$71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Chart'!$G$3:$G$71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Chart'!$H$3:$H$71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Chart'!$I$3:$I$71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Chart'!$J$3:$J$71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Chart'!$K$3:$K$71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Chart'!$L$3:$L$71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Chart'!$M$3:$M$71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Chart'!$N$3:$N$71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Chart'!$O$3:$O$71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Chart'!$P$3:$P$71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Chart'!$Q$3:$Q$71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Chart'!$R$3:$R$71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Chart'!$S$3:$S$71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Chart'!$T$3:$T$71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Chart'!$U$3:$U$71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Chart'!$V$3:$V$71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Chart'!$W$3:$W$71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Chart'!$X$3:$X$71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Chart'!$Y$3:$Y$71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101032"/>
        <c:axId val="-2144104040"/>
      </c:barChart>
      <c:dateAx>
        <c:axId val="-2144101032"/>
        <c:scaling>
          <c:orientation val="minMax"/>
          <c:max val="42882.0"/>
        </c:scaling>
        <c:delete val="0"/>
        <c:axPos val="b"/>
        <c:numFmt formatCode="m/d/yy" sourceLinked="1"/>
        <c:majorTickMark val="out"/>
        <c:minorTickMark val="none"/>
        <c:tickLblPos val="nextTo"/>
        <c:crossAx val="-2144104040"/>
        <c:crosses val="autoZero"/>
        <c:auto val="1"/>
        <c:lblOffset val="100"/>
        <c:baseTimeUnit val="days"/>
        <c:minorUnit val="1.0"/>
      </c:dateAx>
      <c:valAx>
        <c:axId val="-214410404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4101032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Chart'!$B$3:$B$71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Chart'!$C$3:$C$71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Chart'!$D$3:$D$71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Chart'!$E$3:$E$71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Chart'!$F$3:$F$71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Chart'!$G$3:$G$71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Chart'!$H$3:$H$71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Chart'!$I$3:$I$71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Chart'!$J$3:$J$71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Chart'!$K$3:$K$71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Chart'!$L$3:$L$71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Chart'!$M$3:$M$71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Chart'!$N$3:$N$71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Chart'!$O$3:$O$71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Chart'!$P$3:$P$71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Chart'!$Q$3:$Q$71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Chart'!$R$3:$R$71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Chart'!$S$3:$S$71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Chart'!$T$3:$T$71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Chart'!$U$3:$U$71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Chart'!$V$3:$V$71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Chart'!$W$3:$W$71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Chart'!$X$3:$X$71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Chart'!$Y$3:$Y$71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223304"/>
        <c:axId val="-2144226264"/>
      </c:barChart>
      <c:dateAx>
        <c:axId val="-2144223304"/>
        <c:scaling>
          <c:orientation val="minMax"/>
          <c:max val="42882.0"/>
        </c:scaling>
        <c:delete val="0"/>
        <c:axPos val="b"/>
        <c:numFmt formatCode="m/d/yy" sourceLinked="1"/>
        <c:majorTickMark val="out"/>
        <c:minorTickMark val="none"/>
        <c:tickLblPos val="nextTo"/>
        <c:crossAx val="-2144226264"/>
        <c:crosses val="autoZero"/>
        <c:auto val="1"/>
        <c:lblOffset val="100"/>
        <c:baseTimeUnit val="days"/>
        <c:minorUnit val="1.0"/>
      </c:dateAx>
      <c:valAx>
        <c:axId val="-214422626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4223304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203200</xdr:colOff>
      <xdr:row>1</xdr:row>
      <xdr:rowOff>84667</xdr:rowOff>
    </xdr:from>
    <xdr:to>
      <xdr:col>54</xdr:col>
      <xdr:colOff>825499</xdr:colOff>
      <xdr:row>40</xdr:row>
      <xdr:rowOff>135467</xdr:rowOff>
    </xdr:to>
    <xdr:grpSp>
      <xdr:nvGrpSpPr>
        <xdr:cNvPr id="10" name="Group 9"/>
        <xdr:cNvGrpSpPr/>
      </xdr:nvGrpSpPr>
      <xdr:grpSpPr>
        <a:xfrm>
          <a:off x="32905700" y="275167"/>
          <a:ext cx="16306799" cy="7924800"/>
          <a:chOff x="24113067" y="440267"/>
          <a:chExt cx="16387233" cy="7755466"/>
        </a:xfrm>
      </xdr:grpSpPr>
      <xdr:graphicFrame macro="">
        <xdr:nvGraphicFramePr>
          <xdr:cNvPr id="2" name="Chart 1"/>
          <xdr:cNvGraphicFramePr/>
        </xdr:nvGraphicFramePr>
        <xdr:xfrm>
          <a:off x="24113067" y="440267"/>
          <a:ext cx="16387233" cy="77554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6423600" y="1049866"/>
            <a:ext cx="3251201" cy="2726267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 b="1">
                <a:solidFill>
                  <a:schemeClr val="accent3"/>
                </a:solidFill>
              </a:rPr>
              <a:t>SOUTH</a:t>
            </a:r>
            <a:r>
              <a:rPr lang="en-US" sz="2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5"/>
                </a:solidFill>
              </a:rPr>
              <a:t>SOUTH SOUND F2 (K) </a:t>
            </a:r>
            <a:endParaRPr lang="en-US" sz="2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32139467" y="1524001"/>
            <a:ext cx="33866" cy="6553199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32139468" y="1557869"/>
            <a:ext cx="3319589" cy="3375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/>
              <a:t>STARTED</a:t>
            </a:r>
            <a:r>
              <a:rPr lang="en-US" sz="1600" b="1" baseline="0"/>
              <a:t> REARING LARVAE @ 5/19</a:t>
            </a:r>
            <a:endParaRPr lang="en-US" sz="1600" b="1"/>
          </a:p>
        </xdr:txBody>
      </xdr:sp>
    </xdr:grpSp>
    <xdr:clientData/>
  </xdr:twoCellAnchor>
  <xdr:twoCellAnchor>
    <xdr:from>
      <xdr:col>37</xdr:col>
      <xdr:colOff>158750</xdr:colOff>
      <xdr:row>45</xdr:row>
      <xdr:rowOff>111125</xdr:rowOff>
    </xdr:from>
    <xdr:to>
      <xdr:col>56</xdr:col>
      <xdr:colOff>781049</xdr:colOff>
      <xdr:row>87</xdr:row>
      <xdr:rowOff>39158</xdr:rowOff>
    </xdr:to>
    <xdr:grpSp>
      <xdr:nvGrpSpPr>
        <xdr:cNvPr id="11" name="Group 10"/>
        <xdr:cNvGrpSpPr/>
      </xdr:nvGrpSpPr>
      <xdr:grpSpPr>
        <a:xfrm>
          <a:off x="34512250" y="9128125"/>
          <a:ext cx="16306799" cy="7929033"/>
          <a:chOff x="24113067" y="440267"/>
          <a:chExt cx="16387233" cy="7755466"/>
        </a:xfrm>
      </xdr:grpSpPr>
      <xdr:graphicFrame macro="">
        <xdr:nvGraphicFramePr>
          <xdr:cNvPr id="12" name="Chart 11"/>
          <xdr:cNvGraphicFramePr/>
        </xdr:nvGraphicFramePr>
        <xdr:xfrm>
          <a:off x="24113067" y="440267"/>
          <a:ext cx="16387233" cy="77554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100933" y="914400"/>
            <a:ext cx="2675468" cy="2810934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2400" b="1">
              <a:solidFill>
                <a:schemeClr val="accent3"/>
              </a:solidFill>
            </a:endParaRPr>
          </a:p>
          <a:p>
            <a:pPr algn="ctr"/>
            <a:r>
              <a:rPr lang="en-US" sz="2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2400" b="1">
              <a:solidFill>
                <a:schemeClr val="accent3"/>
              </a:solidFill>
            </a:endParaRPr>
          </a:p>
          <a:p>
            <a:pPr algn="ctr"/>
            <a:r>
              <a:rPr lang="en-US" sz="2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2400" b="1" baseline="0"/>
          </a:p>
          <a:p>
            <a:pPr algn="ctr"/>
            <a:endParaRPr lang="en-US" sz="2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32105601" y="1473201"/>
            <a:ext cx="33866" cy="6553199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32105602" y="1507070"/>
            <a:ext cx="3445984" cy="31514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/>
              <a:t>STARTED</a:t>
            </a:r>
            <a:r>
              <a:rPr lang="en-US" sz="1600" b="1" baseline="0"/>
              <a:t> REARING LARVAE @ 5/19</a:t>
            </a:r>
            <a:endParaRPr lang="en-US" sz="16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576"/>
  <sheetViews>
    <sheetView showRuler="0" workbookViewId="0">
      <pane xSplit="14920" ySplit="2080" topLeftCell="P119"/>
      <selection activeCell="T139" sqref="T139"/>
      <selection pane="topRight" activeCell="J1" sqref="J1"/>
      <selection pane="bottomLeft" activeCell="A137" sqref="A137"/>
      <selection pane="bottomRight" activeCell="P119" sqref="P119"/>
    </sheetView>
  </sheetViews>
  <sheetFormatPr baseColWidth="10" defaultRowHeight="15" x14ac:dyDescent="0.75"/>
  <cols>
    <col min="1" max="1" width="16.83203125" style="41" customWidth="1"/>
    <col min="2" max="2" width="18.5" style="15" customWidth="1"/>
    <col min="3" max="3" width="9.1640625" style="15" bestFit="1" customWidth="1"/>
    <col min="4" max="4" width="9.83203125" style="44" bestFit="1" customWidth="1"/>
    <col min="5" max="5" width="10.83203125" style="15"/>
    <col min="6" max="6" width="10.5" style="15" bestFit="1" customWidth="1"/>
    <col min="7" max="8" width="10.33203125" style="15" bestFit="1" customWidth="1"/>
    <col min="9" max="9" width="10.6640625" style="16" bestFit="1" customWidth="1"/>
    <col min="10" max="10" width="12.5" style="16" customWidth="1"/>
    <col min="11" max="11" width="10.1640625" style="15" customWidth="1"/>
    <col min="12" max="13" width="10.5" style="15" customWidth="1"/>
    <col min="14" max="14" width="13.5" style="15" customWidth="1"/>
    <col min="15" max="15" width="13.5" style="16" customWidth="1"/>
    <col min="16" max="16" width="12.1640625" style="15" customWidth="1"/>
    <col min="17" max="17" width="12.1640625" style="16" customWidth="1"/>
    <col min="18" max="18" width="12.5" style="15" customWidth="1"/>
    <col min="19" max="19" width="9.83203125" style="15" bestFit="1" customWidth="1"/>
    <col min="20" max="20" width="69.83203125" style="17" customWidth="1"/>
    <col min="21" max="16384" width="10.83203125" style="15"/>
  </cols>
  <sheetData>
    <row r="1" spans="1:20" s="2" customFormat="1" ht="91" customHeight="1">
      <c r="A1" s="39" t="s">
        <v>0</v>
      </c>
      <c r="B1" s="2" t="s">
        <v>1</v>
      </c>
      <c r="C1" s="2" t="s">
        <v>2</v>
      </c>
      <c r="D1" s="4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3" t="s">
        <v>68</v>
      </c>
      <c r="R1" s="2" t="s">
        <v>53</v>
      </c>
      <c r="S1" s="2" t="s">
        <v>16</v>
      </c>
      <c r="T1" s="4"/>
    </row>
    <row r="2" spans="1:20" s="6" customFormat="1">
      <c r="A2" s="40">
        <v>42866</v>
      </c>
      <c r="B2" s="6" t="s">
        <v>17</v>
      </c>
      <c r="D2" s="43">
        <v>0.5</v>
      </c>
      <c r="E2" s="6">
        <v>300</v>
      </c>
      <c r="F2" s="46">
        <v>80</v>
      </c>
      <c r="G2" s="6">
        <v>77</v>
      </c>
      <c r="H2" s="6">
        <v>80</v>
      </c>
      <c r="I2" s="9">
        <f t="shared" ref="I2:I33" si="0">AVERAGE(F2:H2)/D2</f>
        <v>158</v>
      </c>
      <c r="J2" s="9">
        <f t="shared" ref="J2:J33" si="1">I2*E2</f>
        <v>47400</v>
      </c>
      <c r="K2" s="7" t="s">
        <v>18</v>
      </c>
      <c r="L2" s="7" t="s">
        <v>18</v>
      </c>
      <c r="M2" s="7"/>
      <c r="N2" s="7" t="s">
        <v>18</v>
      </c>
      <c r="O2" s="7" t="s">
        <v>18</v>
      </c>
      <c r="P2" s="7" t="s">
        <v>18</v>
      </c>
      <c r="Q2" s="9"/>
      <c r="R2" s="7"/>
      <c r="T2" s="8" t="s">
        <v>19</v>
      </c>
    </row>
    <row r="3" spans="1:20" s="6" customFormat="1">
      <c r="A3" s="40">
        <v>42866</v>
      </c>
      <c r="B3" s="6" t="s">
        <v>20</v>
      </c>
      <c r="D3" s="43">
        <v>0.5</v>
      </c>
      <c r="E3" s="6">
        <v>300</v>
      </c>
      <c r="F3" s="46">
        <v>52</v>
      </c>
      <c r="G3" s="6">
        <v>57</v>
      </c>
      <c r="H3" s="6">
        <v>77</v>
      </c>
      <c r="I3" s="9">
        <f t="shared" si="0"/>
        <v>124</v>
      </c>
      <c r="J3" s="9">
        <f t="shared" si="1"/>
        <v>37200</v>
      </c>
      <c r="K3" s="7" t="s">
        <v>18</v>
      </c>
      <c r="L3" s="7" t="s">
        <v>18</v>
      </c>
      <c r="M3" s="7"/>
      <c r="N3" s="7" t="s">
        <v>18</v>
      </c>
      <c r="O3" s="7" t="s">
        <v>18</v>
      </c>
      <c r="P3" s="7" t="s">
        <v>18</v>
      </c>
      <c r="Q3" s="9"/>
      <c r="R3" s="7"/>
      <c r="T3" s="8" t="s">
        <v>19</v>
      </c>
    </row>
    <row r="4" spans="1:20" s="6" customFormat="1">
      <c r="A4" s="40">
        <v>42868</v>
      </c>
      <c r="B4" s="6" t="s">
        <v>21</v>
      </c>
      <c r="D4" s="43">
        <v>1</v>
      </c>
      <c r="E4" s="6">
        <v>50</v>
      </c>
      <c r="F4" s="6">
        <v>78</v>
      </c>
      <c r="G4" s="6">
        <v>65</v>
      </c>
      <c r="H4" s="6">
        <v>66</v>
      </c>
      <c r="I4" s="9">
        <f t="shared" si="0"/>
        <v>69.666666666666671</v>
      </c>
      <c r="J4" s="9">
        <f t="shared" si="1"/>
        <v>3483.3333333333335</v>
      </c>
      <c r="K4" s="7" t="s">
        <v>18</v>
      </c>
      <c r="L4" s="7" t="s">
        <v>18</v>
      </c>
      <c r="M4" s="7"/>
      <c r="N4" s="7" t="s">
        <v>18</v>
      </c>
      <c r="O4" s="7" t="s">
        <v>18</v>
      </c>
      <c r="P4" s="7" t="s">
        <v>18</v>
      </c>
      <c r="Q4" s="9"/>
      <c r="R4" s="7"/>
      <c r="T4" s="8" t="s">
        <v>22</v>
      </c>
    </row>
    <row r="5" spans="1:20" s="6" customFormat="1">
      <c r="A5" s="40">
        <v>42869</v>
      </c>
      <c r="B5" s="6" t="s">
        <v>21</v>
      </c>
      <c r="D5" s="43">
        <v>0.75</v>
      </c>
      <c r="E5" s="6">
        <v>50</v>
      </c>
      <c r="F5" s="6">
        <v>45</v>
      </c>
      <c r="G5" s="6">
        <v>59</v>
      </c>
      <c r="H5" s="6">
        <v>69</v>
      </c>
      <c r="I5" s="9">
        <f t="shared" si="0"/>
        <v>76.888888888888886</v>
      </c>
      <c r="J5" s="9">
        <f t="shared" si="1"/>
        <v>3844.4444444444443</v>
      </c>
      <c r="K5" s="7" t="s">
        <v>18</v>
      </c>
      <c r="L5" s="7" t="s">
        <v>18</v>
      </c>
      <c r="M5" s="7"/>
      <c r="N5" s="7" t="s">
        <v>18</v>
      </c>
      <c r="O5" s="7" t="s">
        <v>18</v>
      </c>
      <c r="P5" s="7" t="s">
        <v>18</v>
      </c>
      <c r="Q5" s="9"/>
      <c r="R5" s="7"/>
      <c r="T5" s="8"/>
    </row>
    <row r="6" spans="1:20" s="6" customFormat="1" ht="20">
      <c r="A6" s="40">
        <v>42869</v>
      </c>
      <c r="B6" s="6" t="s">
        <v>17</v>
      </c>
      <c r="D6" s="43">
        <v>0.5</v>
      </c>
      <c r="E6" s="6">
        <v>300</v>
      </c>
      <c r="F6" s="6">
        <v>115</v>
      </c>
      <c r="G6" s="6">
        <v>112</v>
      </c>
      <c r="H6" s="6">
        <v>107</v>
      </c>
      <c r="I6" s="9">
        <f t="shared" si="0"/>
        <v>222.66666666666666</v>
      </c>
      <c r="J6" s="9">
        <f t="shared" si="1"/>
        <v>66800</v>
      </c>
      <c r="K6" s="7" t="s">
        <v>18</v>
      </c>
      <c r="L6" s="7" t="s">
        <v>18</v>
      </c>
      <c r="M6" s="7"/>
      <c r="N6" s="7" t="s">
        <v>18</v>
      </c>
      <c r="O6" s="7" t="s">
        <v>18</v>
      </c>
      <c r="P6" s="7" t="s">
        <v>18</v>
      </c>
      <c r="Q6" s="9"/>
      <c r="R6" s="7"/>
      <c r="S6" s="10"/>
      <c r="T6" s="8"/>
    </row>
    <row r="7" spans="1:20" s="6" customFormat="1">
      <c r="A7" s="40">
        <v>42869</v>
      </c>
      <c r="B7" s="6" t="s">
        <v>20</v>
      </c>
      <c r="D7" s="43">
        <v>0.75</v>
      </c>
      <c r="E7" s="6">
        <v>300</v>
      </c>
      <c r="F7" s="6">
        <v>127</v>
      </c>
      <c r="G7" s="6">
        <v>139</v>
      </c>
      <c r="H7" s="6">
        <v>126</v>
      </c>
      <c r="I7" s="9">
        <f t="shared" si="0"/>
        <v>174.2222222222222</v>
      </c>
      <c r="J7" s="9">
        <f t="shared" si="1"/>
        <v>52266.666666666657</v>
      </c>
      <c r="K7" s="7" t="s">
        <v>18</v>
      </c>
      <c r="L7" s="7" t="s">
        <v>18</v>
      </c>
      <c r="M7" s="7"/>
      <c r="N7" s="7" t="s">
        <v>18</v>
      </c>
      <c r="O7" s="7" t="s">
        <v>18</v>
      </c>
      <c r="P7" s="7" t="s">
        <v>18</v>
      </c>
      <c r="Q7" s="9"/>
      <c r="R7" s="7"/>
      <c r="S7" s="11"/>
      <c r="T7" s="8"/>
    </row>
    <row r="8" spans="1:20" s="6" customFormat="1">
      <c r="A8" s="40">
        <v>42869</v>
      </c>
      <c r="B8" s="6" t="s">
        <v>23</v>
      </c>
      <c r="D8" s="43">
        <v>0.75</v>
      </c>
      <c r="E8" s="6">
        <v>300</v>
      </c>
      <c r="F8" s="6">
        <v>185</v>
      </c>
      <c r="G8" s="6">
        <v>223</v>
      </c>
      <c r="H8" s="6">
        <v>197</v>
      </c>
      <c r="I8" s="9">
        <f t="shared" si="0"/>
        <v>268.88888888888886</v>
      </c>
      <c r="J8" s="9">
        <f t="shared" si="1"/>
        <v>80666.666666666657</v>
      </c>
      <c r="K8" s="7" t="s">
        <v>18</v>
      </c>
      <c r="L8" s="7" t="s">
        <v>18</v>
      </c>
      <c r="M8" s="7"/>
      <c r="N8" s="7" t="s">
        <v>18</v>
      </c>
      <c r="O8" s="7" t="s">
        <v>18</v>
      </c>
      <c r="P8" s="7" t="s">
        <v>18</v>
      </c>
      <c r="Q8" s="9"/>
      <c r="R8" s="7"/>
      <c r="S8" s="11"/>
      <c r="T8" s="8"/>
    </row>
    <row r="9" spans="1:20" s="6" customFormat="1">
      <c r="A9" s="40">
        <v>42869</v>
      </c>
      <c r="B9" s="6" t="s">
        <v>24</v>
      </c>
      <c r="D9" s="43">
        <v>0.75</v>
      </c>
      <c r="E9" s="6">
        <v>300</v>
      </c>
      <c r="F9" s="6">
        <v>234</v>
      </c>
      <c r="G9" s="6">
        <v>277</v>
      </c>
      <c r="H9" s="6">
        <v>224</v>
      </c>
      <c r="I9" s="9">
        <f t="shared" si="0"/>
        <v>326.66666666666669</v>
      </c>
      <c r="J9" s="9">
        <f t="shared" si="1"/>
        <v>98000</v>
      </c>
      <c r="K9" s="7" t="s">
        <v>18</v>
      </c>
      <c r="L9" s="7" t="s">
        <v>18</v>
      </c>
      <c r="M9" s="7"/>
      <c r="N9" s="7" t="s">
        <v>18</v>
      </c>
      <c r="O9" s="7" t="s">
        <v>18</v>
      </c>
      <c r="P9" s="7" t="s">
        <v>18</v>
      </c>
      <c r="Q9" s="9"/>
      <c r="R9" s="7"/>
      <c r="S9" s="11"/>
      <c r="T9" s="8"/>
    </row>
    <row r="10" spans="1:20" s="6" customFormat="1">
      <c r="A10" s="40">
        <v>42869</v>
      </c>
      <c r="B10" s="6" t="s">
        <v>25</v>
      </c>
      <c r="D10" s="43">
        <v>0.75</v>
      </c>
      <c r="E10" s="6">
        <v>300</v>
      </c>
      <c r="F10" s="6">
        <v>173</v>
      </c>
      <c r="G10" s="6">
        <v>175</v>
      </c>
      <c r="H10" s="6">
        <v>170</v>
      </c>
      <c r="I10" s="9">
        <f t="shared" si="0"/>
        <v>230.2222222222222</v>
      </c>
      <c r="J10" s="9">
        <f t="shared" si="1"/>
        <v>69066.666666666657</v>
      </c>
      <c r="K10" s="7" t="s">
        <v>18</v>
      </c>
      <c r="L10" s="7" t="s">
        <v>18</v>
      </c>
      <c r="M10" s="7"/>
      <c r="N10" s="7" t="s">
        <v>18</v>
      </c>
      <c r="O10" s="7" t="s">
        <v>18</v>
      </c>
      <c r="P10" s="7" t="s">
        <v>18</v>
      </c>
      <c r="Q10" s="9"/>
      <c r="R10" s="7"/>
      <c r="S10" s="11"/>
      <c r="T10" s="8" t="s">
        <v>26</v>
      </c>
    </row>
    <row r="11" spans="1:20" s="6" customFormat="1">
      <c r="A11" s="40">
        <v>42870</v>
      </c>
      <c r="B11" s="6" t="s">
        <v>27</v>
      </c>
      <c r="D11" s="43">
        <v>0.2</v>
      </c>
      <c r="E11" s="6">
        <v>300</v>
      </c>
      <c r="F11" s="6">
        <v>375</v>
      </c>
      <c r="G11" s="6">
        <v>370</v>
      </c>
      <c r="H11" s="6">
        <v>364</v>
      </c>
      <c r="I11" s="9">
        <f t="shared" si="0"/>
        <v>1848.3333333333333</v>
      </c>
      <c r="J11" s="9">
        <f t="shared" si="1"/>
        <v>554500</v>
      </c>
      <c r="K11" s="7" t="s">
        <v>18</v>
      </c>
      <c r="L11" s="7" t="s">
        <v>18</v>
      </c>
      <c r="M11" s="7"/>
      <c r="N11" s="7" t="s">
        <v>18</v>
      </c>
      <c r="O11" s="7" t="s">
        <v>18</v>
      </c>
      <c r="P11" s="7" t="s">
        <v>18</v>
      </c>
      <c r="Q11" s="9"/>
      <c r="R11" s="7"/>
      <c r="S11" s="11"/>
      <c r="T11" s="8" t="s">
        <v>28</v>
      </c>
    </row>
    <row r="12" spans="1:20" s="6" customFormat="1">
      <c r="A12" s="40">
        <v>42870</v>
      </c>
      <c r="B12" s="6" t="s">
        <v>24</v>
      </c>
      <c r="D12" s="43">
        <v>0.2</v>
      </c>
      <c r="E12" s="6">
        <v>150</v>
      </c>
      <c r="F12" s="6">
        <v>110</v>
      </c>
      <c r="G12" s="6">
        <v>76</v>
      </c>
      <c r="H12" s="6">
        <v>123</v>
      </c>
      <c r="I12" s="9">
        <f t="shared" si="0"/>
        <v>515</v>
      </c>
      <c r="J12" s="9">
        <f t="shared" si="1"/>
        <v>77250</v>
      </c>
      <c r="K12" s="7" t="s">
        <v>18</v>
      </c>
      <c r="L12" s="7" t="s">
        <v>18</v>
      </c>
      <c r="M12" s="7"/>
      <c r="N12" s="7" t="s">
        <v>18</v>
      </c>
      <c r="O12" s="7" t="s">
        <v>18</v>
      </c>
      <c r="P12" s="7" t="s">
        <v>18</v>
      </c>
      <c r="Q12" s="9"/>
      <c r="R12" s="7"/>
      <c r="S12" s="11"/>
      <c r="T12" s="8" t="s">
        <v>29</v>
      </c>
    </row>
    <row r="13" spans="1:20" s="6" customFormat="1">
      <c r="A13" s="40">
        <v>42870</v>
      </c>
      <c r="B13" s="6" t="s">
        <v>25</v>
      </c>
      <c r="D13" s="43">
        <v>0.2</v>
      </c>
      <c r="E13" s="6">
        <v>300</v>
      </c>
      <c r="F13" s="6">
        <v>307</v>
      </c>
      <c r="G13" s="6">
        <v>286</v>
      </c>
      <c r="H13" s="6">
        <v>330</v>
      </c>
      <c r="I13" s="9">
        <f t="shared" si="0"/>
        <v>1538.3333333333333</v>
      </c>
      <c r="J13" s="9">
        <f t="shared" si="1"/>
        <v>461500</v>
      </c>
      <c r="K13" s="7" t="s">
        <v>18</v>
      </c>
      <c r="L13" s="7" t="s">
        <v>18</v>
      </c>
      <c r="M13" s="7"/>
      <c r="N13" s="7" t="s">
        <v>18</v>
      </c>
      <c r="O13" s="7" t="s">
        <v>18</v>
      </c>
      <c r="P13" s="7" t="s">
        <v>18</v>
      </c>
      <c r="Q13" s="9"/>
      <c r="R13" s="7"/>
      <c r="S13" s="11"/>
      <c r="T13" s="8" t="s">
        <v>28</v>
      </c>
    </row>
    <row r="14" spans="1:20" s="6" customFormat="1">
      <c r="A14" s="40">
        <v>42872</v>
      </c>
      <c r="B14" s="6" t="s">
        <v>21</v>
      </c>
      <c r="C14" s="6">
        <v>2</v>
      </c>
      <c r="D14" s="43">
        <v>0.5</v>
      </c>
      <c r="E14" s="6">
        <v>500</v>
      </c>
      <c r="F14" s="6">
        <v>147</v>
      </c>
      <c r="G14" s="6">
        <v>126</v>
      </c>
      <c r="H14" s="6">
        <v>155</v>
      </c>
      <c r="I14" s="9">
        <f t="shared" si="0"/>
        <v>285.33333333333331</v>
      </c>
      <c r="J14" s="9">
        <f t="shared" si="1"/>
        <v>142666.66666666666</v>
      </c>
      <c r="K14" s="7" t="s">
        <v>18</v>
      </c>
      <c r="L14" s="7" t="s">
        <v>18</v>
      </c>
      <c r="M14" s="7"/>
      <c r="N14" s="7" t="s">
        <v>18</v>
      </c>
      <c r="O14" s="7" t="s">
        <v>18</v>
      </c>
      <c r="P14" s="7" t="s">
        <v>18</v>
      </c>
      <c r="Q14" s="9"/>
      <c r="R14" s="7"/>
      <c r="S14" s="11"/>
      <c r="T14" s="8"/>
    </row>
    <row r="15" spans="1:20" s="6" customFormat="1">
      <c r="A15" s="40">
        <v>42872</v>
      </c>
      <c r="B15" s="6" t="s">
        <v>30</v>
      </c>
      <c r="C15" s="6">
        <v>2</v>
      </c>
      <c r="D15" s="43">
        <v>1</v>
      </c>
      <c r="E15" s="6">
        <v>250</v>
      </c>
      <c r="F15" s="6">
        <v>80</v>
      </c>
      <c r="G15" s="6">
        <v>61</v>
      </c>
      <c r="H15" s="6">
        <v>81</v>
      </c>
      <c r="I15" s="9">
        <f t="shared" si="0"/>
        <v>74</v>
      </c>
      <c r="J15" s="9">
        <f t="shared" si="1"/>
        <v>18500</v>
      </c>
      <c r="K15" s="7" t="s">
        <v>18</v>
      </c>
      <c r="L15" s="7" t="s">
        <v>18</v>
      </c>
      <c r="M15" s="7"/>
      <c r="N15" s="7" t="s">
        <v>18</v>
      </c>
      <c r="O15" s="7" t="s">
        <v>18</v>
      </c>
      <c r="P15" s="7" t="s">
        <v>18</v>
      </c>
      <c r="Q15" s="9"/>
      <c r="R15" s="7"/>
      <c r="S15" s="11"/>
      <c r="T15" s="8"/>
    </row>
    <row r="16" spans="1:20" s="6" customFormat="1">
      <c r="A16" s="40">
        <v>42872</v>
      </c>
      <c r="B16" s="6" t="s">
        <v>31</v>
      </c>
      <c r="C16" s="6">
        <v>1</v>
      </c>
      <c r="D16" s="43">
        <v>0.5</v>
      </c>
      <c r="E16" s="6">
        <v>500</v>
      </c>
      <c r="F16" s="6">
        <v>242</v>
      </c>
      <c r="G16" s="6">
        <v>210</v>
      </c>
      <c r="H16" s="6">
        <v>285</v>
      </c>
      <c r="I16" s="9">
        <f t="shared" si="0"/>
        <v>491.33333333333331</v>
      </c>
      <c r="J16" s="9">
        <f t="shared" si="1"/>
        <v>245666.66666666666</v>
      </c>
      <c r="K16" s="7" t="s">
        <v>18</v>
      </c>
      <c r="L16" s="7" t="s">
        <v>18</v>
      </c>
      <c r="M16" s="7"/>
      <c r="N16" s="7" t="s">
        <v>18</v>
      </c>
      <c r="O16" s="7" t="s">
        <v>18</v>
      </c>
      <c r="P16" s="7" t="s">
        <v>18</v>
      </c>
      <c r="Q16" s="9"/>
      <c r="R16" s="7"/>
      <c r="S16" s="11"/>
      <c r="T16" s="8" t="s">
        <v>32</v>
      </c>
    </row>
    <row r="17" spans="1:20" s="6" customFormat="1">
      <c r="A17" s="40">
        <v>42872</v>
      </c>
      <c r="B17" s="6" t="s">
        <v>27</v>
      </c>
      <c r="C17" s="6">
        <v>1</v>
      </c>
      <c r="D17" s="43">
        <v>0.5</v>
      </c>
      <c r="E17" s="6">
        <v>500</v>
      </c>
      <c r="F17" s="6">
        <v>54</v>
      </c>
      <c r="G17" s="6">
        <v>55</v>
      </c>
      <c r="H17" s="6">
        <v>50</v>
      </c>
      <c r="I17" s="9">
        <f t="shared" si="0"/>
        <v>106</v>
      </c>
      <c r="J17" s="9">
        <f t="shared" si="1"/>
        <v>53000</v>
      </c>
      <c r="K17" s="7" t="s">
        <v>18</v>
      </c>
      <c r="L17" s="7" t="s">
        <v>18</v>
      </c>
      <c r="M17" s="7"/>
      <c r="N17" s="7" t="s">
        <v>18</v>
      </c>
      <c r="O17" s="7" t="s">
        <v>18</v>
      </c>
      <c r="P17" s="7" t="s">
        <v>18</v>
      </c>
      <c r="Q17" s="9"/>
      <c r="R17" s="7"/>
      <c r="S17" s="11"/>
      <c r="T17" s="8" t="s">
        <v>33</v>
      </c>
    </row>
    <row r="18" spans="1:20" s="6" customFormat="1">
      <c r="A18" s="40">
        <v>42872</v>
      </c>
      <c r="B18" s="6" t="s">
        <v>23</v>
      </c>
      <c r="C18" s="6">
        <v>1</v>
      </c>
      <c r="D18" s="43">
        <v>0.5</v>
      </c>
      <c r="E18" s="6">
        <v>150</v>
      </c>
      <c r="F18" s="6">
        <v>33</v>
      </c>
      <c r="G18" s="6">
        <v>32</v>
      </c>
      <c r="H18" s="6">
        <v>29</v>
      </c>
      <c r="I18" s="9">
        <f t="shared" si="0"/>
        <v>62.666666666666664</v>
      </c>
      <c r="J18" s="9">
        <f t="shared" si="1"/>
        <v>9400</v>
      </c>
      <c r="K18" s="7" t="s">
        <v>18</v>
      </c>
      <c r="L18" s="7" t="s">
        <v>18</v>
      </c>
      <c r="M18" s="7"/>
      <c r="N18" s="7" t="s">
        <v>18</v>
      </c>
      <c r="O18" s="7" t="s">
        <v>18</v>
      </c>
      <c r="P18" s="7" t="s">
        <v>18</v>
      </c>
      <c r="Q18" s="9"/>
      <c r="R18" s="7"/>
      <c r="S18" s="11"/>
      <c r="T18" s="8"/>
    </row>
    <row r="19" spans="1:20" s="6" customFormat="1">
      <c r="A19" s="40">
        <v>42872</v>
      </c>
      <c r="B19" s="6" t="s">
        <v>24</v>
      </c>
      <c r="C19" s="6">
        <v>2</v>
      </c>
      <c r="D19" s="43">
        <v>1</v>
      </c>
      <c r="E19" s="6">
        <v>250</v>
      </c>
      <c r="F19" s="6">
        <v>4</v>
      </c>
      <c r="G19" s="6">
        <v>12</v>
      </c>
      <c r="H19" s="6">
        <v>16</v>
      </c>
      <c r="I19" s="9">
        <f t="shared" si="0"/>
        <v>10.666666666666666</v>
      </c>
      <c r="J19" s="9">
        <f t="shared" si="1"/>
        <v>2666.6666666666665</v>
      </c>
      <c r="K19" s="7" t="s">
        <v>18</v>
      </c>
      <c r="L19" s="7" t="s">
        <v>18</v>
      </c>
      <c r="M19" s="7"/>
      <c r="N19" s="7" t="s">
        <v>18</v>
      </c>
      <c r="O19" s="7" t="s">
        <v>18</v>
      </c>
      <c r="P19" s="7" t="s">
        <v>18</v>
      </c>
      <c r="Q19" s="9"/>
      <c r="R19" s="7"/>
      <c r="S19" s="11"/>
      <c r="T19" s="8"/>
    </row>
    <row r="20" spans="1:20" s="6" customFormat="1">
      <c r="A20" s="40">
        <v>42872</v>
      </c>
      <c r="B20" s="6" t="s">
        <v>34</v>
      </c>
      <c r="C20" s="6">
        <v>1</v>
      </c>
      <c r="D20" s="43">
        <v>0.5</v>
      </c>
      <c r="E20" s="6">
        <v>500</v>
      </c>
      <c r="F20" s="6">
        <v>371</v>
      </c>
      <c r="G20" s="6">
        <v>366</v>
      </c>
      <c r="H20" s="6">
        <v>400</v>
      </c>
      <c r="I20" s="9">
        <f t="shared" si="0"/>
        <v>758</v>
      </c>
      <c r="J20" s="9">
        <f t="shared" si="1"/>
        <v>379000</v>
      </c>
      <c r="K20" s="7" t="s">
        <v>18</v>
      </c>
      <c r="L20" s="7" t="s">
        <v>18</v>
      </c>
      <c r="M20" s="7"/>
      <c r="N20" s="7" t="s">
        <v>18</v>
      </c>
      <c r="O20" s="7" t="s">
        <v>18</v>
      </c>
      <c r="P20" s="7" t="s">
        <v>18</v>
      </c>
      <c r="Q20" s="9"/>
      <c r="R20" s="7"/>
      <c r="S20" s="11"/>
      <c r="T20" s="8"/>
    </row>
    <row r="21" spans="1:20" s="6" customFormat="1">
      <c r="A21" s="40">
        <v>42872</v>
      </c>
      <c r="B21" s="6" t="s">
        <v>34</v>
      </c>
      <c r="C21" s="6">
        <v>1</v>
      </c>
      <c r="D21" s="43">
        <v>0.5</v>
      </c>
      <c r="E21" s="6">
        <v>200</v>
      </c>
      <c r="F21" s="6">
        <v>31</v>
      </c>
      <c r="G21" s="6">
        <v>40</v>
      </c>
      <c r="H21" s="6">
        <v>40</v>
      </c>
      <c r="I21" s="9">
        <f t="shared" si="0"/>
        <v>74</v>
      </c>
      <c r="J21" s="9">
        <f t="shared" si="1"/>
        <v>14800</v>
      </c>
      <c r="K21" s="7" t="s">
        <v>18</v>
      </c>
      <c r="L21" s="7" t="s">
        <v>18</v>
      </c>
      <c r="M21" s="7"/>
      <c r="N21" s="7" t="s">
        <v>18</v>
      </c>
      <c r="O21" s="7" t="s">
        <v>18</v>
      </c>
      <c r="P21" s="7" t="s">
        <v>18</v>
      </c>
      <c r="Q21" s="9"/>
      <c r="R21" s="7"/>
      <c r="S21" s="11"/>
      <c r="T21" s="8" t="s">
        <v>35</v>
      </c>
    </row>
    <row r="22" spans="1:20" s="6" customFormat="1">
      <c r="A22" s="40">
        <v>42872</v>
      </c>
      <c r="B22" s="6" t="s">
        <v>34</v>
      </c>
      <c r="C22" s="6">
        <v>1</v>
      </c>
      <c r="D22" s="43">
        <v>0.5</v>
      </c>
      <c r="E22" s="6">
        <v>200</v>
      </c>
      <c r="F22" s="6">
        <v>31</v>
      </c>
      <c r="G22" s="6">
        <v>26</v>
      </c>
      <c r="H22" s="6">
        <v>23</v>
      </c>
      <c r="I22" s="9">
        <f t="shared" si="0"/>
        <v>53.333333333333336</v>
      </c>
      <c r="J22" s="9">
        <f t="shared" si="1"/>
        <v>10666.666666666668</v>
      </c>
      <c r="K22" s="7" t="s">
        <v>18</v>
      </c>
      <c r="L22" s="7" t="s">
        <v>18</v>
      </c>
      <c r="M22" s="7"/>
      <c r="N22" s="7" t="s">
        <v>18</v>
      </c>
      <c r="O22" s="7" t="s">
        <v>18</v>
      </c>
      <c r="P22" s="7" t="s">
        <v>18</v>
      </c>
      <c r="Q22" s="9"/>
      <c r="R22" s="7"/>
      <c r="S22" s="11"/>
      <c r="T22" s="8" t="s">
        <v>35</v>
      </c>
    </row>
    <row r="23" spans="1:20" s="6" customFormat="1">
      <c r="A23" s="40">
        <v>42872</v>
      </c>
      <c r="B23" s="6" t="s">
        <v>25</v>
      </c>
      <c r="C23" s="6">
        <v>2</v>
      </c>
      <c r="D23" s="43">
        <v>1</v>
      </c>
      <c r="E23" s="6">
        <v>250</v>
      </c>
      <c r="F23" s="6">
        <v>3</v>
      </c>
      <c r="G23" s="6">
        <v>7</v>
      </c>
      <c r="H23" s="6">
        <v>7</v>
      </c>
      <c r="I23" s="9">
        <f t="shared" si="0"/>
        <v>5.666666666666667</v>
      </c>
      <c r="J23" s="9">
        <f t="shared" si="1"/>
        <v>1416.6666666666667</v>
      </c>
      <c r="K23" s="7" t="s">
        <v>18</v>
      </c>
      <c r="L23" s="7" t="s">
        <v>18</v>
      </c>
      <c r="M23" s="7"/>
      <c r="N23" s="7" t="s">
        <v>18</v>
      </c>
      <c r="O23" s="7" t="s">
        <v>18</v>
      </c>
      <c r="P23" s="7" t="s">
        <v>18</v>
      </c>
      <c r="Q23" s="9"/>
      <c r="R23" s="7"/>
      <c r="S23" s="11"/>
      <c r="T23" s="8"/>
    </row>
    <row r="24" spans="1:20" s="6" customFormat="1">
      <c r="A24" s="40">
        <v>42872</v>
      </c>
      <c r="B24" s="6" t="s">
        <v>36</v>
      </c>
      <c r="C24" s="6">
        <v>2</v>
      </c>
      <c r="D24" s="43">
        <v>0.5</v>
      </c>
      <c r="E24" s="6">
        <v>800</v>
      </c>
      <c r="F24" s="6">
        <v>136</v>
      </c>
      <c r="G24" s="6">
        <v>131</v>
      </c>
      <c r="H24" s="6">
        <v>134</v>
      </c>
      <c r="I24" s="9">
        <f t="shared" si="0"/>
        <v>267.33333333333331</v>
      </c>
      <c r="J24" s="9">
        <f t="shared" si="1"/>
        <v>213866.66666666666</v>
      </c>
      <c r="K24" s="7" t="s">
        <v>18</v>
      </c>
      <c r="L24" s="7" t="s">
        <v>18</v>
      </c>
      <c r="M24" s="7"/>
      <c r="N24" s="7" t="s">
        <v>18</v>
      </c>
      <c r="O24" s="7" t="s">
        <v>18</v>
      </c>
      <c r="P24" s="7" t="s">
        <v>18</v>
      </c>
      <c r="Q24" s="9"/>
      <c r="R24" s="7"/>
      <c r="S24" s="11"/>
      <c r="T24" s="8"/>
    </row>
    <row r="25" spans="1:20" s="6" customFormat="1">
      <c r="A25" s="40">
        <v>42872</v>
      </c>
      <c r="B25" s="6" t="s">
        <v>36</v>
      </c>
      <c r="C25" s="6">
        <v>2</v>
      </c>
      <c r="D25" s="43">
        <v>0.5</v>
      </c>
      <c r="E25" s="6">
        <v>250</v>
      </c>
      <c r="F25" s="6">
        <v>5</v>
      </c>
      <c r="G25" s="6">
        <v>8</v>
      </c>
      <c r="H25" s="6">
        <v>12</v>
      </c>
      <c r="I25" s="9">
        <f t="shared" si="0"/>
        <v>16.666666666666668</v>
      </c>
      <c r="J25" s="9">
        <f t="shared" si="1"/>
        <v>4166.666666666667</v>
      </c>
      <c r="K25" s="7" t="s">
        <v>18</v>
      </c>
      <c r="L25" s="7" t="s">
        <v>18</v>
      </c>
      <c r="M25" s="7"/>
      <c r="N25" s="7" t="s">
        <v>18</v>
      </c>
      <c r="O25" s="7" t="s">
        <v>18</v>
      </c>
      <c r="P25" s="7" t="s">
        <v>18</v>
      </c>
      <c r="Q25" s="9"/>
      <c r="R25" s="7"/>
      <c r="S25" s="11"/>
      <c r="T25" s="8"/>
    </row>
    <row r="26" spans="1:20" s="6" customFormat="1">
      <c r="A26" s="40">
        <v>42873</v>
      </c>
      <c r="B26" s="6" t="s">
        <v>37</v>
      </c>
      <c r="D26" s="43">
        <v>0.5</v>
      </c>
      <c r="E26" s="6">
        <v>350</v>
      </c>
      <c r="F26" s="6">
        <v>33</v>
      </c>
      <c r="G26" s="6">
        <v>32</v>
      </c>
      <c r="H26" s="6">
        <v>38</v>
      </c>
      <c r="I26" s="9">
        <f t="shared" si="0"/>
        <v>68.666666666666671</v>
      </c>
      <c r="J26" s="9">
        <f t="shared" si="1"/>
        <v>24033.333333333336</v>
      </c>
      <c r="K26" s="7" t="s">
        <v>18</v>
      </c>
      <c r="L26" s="7" t="s">
        <v>18</v>
      </c>
      <c r="M26" s="7"/>
      <c r="N26" s="7" t="s">
        <v>18</v>
      </c>
      <c r="O26" s="7" t="s">
        <v>18</v>
      </c>
      <c r="P26" s="7" t="s">
        <v>18</v>
      </c>
      <c r="Q26" s="9"/>
      <c r="R26" s="7"/>
      <c r="S26" s="11"/>
      <c r="T26" s="8"/>
    </row>
    <row r="27" spans="1:20" s="6" customFormat="1">
      <c r="A27" s="40">
        <v>42873</v>
      </c>
      <c r="B27" s="6" t="s">
        <v>31</v>
      </c>
      <c r="D27" s="43">
        <v>1</v>
      </c>
      <c r="E27" s="6">
        <v>250</v>
      </c>
      <c r="F27" s="6">
        <v>2</v>
      </c>
      <c r="G27" s="6">
        <v>4</v>
      </c>
      <c r="H27" s="6">
        <v>6</v>
      </c>
      <c r="I27" s="9">
        <f t="shared" si="0"/>
        <v>4</v>
      </c>
      <c r="J27" s="9">
        <f t="shared" si="1"/>
        <v>1000</v>
      </c>
      <c r="K27" s="7" t="s">
        <v>18</v>
      </c>
      <c r="L27" s="7" t="s">
        <v>18</v>
      </c>
      <c r="M27" s="7"/>
      <c r="N27" s="7" t="s">
        <v>18</v>
      </c>
      <c r="O27" s="7" t="s">
        <v>18</v>
      </c>
      <c r="P27" s="7" t="s">
        <v>18</v>
      </c>
      <c r="Q27" s="9"/>
      <c r="R27" s="7"/>
      <c r="S27" s="11"/>
      <c r="T27" s="8"/>
    </row>
    <row r="28" spans="1:20" s="6" customFormat="1">
      <c r="A28" s="40">
        <v>42873</v>
      </c>
      <c r="B28" s="6" t="s">
        <v>27</v>
      </c>
      <c r="D28" s="43">
        <v>1</v>
      </c>
      <c r="E28" s="6">
        <v>250</v>
      </c>
      <c r="F28" s="6">
        <v>0</v>
      </c>
      <c r="G28" s="6">
        <v>1</v>
      </c>
      <c r="H28" s="6">
        <v>2</v>
      </c>
      <c r="I28" s="9">
        <f t="shared" si="0"/>
        <v>1</v>
      </c>
      <c r="J28" s="9">
        <f t="shared" si="1"/>
        <v>250</v>
      </c>
      <c r="K28" s="7" t="s">
        <v>18</v>
      </c>
      <c r="L28" s="7" t="s">
        <v>18</v>
      </c>
      <c r="M28" s="7"/>
      <c r="N28" s="7" t="s">
        <v>18</v>
      </c>
      <c r="O28" s="7" t="s">
        <v>18</v>
      </c>
      <c r="P28" s="7" t="s">
        <v>18</v>
      </c>
      <c r="Q28" s="9"/>
      <c r="R28" s="7"/>
      <c r="S28" s="11"/>
      <c r="T28" s="8"/>
    </row>
    <row r="29" spans="1:20" s="6" customFormat="1">
      <c r="A29" s="40">
        <v>42873</v>
      </c>
      <c r="B29" s="6" t="s">
        <v>23</v>
      </c>
      <c r="D29" s="43">
        <v>1</v>
      </c>
      <c r="E29" s="6">
        <v>250</v>
      </c>
      <c r="F29" s="6">
        <v>23</v>
      </c>
      <c r="G29" s="6">
        <v>26</v>
      </c>
      <c r="H29" s="6">
        <v>20</v>
      </c>
      <c r="I29" s="9">
        <f t="shared" si="0"/>
        <v>23</v>
      </c>
      <c r="J29" s="9">
        <f t="shared" si="1"/>
        <v>5750</v>
      </c>
      <c r="K29" s="7" t="s">
        <v>18</v>
      </c>
      <c r="L29" s="7" t="s">
        <v>18</v>
      </c>
      <c r="M29" s="7"/>
      <c r="N29" s="7" t="s">
        <v>18</v>
      </c>
      <c r="O29" s="7" t="s">
        <v>18</v>
      </c>
      <c r="P29" s="7" t="s">
        <v>18</v>
      </c>
      <c r="Q29" s="9"/>
      <c r="R29" s="7"/>
      <c r="S29" s="11"/>
      <c r="T29" s="8"/>
    </row>
    <row r="30" spans="1:20" s="6" customFormat="1">
      <c r="A30" s="40">
        <v>42873</v>
      </c>
      <c r="B30" s="6" t="s">
        <v>24</v>
      </c>
      <c r="D30" s="43">
        <v>1</v>
      </c>
      <c r="E30" s="6">
        <v>200</v>
      </c>
      <c r="F30" s="6">
        <v>1</v>
      </c>
      <c r="G30" s="6">
        <v>1</v>
      </c>
      <c r="H30" s="6">
        <v>1</v>
      </c>
      <c r="I30" s="9">
        <f t="shared" si="0"/>
        <v>1</v>
      </c>
      <c r="J30" s="9">
        <f t="shared" si="1"/>
        <v>200</v>
      </c>
      <c r="K30" s="7" t="s">
        <v>18</v>
      </c>
      <c r="L30" s="7" t="s">
        <v>18</v>
      </c>
      <c r="M30" s="7"/>
      <c r="N30" s="7" t="s">
        <v>18</v>
      </c>
      <c r="O30" s="7" t="s">
        <v>18</v>
      </c>
      <c r="P30" s="7" t="s">
        <v>18</v>
      </c>
      <c r="Q30" s="9"/>
      <c r="R30" s="7"/>
      <c r="S30" s="11"/>
      <c r="T30" s="8"/>
    </row>
    <row r="31" spans="1:20" s="6" customFormat="1">
      <c r="A31" s="40">
        <v>42873</v>
      </c>
      <c r="B31" s="6" t="s">
        <v>34</v>
      </c>
      <c r="D31" s="43">
        <v>1</v>
      </c>
      <c r="E31" s="6">
        <v>300</v>
      </c>
      <c r="F31" s="6">
        <v>27</v>
      </c>
      <c r="G31" s="6">
        <v>43</v>
      </c>
      <c r="H31" s="6">
        <v>42</v>
      </c>
      <c r="I31" s="9">
        <f t="shared" si="0"/>
        <v>37.333333333333336</v>
      </c>
      <c r="J31" s="9">
        <f t="shared" si="1"/>
        <v>11200</v>
      </c>
      <c r="K31" s="7" t="s">
        <v>18</v>
      </c>
      <c r="L31" s="7" t="s">
        <v>18</v>
      </c>
      <c r="M31" s="7"/>
      <c r="N31" s="7" t="s">
        <v>18</v>
      </c>
      <c r="O31" s="7" t="s">
        <v>18</v>
      </c>
      <c r="P31" s="7" t="s">
        <v>18</v>
      </c>
      <c r="Q31" s="9"/>
      <c r="R31" s="7"/>
      <c r="S31" s="11"/>
      <c r="T31" s="8"/>
    </row>
    <row r="32" spans="1:20" s="6" customFormat="1">
      <c r="A32" s="40">
        <v>42873</v>
      </c>
      <c r="B32" s="6" t="s">
        <v>36</v>
      </c>
      <c r="D32" s="43">
        <v>1</v>
      </c>
      <c r="E32" s="6">
        <v>250</v>
      </c>
      <c r="F32" s="6">
        <v>16</v>
      </c>
      <c r="G32" s="6">
        <v>11</v>
      </c>
      <c r="H32" s="6">
        <v>16</v>
      </c>
      <c r="I32" s="9">
        <f t="shared" si="0"/>
        <v>14.333333333333334</v>
      </c>
      <c r="J32" s="9">
        <f t="shared" si="1"/>
        <v>3583.3333333333335</v>
      </c>
      <c r="K32" s="7" t="s">
        <v>18</v>
      </c>
      <c r="L32" s="7" t="s">
        <v>18</v>
      </c>
      <c r="M32" s="7"/>
      <c r="N32" s="7" t="s">
        <v>18</v>
      </c>
      <c r="O32" s="7" t="s">
        <v>18</v>
      </c>
      <c r="P32" s="7" t="s">
        <v>18</v>
      </c>
      <c r="Q32" s="9"/>
      <c r="R32" s="7"/>
      <c r="S32" s="11"/>
      <c r="T32" s="8"/>
    </row>
    <row r="33" spans="1:21" s="6" customFormat="1">
      <c r="A33" s="40">
        <v>42874</v>
      </c>
      <c r="B33" s="6" t="s">
        <v>37</v>
      </c>
      <c r="D33" s="43">
        <v>2</v>
      </c>
      <c r="E33" s="6">
        <v>500</v>
      </c>
      <c r="F33" s="6">
        <v>49</v>
      </c>
      <c r="G33" s="6">
        <v>44</v>
      </c>
      <c r="H33" s="6">
        <v>50</v>
      </c>
      <c r="I33" s="9">
        <f t="shared" si="0"/>
        <v>23.833333333333332</v>
      </c>
      <c r="J33" s="9">
        <f t="shared" si="1"/>
        <v>11916.666666666666</v>
      </c>
      <c r="K33" s="47">
        <v>17</v>
      </c>
      <c r="L33" s="7"/>
      <c r="M33" s="7"/>
      <c r="N33" s="6">
        <v>500</v>
      </c>
      <c r="O33" s="9">
        <f>N33*I33</f>
        <v>11916.666666666666</v>
      </c>
      <c r="P33" s="6" t="s">
        <v>18</v>
      </c>
      <c r="Q33" s="9"/>
      <c r="S33" s="11"/>
      <c r="T33" s="8"/>
    </row>
    <row r="34" spans="1:21" s="6" customFormat="1">
      <c r="A34" s="40">
        <v>42874</v>
      </c>
      <c r="B34" s="6" t="s">
        <v>38</v>
      </c>
      <c r="D34" s="43">
        <v>2</v>
      </c>
      <c r="E34" s="6">
        <v>175</v>
      </c>
      <c r="F34" s="6">
        <v>27</v>
      </c>
      <c r="G34" s="6">
        <v>23</v>
      </c>
      <c r="H34" s="6">
        <v>20</v>
      </c>
      <c r="I34" s="9">
        <f t="shared" ref="I34:I65" si="2">AVERAGE(F34:H34)/D34</f>
        <v>11.666666666666666</v>
      </c>
      <c r="J34" s="9">
        <f t="shared" ref="J34:J65" si="3">I34*E34</f>
        <v>2041.6666666666665</v>
      </c>
      <c r="K34" s="47">
        <v>19</v>
      </c>
      <c r="L34" s="7"/>
      <c r="M34" s="7"/>
      <c r="N34" s="6">
        <v>175</v>
      </c>
      <c r="O34" s="9">
        <f t="shared" ref="O34:O36" si="4">N34*I34</f>
        <v>2041.6666666666665</v>
      </c>
      <c r="P34" s="6" t="s">
        <v>18</v>
      </c>
      <c r="Q34" s="9"/>
      <c r="S34" s="11"/>
      <c r="T34" s="8"/>
    </row>
    <row r="35" spans="1:21" s="6" customFormat="1">
      <c r="A35" s="40">
        <v>42874</v>
      </c>
      <c r="B35" s="6" t="s">
        <v>39</v>
      </c>
      <c r="D35" s="43">
        <v>1</v>
      </c>
      <c r="E35" s="6">
        <v>150</v>
      </c>
      <c r="F35" s="6">
        <v>2</v>
      </c>
      <c r="G35" s="6">
        <v>1</v>
      </c>
      <c r="H35" s="6">
        <v>4</v>
      </c>
      <c r="I35" s="9">
        <f t="shared" si="2"/>
        <v>2.3333333333333335</v>
      </c>
      <c r="J35" s="9">
        <f t="shared" si="3"/>
        <v>350</v>
      </c>
      <c r="K35" s="47">
        <v>8</v>
      </c>
      <c r="L35" s="7"/>
      <c r="M35" s="7"/>
      <c r="N35" s="6">
        <v>150</v>
      </c>
      <c r="O35" s="9">
        <f t="shared" si="4"/>
        <v>350</v>
      </c>
      <c r="P35" s="6" t="s">
        <v>18</v>
      </c>
      <c r="Q35" s="9"/>
      <c r="S35" s="11"/>
      <c r="T35" s="8"/>
    </row>
    <row r="36" spans="1:21" s="6" customFormat="1" ht="30">
      <c r="A36" s="40">
        <v>42874</v>
      </c>
      <c r="B36" s="6" t="s">
        <v>23</v>
      </c>
      <c r="D36" s="43">
        <v>0.5</v>
      </c>
      <c r="E36" s="6">
        <v>800</v>
      </c>
      <c r="F36" s="6">
        <v>133</v>
      </c>
      <c r="G36" s="6">
        <v>139</v>
      </c>
      <c r="H36" s="6">
        <v>106</v>
      </c>
      <c r="I36" s="9">
        <f t="shared" si="2"/>
        <v>252</v>
      </c>
      <c r="J36" s="9">
        <f t="shared" si="3"/>
        <v>201600</v>
      </c>
      <c r="K36" s="47">
        <v>5</v>
      </c>
      <c r="L36" s="7">
        <v>80640</v>
      </c>
      <c r="M36" s="7">
        <f>L36/I36</f>
        <v>320</v>
      </c>
      <c r="N36" s="6">
        <v>320</v>
      </c>
      <c r="O36" s="9">
        <f t="shared" si="4"/>
        <v>80640</v>
      </c>
      <c r="P36" s="6" t="s">
        <v>18</v>
      </c>
      <c r="Q36" s="9"/>
      <c r="S36" s="11"/>
      <c r="T36" s="12" t="s">
        <v>52</v>
      </c>
      <c r="U36" s="6" t="s">
        <v>40</v>
      </c>
    </row>
    <row r="37" spans="1:21" s="6" customFormat="1">
      <c r="A37" s="40">
        <v>42875</v>
      </c>
      <c r="B37" s="6" t="s">
        <v>17</v>
      </c>
      <c r="D37" s="43">
        <v>0.5</v>
      </c>
      <c r="E37" s="6">
        <v>500</v>
      </c>
      <c r="F37" s="6">
        <v>95</v>
      </c>
      <c r="G37" s="6">
        <v>103</v>
      </c>
      <c r="H37" s="6">
        <v>126</v>
      </c>
      <c r="I37" s="9">
        <f t="shared" si="2"/>
        <v>216</v>
      </c>
      <c r="J37" s="9">
        <f t="shared" si="3"/>
        <v>108000</v>
      </c>
      <c r="K37" s="48">
        <v>22</v>
      </c>
      <c r="L37" s="7"/>
      <c r="M37" s="7"/>
      <c r="N37" s="6">
        <v>500</v>
      </c>
      <c r="O37" s="9">
        <f t="shared" ref="O37:O42" si="5">N37*I37</f>
        <v>108000</v>
      </c>
      <c r="P37" s="6" t="s">
        <v>18</v>
      </c>
      <c r="Q37" s="9">
        <f t="shared" ref="Q37:Q38" si="6">J37-O37</f>
        <v>0</v>
      </c>
      <c r="R37" s="5"/>
      <c r="S37" s="11"/>
      <c r="T37" s="8"/>
      <c r="U37" s="6" t="s">
        <v>41</v>
      </c>
    </row>
    <row r="38" spans="1:21" s="6" customFormat="1">
      <c r="A38" s="40">
        <v>42875</v>
      </c>
      <c r="B38" s="6" t="s">
        <v>38</v>
      </c>
      <c r="D38" s="43">
        <v>0.5</v>
      </c>
      <c r="E38" s="6">
        <v>500</v>
      </c>
      <c r="F38" s="6">
        <v>89</v>
      </c>
      <c r="G38" s="6">
        <v>94</v>
      </c>
      <c r="H38" s="6">
        <v>86</v>
      </c>
      <c r="I38" s="9">
        <f t="shared" si="2"/>
        <v>179.33333333333334</v>
      </c>
      <c r="J38" s="9">
        <f t="shared" si="3"/>
        <v>89666.666666666672</v>
      </c>
      <c r="K38" s="48">
        <v>19</v>
      </c>
      <c r="L38" s="7"/>
      <c r="M38" s="7"/>
      <c r="N38" s="6">
        <v>500</v>
      </c>
      <c r="O38" s="9">
        <f t="shared" si="5"/>
        <v>89666.666666666672</v>
      </c>
      <c r="P38" s="6" t="s">
        <v>18</v>
      </c>
      <c r="Q38" s="9">
        <f t="shared" si="6"/>
        <v>0</v>
      </c>
      <c r="R38" s="5"/>
      <c r="S38" s="11"/>
      <c r="T38" s="13"/>
      <c r="U38" s="6" t="s">
        <v>41</v>
      </c>
    </row>
    <row r="39" spans="1:21" s="6" customFormat="1">
      <c r="A39" s="40">
        <v>42875</v>
      </c>
      <c r="B39" s="6" t="s">
        <v>27</v>
      </c>
      <c r="D39" s="43">
        <v>0.5</v>
      </c>
      <c r="E39" s="6">
        <v>800</v>
      </c>
      <c r="F39" s="6">
        <v>201</v>
      </c>
      <c r="G39" s="6">
        <v>194</v>
      </c>
      <c r="H39" s="6">
        <v>185</v>
      </c>
      <c r="I39" s="9">
        <f t="shared" si="2"/>
        <v>386.66666666666669</v>
      </c>
      <c r="J39" s="9">
        <f t="shared" si="3"/>
        <v>309333.33333333337</v>
      </c>
      <c r="K39" s="48">
        <v>5</v>
      </c>
      <c r="L39" s="7"/>
      <c r="M39" s="7"/>
      <c r="N39" s="6">
        <v>300</v>
      </c>
      <c r="O39" s="9">
        <f t="shared" si="5"/>
        <v>116000</v>
      </c>
      <c r="P39" s="6" t="s">
        <v>54</v>
      </c>
      <c r="Q39" s="9">
        <f>J39-O39</f>
        <v>193333.33333333337</v>
      </c>
      <c r="R39" s="5">
        <v>42877</v>
      </c>
      <c r="S39" s="11"/>
      <c r="T39" s="8"/>
      <c r="U39" s="6" t="s">
        <v>42</v>
      </c>
    </row>
    <row r="40" spans="1:21" s="6" customFormat="1">
      <c r="A40" s="40">
        <v>42875</v>
      </c>
      <c r="B40" s="6" t="s">
        <v>23</v>
      </c>
      <c r="D40" s="43">
        <v>0.5</v>
      </c>
      <c r="E40" s="6">
        <v>280</v>
      </c>
      <c r="F40" s="6">
        <v>16</v>
      </c>
      <c r="G40" s="6">
        <v>17</v>
      </c>
      <c r="H40" s="6">
        <v>15</v>
      </c>
      <c r="I40" s="9">
        <f t="shared" si="2"/>
        <v>32</v>
      </c>
      <c r="J40" s="9">
        <f t="shared" si="3"/>
        <v>8960</v>
      </c>
      <c r="K40" s="48">
        <v>5</v>
      </c>
      <c r="L40" s="7"/>
      <c r="M40" s="7"/>
      <c r="N40" s="6">
        <v>280</v>
      </c>
      <c r="O40" s="9">
        <f t="shared" si="5"/>
        <v>8960</v>
      </c>
      <c r="P40" s="6" t="s">
        <v>55</v>
      </c>
      <c r="Q40" s="9">
        <f t="shared" ref="Q40:Q45" si="7">J40-O40</f>
        <v>0</v>
      </c>
      <c r="R40" s="5">
        <v>42877</v>
      </c>
      <c r="S40" s="11"/>
      <c r="T40" s="8"/>
      <c r="U40" s="6" t="s">
        <v>41</v>
      </c>
    </row>
    <row r="41" spans="1:21" s="6" customFormat="1">
      <c r="A41" s="40">
        <v>42875</v>
      </c>
      <c r="B41" s="6" t="s">
        <v>24</v>
      </c>
      <c r="D41" s="43">
        <v>0.5</v>
      </c>
      <c r="E41" s="6">
        <v>750</v>
      </c>
      <c r="F41" s="6">
        <v>192</v>
      </c>
      <c r="G41" s="6">
        <v>180</v>
      </c>
      <c r="H41" s="6">
        <v>190</v>
      </c>
      <c r="I41" s="9">
        <f t="shared" si="2"/>
        <v>374.66666666666669</v>
      </c>
      <c r="J41" s="9">
        <f t="shared" si="3"/>
        <v>281000</v>
      </c>
      <c r="K41" s="48">
        <v>7</v>
      </c>
      <c r="L41" s="7"/>
      <c r="M41" s="7"/>
      <c r="N41" s="6">
        <v>500</v>
      </c>
      <c r="O41" s="9">
        <f t="shared" si="5"/>
        <v>187333.33333333334</v>
      </c>
      <c r="P41" s="6" t="s">
        <v>18</v>
      </c>
      <c r="Q41" s="9">
        <f t="shared" si="7"/>
        <v>93666.666666666657</v>
      </c>
      <c r="R41" s="5"/>
      <c r="S41" s="11"/>
      <c r="T41" s="8"/>
      <c r="U41" s="6" t="s">
        <v>43</v>
      </c>
    </row>
    <row r="42" spans="1:21" s="6" customFormat="1">
      <c r="A42" s="40">
        <v>42875</v>
      </c>
      <c r="B42" s="6" t="s">
        <v>44</v>
      </c>
      <c r="D42" s="43">
        <v>1</v>
      </c>
      <c r="E42" s="6">
        <v>200</v>
      </c>
      <c r="F42" s="6">
        <v>56</v>
      </c>
      <c r="G42" s="6">
        <v>54</v>
      </c>
      <c r="H42" s="6">
        <v>68</v>
      </c>
      <c r="I42" s="9">
        <f t="shared" si="2"/>
        <v>59.333333333333336</v>
      </c>
      <c r="J42" s="9">
        <f t="shared" si="3"/>
        <v>11866.666666666668</v>
      </c>
      <c r="K42" s="48">
        <v>3</v>
      </c>
      <c r="L42" s="7"/>
      <c r="M42" s="7"/>
      <c r="N42" s="6">
        <v>200</v>
      </c>
      <c r="O42" s="9">
        <f t="shared" si="5"/>
        <v>11866.666666666668</v>
      </c>
      <c r="P42" s="6" t="s">
        <v>18</v>
      </c>
      <c r="Q42" s="9">
        <f t="shared" si="7"/>
        <v>0</v>
      </c>
      <c r="R42" s="5"/>
      <c r="S42" s="11"/>
      <c r="T42" s="8"/>
      <c r="U42" s="6" t="s">
        <v>45</v>
      </c>
    </row>
    <row r="43" spans="1:21" s="6" customFormat="1">
      <c r="A43" s="40">
        <v>42876</v>
      </c>
      <c r="B43" s="6" t="s">
        <v>17</v>
      </c>
      <c r="D43" s="43">
        <v>1</v>
      </c>
      <c r="E43" s="6">
        <v>250</v>
      </c>
      <c r="F43" s="6">
        <v>53</v>
      </c>
      <c r="G43" s="6">
        <v>61</v>
      </c>
      <c r="H43" s="6">
        <v>45</v>
      </c>
      <c r="I43" s="9">
        <f t="shared" si="2"/>
        <v>53</v>
      </c>
      <c r="J43" s="9">
        <f t="shared" si="3"/>
        <v>13250</v>
      </c>
      <c r="K43" s="48">
        <v>22</v>
      </c>
      <c r="L43" s="7"/>
      <c r="M43" s="7"/>
      <c r="N43" s="49">
        <v>250</v>
      </c>
      <c r="O43" s="45">
        <f t="shared" ref="O43:O51" si="8">N43*I43</f>
        <v>13250</v>
      </c>
      <c r="P43" s="6" t="s">
        <v>18</v>
      </c>
      <c r="Q43" s="9">
        <f t="shared" si="7"/>
        <v>0</v>
      </c>
      <c r="R43" s="5"/>
      <c r="S43" s="14"/>
      <c r="T43" s="8"/>
    </row>
    <row r="44" spans="1:21" s="6" customFormat="1">
      <c r="A44" s="40">
        <v>42876</v>
      </c>
      <c r="B44" s="6" t="s">
        <v>46</v>
      </c>
      <c r="D44" s="43">
        <v>0.5</v>
      </c>
      <c r="E44" s="6">
        <v>800</v>
      </c>
      <c r="F44" s="6">
        <v>72</v>
      </c>
      <c r="G44" s="6">
        <v>71</v>
      </c>
      <c r="H44" s="6">
        <v>88</v>
      </c>
      <c r="I44" s="9">
        <f t="shared" si="2"/>
        <v>154</v>
      </c>
      <c r="J44" s="9">
        <f t="shared" si="3"/>
        <v>123200</v>
      </c>
      <c r="K44" s="48">
        <v>23</v>
      </c>
      <c r="L44" s="7"/>
      <c r="M44" s="7"/>
      <c r="N44" s="49">
        <v>350</v>
      </c>
      <c r="O44" s="45">
        <f t="shared" si="8"/>
        <v>53900</v>
      </c>
      <c r="P44" s="6" t="s">
        <v>60</v>
      </c>
      <c r="Q44" s="9">
        <f>J44-O44</f>
        <v>69300</v>
      </c>
      <c r="R44" s="5">
        <v>42877</v>
      </c>
      <c r="S44" s="11"/>
      <c r="T44" s="8"/>
    </row>
    <row r="45" spans="1:21" s="6" customFormat="1">
      <c r="A45" s="40">
        <v>42876</v>
      </c>
      <c r="B45" s="6" t="s">
        <v>47</v>
      </c>
      <c r="D45" s="43">
        <v>0.5</v>
      </c>
      <c r="E45" s="6">
        <v>800</v>
      </c>
      <c r="F45" s="6">
        <v>81</v>
      </c>
      <c r="G45" s="6">
        <v>80</v>
      </c>
      <c r="H45" s="6">
        <v>76</v>
      </c>
      <c r="I45" s="9">
        <f t="shared" si="2"/>
        <v>158</v>
      </c>
      <c r="J45" s="9">
        <f t="shared" si="3"/>
        <v>126400</v>
      </c>
      <c r="K45" s="48">
        <v>12</v>
      </c>
      <c r="L45" s="7"/>
      <c r="M45" s="7"/>
      <c r="N45" s="49">
        <v>350</v>
      </c>
      <c r="O45" s="45">
        <f t="shared" si="8"/>
        <v>55300</v>
      </c>
      <c r="P45" s="6" t="s">
        <v>18</v>
      </c>
      <c r="Q45" s="9">
        <f t="shared" si="7"/>
        <v>71100</v>
      </c>
      <c r="R45" s="5"/>
      <c r="S45" s="11"/>
      <c r="T45" s="8"/>
    </row>
    <row r="46" spans="1:21" s="6" customFormat="1">
      <c r="A46" s="40">
        <v>42876</v>
      </c>
      <c r="B46" s="6" t="s">
        <v>27</v>
      </c>
      <c r="D46" s="43">
        <v>0.5</v>
      </c>
      <c r="E46" s="6">
        <v>800</v>
      </c>
      <c r="F46" s="6">
        <v>278</v>
      </c>
      <c r="G46" s="6">
        <v>294</v>
      </c>
      <c r="H46" s="6">
        <v>267</v>
      </c>
      <c r="I46" s="9">
        <f t="shared" si="2"/>
        <v>559.33333333333337</v>
      </c>
      <c r="J46" s="9">
        <f t="shared" si="3"/>
        <v>447466.66666666669</v>
      </c>
      <c r="K46" s="48">
        <v>11</v>
      </c>
      <c r="L46" s="7"/>
      <c r="M46" s="7"/>
      <c r="N46" s="49">
        <v>150</v>
      </c>
      <c r="O46" s="45">
        <f t="shared" si="8"/>
        <v>83900</v>
      </c>
      <c r="P46" s="6" t="s">
        <v>58</v>
      </c>
      <c r="Q46" s="9">
        <f>J46-O46</f>
        <v>363566.66666666669</v>
      </c>
      <c r="R46" s="5">
        <v>42877</v>
      </c>
      <c r="S46" s="11"/>
      <c r="T46" s="8" t="s">
        <v>59</v>
      </c>
    </row>
    <row r="47" spans="1:21" s="6" customFormat="1">
      <c r="A47" s="40">
        <v>42876</v>
      </c>
      <c r="B47" s="6" t="s">
        <v>23</v>
      </c>
      <c r="D47" s="43">
        <v>0.5</v>
      </c>
      <c r="E47" s="6">
        <v>800</v>
      </c>
      <c r="F47" s="6">
        <v>118</v>
      </c>
      <c r="G47" s="6">
        <v>125</v>
      </c>
      <c r="H47" s="6">
        <v>122</v>
      </c>
      <c r="I47" s="9">
        <f t="shared" si="2"/>
        <v>243.33333333333334</v>
      </c>
      <c r="J47" s="9">
        <f t="shared" si="3"/>
        <v>194666.66666666669</v>
      </c>
      <c r="K47" s="48">
        <v>11</v>
      </c>
      <c r="L47" s="7"/>
      <c r="M47" s="7"/>
      <c r="N47" s="49">
        <v>250</v>
      </c>
      <c r="O47" s="45">
        <f t="shared" si="8"/>
        <v>60833.333333333336</v>
      </c>
      <c r="P47" s="6" t="s">
        <v>58</v>
      </c>
      <c r="Q47" s="9">
        <f>J47-O47</f>
        <v>133833.33333333334</v>
      </c>
      <c r="R47" s="5">
        <v>42877</v>
      </c>
      <c r="S47" s="11"/>
      <c r="T47" s="8" t="s">
        <v>59</v>
      </c>
    </row>
    <row r="48" spans="1:21" s="6" customFormat="1">
      <c r="A48" s="40">
        <v>42876</v>
      </c>
      <c r="B48" s="6" t="s">
        <v>34</v>
      </c>
      <c r="D48" s="43">
        <v>0.5</v>
      </c>
      <c r="E48" s="6">
        <v>800</v>
      </c>
      <c r="F48" s="6">
        <v>116</v>
      </c>
      <c r="G48" s="6">
        <v>102</v>
      </c>
      <c r="H48" s="6">
        <v>105</v>
      </c>
      <c r="I48" s="9">
        <f t="shared" si="2"/>
        <v>215.33333333333334</v>
      </c>
      <c r="J48" s="9">
        <f t="shared" si="3"/>
        <v>172266.66666666669</v>
      </c>
      <c r="K48" s="48">
        <v>7</v>
      </c>
      <c r="L48" s="7"/>
      <c r="M48" s="7"/>
      <c r="N48" s="49">
        <v>250</v>
      </c>
      <c r="O48" s="45">
        <f t="shared" si="8"/>
        <v>53833.333333333336</v>
      </c>
      <c r="P48" s="6" t="s">
        <v>61</v>
      </c>
      <c r="Q48" s="9">
        <f>J48-O48</f>
        <v>118433.33333333334</v>
      </c>
      <c r="R48" s="5">
        <v>42877</v>
      </c>
      <c r="S48" s="11"/>
      <c r="T48" s="8"/>
    </row>
    <row r="49" spans="1:20" s="6" customFormat="1">
      <c r="A49" s="40">
        <v>42876</v>
      </c>
      <c r="B49" s="6" t="s">
        <v>36</v>
      </c>
      <c r="D49" s="43">
        <v>1</v>
      </c>
      <c r="E49" s="6">
        <v>250</v>
      </c>
      <c r="F49" s="6">
        <v>33</v>
      </c>
      <c r="G49" s="6">
        <v>38</v>
      </c>
      <c r="H49" s="6">
        <v>27</v>
      </c>
      <c r="I49" s="9">
        <f t="shared" si="2"/>
        <v>32.666666666666664</v>
      </c>
      <c r="J49" s="9">
        <f t="shared" si="3"/>
        <v>8166.6666666666661</v>
      </c>
      <c r="K49" s="48">
        <v>16</v>
      </c>
      <c r="L49" s="7"/>
      <c r="M49" s="7"/>
      <c r="N49" s="49">
        <v>250</v>
      </c>
      <c r="O49" s="45">
        <f t="shared" si="8"/>
        <v>8166.6666666666661</v>
      </c>
      <c r="P49" s="6" t="s">
        <v>18</v>
      </c>
      <c r="Q49" s="9">
        <f t="shared" ref="Q49" si="9">J49-O49</f>
        <v>0</v>
      </c>
      <c r="R49" s="5"/>
      <c r="S49" s="11"/>
      <c r="T49" s="8"/>
    </row>
    <row r="50" spans="1:20" s="6" customFormat="1">
      <c r="A50" s="40">
        <v>42876</v>
      </c>
      <c r="B50" s="6" t="s">
        <v>44</v>
      </c>
      <c r="D50" s="43">
        <v>0.5</v>
      </c>
      <c r="E50" s="6">
        <v>800</v>
      </c>
      <c r="F50" s="6">
        <v>177</v>
      </c>
      <c r="G50" s="6">
        <v>158</v>
      </c>
      <c r="H50" s="6">
        <v>134</v>
      </c>
      <c r="I50" s="9">
        <f t="shared" si="2"/>
        <v>312.66666666666669</v>
      </c>
      <c r="J50" s="9">
        <f t="shared" si="3"/>
        <v>250133.33333333334</v>
      </c>
      <c r="K50" s="48">
        <v>13</v>
      </c>
      <c r="L50" s="7"/>
      <c r="M50" s="7"/>
      <c r="N50" s="49">
        <v>150</v>
      </c>
      <c r="O50" s="45">
        <f t="shared" si="8"/>
        <v>46900</v>
      </c>
      <c r="P50" s="6" t="s">
        <v>56</v>
      </c>
      <c r="Q50" s="9">
        <f>J50-O50</f>
        <v>203233.33333333334</v>
      </c>
      <c r="R50" s="5">
        <v>42877</v>
      </c>
      <c r="S50" s="11"/>
      <c r="T50" s="8" t="s">
        <v>57</v>
      </c>
    </row>
    <row r="51" spans="1:20" s="6" customFormat="1">
      <c r="A51" s="40">
        <v>42876</v>
      </c>
      <c r="B51" s="6" t="s">
        <v>48</v>
      </c>
      <c r="D51" s="43">
        <v>0.5</v>
      </c>
      <c r="E51" s="6">
        <v>800</v>
      </c>
      <c r="F51" s="6">
        <v>145</v>
      </c>
      <c r="G51" s="6">
        <v>104</v>
      </c>
      <c r="H51" s="6">
        <v>145</v>
      </c>
      <c r="I51" s="9">
        <f t="shared" si="2"/>
        <v>262.66666666666669</v>
      </c>
      <c r="J51" s="9">
        <f t="shared" si="3"/>
        <v>210133.33333333334</v>
      </c>
      <c r="K51" s="48">
        <v>13</v>
      </c>
      <c r="L51" s="7"/>
      <c r="M51" s="7"/>
      <c r="N51" s="49">
        <v>200</v>
      </c>
      <c r="O51" s="45">
        <f t="shared" si="8"/>
        <v>52533.333333333336</v>
      </c>
      <c r="P51" s="6" t="s">
        <v>56</v>
      </c>
      <c r="Q51" s="9">
        <f>J51-O51</f>
        <v>157600</v>
      </c>
      <c r="R51" s="5">
        <v>42877</v>
      </c>
      <c r="S51" s="11"/>
      <c r="T51" s="8" t="s">
        <v>57</v>
      </c>
    </row>
    <row r="52" spans="1:20" s="6" customFormat="1">
      <c r="A52" s="40">
        <v>42877</v>
      </c>
      <c r="B52" s="6" t="s">
        <v>17</v>
      </c>
      <c r="D52" s="43">
        <v>1</v>
      </c>
      <c r="E52" s="6">
        <v>125</v>
      </c>
      <c r="F52" s="6">
        <v>5</v>
      </c>
      <c r="G52" s="6">
        <v>6</v>
      </c>
      <c r="H52" s="6">
        <v>4</v>
      </c>
      <c r="I52" s="9">
        <f t="shared" si="2"/>
        <v>5</v>
      </c>
      <c r="J52" s="9">
        <f t="shared" si="3"/>
        <v>625</v>
      </c>
      <c r="K52" s="48">
        <v>22</v>
      </c>
      <c r="L52" s="7"/>
      <c r="M52" s="7"/>
      <c r="N52" s="49">
        <v>125</v>
      </c>
      <c r="O52" s="45">
        <f t="shared" ref="O52:O58" si="10">N52*I52</f>
        <v>625</v>
      </c>
      <c r="P52" s="6" t="s">
        <v>18</v>
      </c>
      <c r="Q52" s="9">
        <f t="shared" ref="Q52:Q61" si="11">J52-O52</f>
        <v>0</v>
      </c>
      <c r="R52" s="5"/>
      <c r="S52" s="11"/>
      <c r="T52" s="8"/>
    </row>
    <row r="53" spans="1:20" s="6" customFormat="1">
      <c r="A53" s="40">
        <v>42877</v>
      </c>
      <c r="B53" s="6" t="s">
        <v>46</v>
      </c>
      <c r="D53" s="43">
        <v>1</v>
      </c>
      <c r="E53" s="6">
        <v>200</v>
      </c>
      <c r="F53" s="6">
        <v>10</v>
      </c>
      <c r="G53" s="6">
        <v>9</v>
      </c>
      <c r="H53" s="6">
        <v>8</v>
      </c>
      <c r="I53" s="9">
        <f t="shared" si="2"/>
        <v>9</v>
      </c>
      <c r="J53" s="9">
        <f t="shared" si="3"/>
        <v>1800</v>
      </c>
      <c r="K53" s="48">
        <v>23</v>
      </c>
      <c r="L53" s="7"/>
      <c r="M53" s="7"/>
      <c r="N53" s="49">
        <v>200</v>
      </c>
      <c r="O53" s="45">
        <f t="shared" si="10"/>
        <v>1800</v>
      </c>
      <c r="P53" s="6" t="s">
        <v>18</v>
      </c>
      <c r="Q53" s="9">
        <f t="shared" si="11"/>
        <v>0</v>
      </c>
      <c r="R53" s="5"/>
      <c r="S53" s="11"/>
      <c r="T53" s="8"/>
    </row>
    <row r="54" spans="1:20" s="6" customFormat="1">
      <c r="A54" s="40">
        <v>42877</v>
      </c>
      <c r="B54" s="6" t="s">
        <v>49</v>
      </c>
      <c r="D54" s="43">
        <v>1</v>
      </c>
      <c r="E54" s="6">
        <v>250</v>
      </c>
      <c r="F54" s="6">
        <v>1</v>
      </c>
      <c r="G54" s="6">
        <v>3</v>
      </c>
      <c r="H54" s="6">
        <v>3</v>
      </c>
      <c r="I54" s="9">
        <f t="shared" si="2"/>
        <v>2.3333333333333335</v>
      </c>
      <c r="J54" s="9">
        <f t="shared" si="3"/>
        <v>583.33333333333337</v>
      </c>
      <c r="K54" s="48">
        <v>12</v>
      </c>
      <c r="L54" s="7"/>
      <c r="M54" s="7"/>
      <c r="N54" s="49">
        <v>250</v>
      </c>
      <c r="O54" s="45">
        <f t="shared" si="10"/>
        <v>583.33333333333337</v>
      </c>
      <c r="P54" s="6" t="s">
        <v>18</v>
      </c>
      <c r="Q54" s="9">
        <f t="shared" si="11"/>
        <v>0</v>
      </c>
      <c r="R54" s="5"/>
      <c r="S54" s="11"/>
      <c r="T54" s="8"/>
    </row>
    <row r="55" spans="1:20" s="6" customFormat="1">
      <c r="A55" s="40">
        <v>42877</v>
      </c>
      <c r="B55" s="6" t="s">
        <v>50</v>
      </c>
      <c r="D55" s="43">
        <v>1</v>
      </c>
      <c r="E55" s="6">
        <v>175</v>
      </c>
      <c r="F55" s="6">
        <v>3</v>
      </c>
      <c r="G55" s="6">
        <v>4</v>
      </c>
      <c r="H55" s="6">
        <v>1</v>
      </c>
      <c r="I55" s="9">
        <f t="shared" si="2"/>
        <v>2.6666666666666665</v>
      </c>
      <c r="J55" s="9">
        <f t="shared" si="3"/>
        <v>466.66666666666663</v>
      </c>
      <c r="K55" s="48">
        <v>8</v>
      </c>
      <c r="L55" s="7"/>
      <c r="M55" s="7"/>
      <c r="N55" s="49">
        <v>175</v>
      </c>
      <c r="O55" s="45">
        <f t="shared" si="10"/>
        <v>466.66666666666663</v>
      </c>
      <c r="P55" s="6" t="s">
        <v>18</v>
      </c>
      <c r="Q55" s="9">
        <f t="shared" si="11"/>
        <v>0</v>
      </c>
      <c r="R55" s="5"/>
      <c r="S55" s="11"/>
      <c r="T55" s="8"/>
    </row>
    <row r="56" spans="1:20" s="6" customFormat="1">
      <c r="A56" s="40">
        <v>42877</v>
      </c>
      <c r="B56" s="6" t="s">
        <v>23</v>
      </c>
      <c r="D56" s="43">
        <v>1</v>
      </c>
      <c r="E56" s="6">
        <v>200</v>
      </c>
      <c r="F56" s="6">
        <v>17</v>
      </c>
      <c r="G56" s="6">
        <v>18</v>
      </c>
      <c r="H56" s="6">
        <v>16</v>
      </c>
      <c r="I56" s="9">
        <f t="shared" si="2"/>
        <v>17</v>
      </c>
      <c r="J56" s="9">
        <f t="shared" si="3"/>
        <v>3400</v>
      </c>
      <c r="K56" s="48">
        <v>11</v>
      </c>
      <c r="L56" s="7"/>
      <c r="M56" s="7"/>
      <c r="N56" s="49">
        <v>200</v>
      </c>
      <c r="O56" s="45">
        <f t="shared" si="10"/>
        <v>3400</v>
      </c>
      <c r="P56" s="6" t="s">
        <v>18</v>
      </c>
      <c r="Q56" s="9">
        <f t="shared" si="11"/>
        <v>0</v>
      </c>
      <c r="R56" s="5"/>
      <c r="S56" s="11"/>
      <c r="T56" s="8"/>
    </row>
    <row r="57" spans="1:20" s="6" customFormat="1">
      <c r="A57" s="40">
        <v>42877</v>
      </c>
      <c r="B57" s="6" t="s">
        <v>36</v>
      </c>
      <c r="D57" s="43">
        <v>1</v>
      </c>
      <c r="E57" s="6">
        <v>250</v>
      </c>
      <c r="F57" s="6">
        <v>97</v>
      </c>
      <c r="G57" s="6">
        <v>101</v>
      </c>
      <c r="H57" s="6">
        <v>96</v>
      </c>
      <c r="I57" s="9">
        <f t="shared" si="2"/>
        <v>98</v>
      </c>
      <c r="J57" s="9">
        <f t="shared" si="3"/>
        <v>24500</v>
      </c>
      <c r="K57" s="48">
        <v>16</v>
      </c>
      <c r="L57" s="7"/>
      <c r="M57" s="7"/>
      <c r="N57" s="49">
        <v>250</v>
      </c>
      <c r="O57" s="45">
        <f t="shared" si="10"/>
        <v>24500</v>
      </c>
      <c r="P57" s="6" t="s">
        <v>18</v>
      </c>
      <c r="Q57" s="9">
        <f t="shared" si="11"/>
        <v>0</v>
      </c>
      <c r="R57" s="5"/>
      <c r="S57" s="11"/>
      <c r="T57" s="8"/>
    </row>
    <row r="58" spans="1:20" s="6" customFormat="1">
      <c r="A58" s="40">
        <v>42877</v>
      </c>
      <c r="B58" s="6" t="s">
        <v>44</v>
      </c>
      <c r="D58" s="43">
        <v>0.5</v>
      </c>
      <c r="E58" s="6">
        <v>800</v>
      </c>
      <c r="F58" s="6">
        <v>75</v>
      </c>
      <c r="G58" s="6">
        <v>79</v>
      </c>
      <c r="H58" s="6">
        <v>101</v>
      </c>
      <c r="I58" s="9">
        <f t="shared" si="2"/>
        <v>170</v>
      </c>
      <c r="J58" s="9">
        <f t="shared" si="3"/>
        <v>136000</v>
      </c>
      <c r="K58" s="48">
        <v>13</v>
      </c>
      <c r="L58" s="7"/>
      <c r="M58" s="7"/>
      <c r="N58" s="49">
        <v>300</v>
      </c>
      <c r="O58" s="45">
        <f t="shared" si="10"/>
        <v>51000</v>
      </c>
      <c r="P58" s="6" t="s">
        <v>62</v>
      </c>
      <c r="Q58" s="9">
        <f t="shared" si="11"/>
        <v>85000</v>
      </c>
      <c r="R58" s="5">
        <v>42877</v>
      </c>
      <c r="S58" s="11"/>
      <c r="T58" s="8"/>
    </row>
    <row r="59" spans="1:20" s="6" customFormat="1">
      <c r="A59" s="40">
        <v>42878</v>
      </c>
      <c r="B59" s="6" t="s">
        <v>20</v>
      </c>
      <c r="D59" s="43">
        <v>0.5</v>
      </c>
      <c r="E59" s="6">
        <v>800</v>
      </c>
      <c r="F59" s="6">
        <v>148</v>
      </c>
      <c r="G59" s="6">
        <v>144</v>
      </c>
      <c r="H59" s="6">
        <v>160</v>
      </c>
      <c r="I59" s="9">
        <f t="shared" si="2"/>
        <v>301.33333333333331</v>
      </c>
      <c r="J59" s="9">
        <f t="shared" si="3"/>
        <v>241066.66666666666</v>
      </c>
      <c r="K59" s="48">
        <v>17</v>
      </c>
      <c r="L59" s="7"/>
      <c r="M59" s="7"/>
      <c r="N59" s="49">
        <v>175</v>
      </c>
      <c r="O59" s="45">
        <f t="shared" ref="O59:O122" si="12">N59*I59</f>
        <v>52733.333333333328</v>
      </c>
      <c r="P59" s="6" t="s">
        <v>64</v>
      </c>
      <c r="Q59" s="9">
        <f t="shared" si="11"/>
        <v>188333.33333333331</v>
      </c>
      <c r="R59" s="5">
        <v>42878</v>
      </c>
      <c r="S59" s="11"/>
      <c r="T59" s="8"/>
    </row>
    <row r="60" spans="1:20" s="6" customFormat="1">
      <c r="A60" s="40">
        <v>42878</v>
      </c>
      <c r="B60" s="6" t="s">
        <v>46</v>
      </c>
      <c r="D60" s="43">
        <v>1</v>
      </c>
      <c r="E60" s="6">
        <v>800</v>
      </c>
      <c r="F60" s="6">
        <v>156</v>
      </c>
      <c r="G60" s="6">
        <v>159</v>
      </c>
      <c r="H60" s="6">
        <v>176</v>
      </c>
      <c r="I60" s="9">
        <f t="shared" si="2"/>
        <v>163.66666666666666</v>
      </c>
      <c r="J60" s="9">
        <f t="shared" si="3"/>
        <v>130933.33333333333</v>
      </c>
      <c r="K60" s="48">
        <v>23</v>
      </c>
      <c r="L60" s="7"/>
      <c r="M60" s="7"/>
      <c r="N60" s="49">
        <v>300</v>
      </c>
      <c r="O60" s="45">
        <f t="shared" si="12"/>
        <v>49100</v>
      </c>
      <c r="P60" s="6" t="s">
        <v>63</v>
      </c>
      <c r="Q60" s="9">
        <f t="shared" si="11"/>
        <v>81833.333333333328</v>
      </c>
      <c r="R60" s="5">
        <v>42878</v>
      </c>
      <c r="S60" s="11"/>
      <c r="T60" s="8"/>
    </row>
    <row r="61" spans="1:20" s="6" customFormat="1">
      <c r="A61" s="40">
        <v>42878</v>
      </c>
      <c r="B61" s="6" t="s">
        <v>49</v>
      </c>
      <c r="C61" s="6">
        <v>12</v>
      </c>
      <c r="D61" s="43">
        <v>1</v>
      </c>
      <c r="E61" s="6">
        <v>200</v>
      </c>
      <c r="F61" s="6">
        <v>17</v>
      </c>
      <c r="G61" s="6">
        <v>7</v>
      </c>
      <c r="H61" s="6">
        <v>10</v>
      </c>
      <c r="I61" s="9">
        <f t="shared" si="2"/>
        <v>11.333333333333334</v>
      </c>
      <c r="J61" s="9">
        <f t="shared" si="3"/>
        <v>2266.666666666667</v>
      </c>
      <c r="K61" s="48">
        <v>12</v>
      </c>
      <c r="L61" s="7"/>
      <c r="M61" s="7"/>
      <c r="N61" s="49">
        <v>200</v>
      </c>
      <c r="O61" s="45">
        <f t="shared" si="12"/>
        <v>2266.666666666667</v>
      </c>
      <c r="P61" s="6" t="s">
        <v>18</v>
      </c>
      <c r="Q61" s="9">
        <f t="shared" si="11"/>
        <v>0</v>
      </c>
      <c r="S61" s="11"/>
      <c r="T61" s="8"/>
    </row>
    <row r="62" spans="1:20" s="6" customFormat="1">
      <c r="A62" s="40">
        <v>42878</v>
      </c>
      <c r="B62" s="6" t="s">
        <v>27</v>
      </c>
      <c r="D62" s="43">
        <v>0.5</v>
      </c>
      <c r="E62" s="6">
        <v>350</v>
      </c>
      <c r="F62" s="6">
        <v>40</v>
      </c>
      <c r="G62" s="6">
        <v>64</v>
      </c>
      <c r="H62" s="6">
        <v>60</v>
      </c>
      <c r="I62" s="9">
        <f t="shared" si="2"/>
        <v>109.33333333333333</v>
      </c>
      <c r="J62" s="9">
        <f t="shared" si="3"/>
        <v>38266.666666666664</v>
      </c>
      <c r="K62" s="48">
        <v>11</v>
      </c>
      <c r="L62" s="7"/>
      <c r="M62" s="7"/>
      <c r="N62" s="49">
        <v>200</v>
      </c>
      <c r="O62" s="45">
        <f t="shared" si="12"/>
        <v>21866.666666666664</v>
      </c>
      <c r="P62" s="6" t="s">
        <v>65</v>
      </c>
      <c r="Q62" s="9">
        <f>J62-O62</f>
        <v>16400</v>
      </c>
      <c r="S62" s="11"/>
      <c r="T62" s="8"/>
    </row>
    <row r="63" spans="1:20" s="6" customFormat="1">
      <c r="A63" s="40">
        <v>42878</v>
      </c>
      <c r="B63" s="6" t="s">
        <v>34</v>
      </c>
      <c r="C63" s="6">
        <v>7</v>
      </c>
      <c r="D63" s="43">
        <v>0.5</v>
      </c>
      <c r="E63" s="6">
        <v>600</v>
      </c>
      <c r="F63" s="6">
        <v>43</v>
      </c>
      <c r="G63" s="6">
        <v>63</v>
      </c>
      <c r="H63" s="6">
        <v>63</v>
      </c>
      <c r="I63" s="9">
        <f t="shared" si="2"/>
        <v>112.66666666666667</v>
      </c>
      <c r="J63" s="9">
        <f t="shared" si="3"/>
        <v>67600</v>
      </c>
      <c r="K63" s="48">
        <v>7</v>
      </c>
      <c r="L63" s="7"/>
      <c r="M63" s="7"/>
      <c r="N63" s="49">
        <v>300</v>
      </c>
      <c r="O63" s="45">
        <f t="shared" si="12"/>
        <v>33800</v>
      </c>
      <c r="P63" s="6" t="s">
        <v>66</v>
      </c>
      <c r="Q63" s="9">
        <f>J63-O63</f>
        <v>33800</v>
      </c>
      <c r="S63" s="11"/>
      <c r="T63" s="8"/>
    </row>
    <row r="64" spans="1:20" s="6" customFormat="1">
      <c r="A64" s="40">
        <v>42878</v>
      </c>
      <c r="B64" s="6" t="s">
        <v>36</v>
      </c>
      <c r="D64" s="43">
        <v>0.5</v>
      </c>
      <c r="E64" s="6">
        <v>640</v>
      </c>
      <c r="F64" s="6">
        <v>162</v>
      </c>
      <c r="G64" s="6">
        <v>151</v>
      </c>
      <c r="H64" s="6">
        <v>177</v>
      </c>
      <c r="I64" s="9">
        <f t="shared" si="2"/>
        <v>326.66666666666669</v>
      </c>
      <c r="J64" s="9">
        <f t="shared" si="3"/>
        <v>209066.66666666669</v>
      </c>
      <c r="K64" s="48">
        <v>16</v>
      </c>
      <c r="L64" s="7"/>
      <c r="M64" s="7"/>
      <c r="N64" s="49">
        <v>200</v>
      </c>
      <c r="O64" s="45">
        <f t="shared" si="12"/>
        <v>65333.333333333336</v>
      </c>
      <c r="P64" s="6" t="s">
        <v>67</v>
      </c>
      <c r="Q64" s="9">
        <f>J64-O64</f>
        <v>143733.33333333334</v>
      </c>
      <c r="S64" s="11"/>
      <c r="T64" s="8"/>
    </row>
    <row r="65" spans="1:20" s="6" customFormat="1">
      <c r="A65" s="40">
        <v>42878</v>
      </c>
      <c r="B65" s="6" t="s">
        <v>51</v>
      </c>
      <c r="C65" s="6">
        <v>13</v>
      </c>
      <c r="D65" s="43">
        <v>1</v>
      </c>
      <c r="E65" s="6">
        <v>150</v>
      </c>
      <c r="F65" s="6">
        <v>7</v>
      </c>
      <c r="G65" s="6">
        <v>9</v>
      </c>
      <c r="H65" s="6">
        <v>4</v>
      </c>
      <c r="I65" s="9">
        <f t="shared" si="2"/>
        <v>6.666666666666667</v>
      </c>
      <c r="J65" s="9">
        <f t="shared" si="3"/>
        <v>1000</v>
      </c>
      <c r="K65" s="48">
        <v>13</v>
      </c>
      <c r="L65" s="7"/>
      <c r="M65" s="7"/>
      <c r="N65" s="49">
        <v>150</v>
      </c>
      <c r="O65" s="45">
        <f t="shared" si="12"/>
        <v>1000</v>
      </c>
      <c r="P65" s="6" t="s">
        <v>18</v>
      </c>
      <c r="Q65" s="9">
        <f t="shared" ref="Q65:Q128" si="13">J65-O65</f>
        <v>0</v>
      </c>
      <c r="S65" s="11"/>
      <c r="T65" s="8"/>
    </row>
    <row r="66" spans="1:20" s="6" customFormat="1">
      <c r="A66" s="40">
        <v>42879</v>
      </c>
      <c r="B66" s="6" t="s">
        <v>90</v>
      </c>
      <c r="D66" s="43">
        <v>0.5</v>
      </c>
      <c r="E66" s="6">
        <v>800</v>
      </c>
      <c r="F66" s="6">
        <v>131</v>
      </c>
      <c r="G66" s="6">
        <v>137</v>
      </c>
      <c r="H66" s="6">
        <v>118</v>
      </c>
      <c r="I66" s="9">
        <f t="shared" ref="I66:I73" si="14">AVERAGE(F66:H66)/D66</f>
        <v>257.33333333333331</v>
      </c>
      <c r="J66" s="9">
        <f t="shared" ref="J66:J73" si="15">I66*E66</f>
        <v>205866.66666666666</v>
      </c>
      <c r="K66" s="7">
        <v>19</v>
      </c>
      <c r="L66" s="7">
        <v>50000</v>
      </c>
      <c r="M66" s="7">
        <f>L66/I66</f>
        <v>194.30051813471505</v>
      </c>
      <c r="N66" s="6">
        <v>200</v>
      </c>
      <c r="O66" s="9">
        <f t="shared" si="12"/>
        <v>51466.666666666664</v>
      </c>
      <c r="P66" s="6" t="s">
        <v>91</v>
      </c>
      <c r="Q66" s="9">
        <f t="shared" si="13"/>
        <v>154400</v>
      </c>
      <c r="R66" s="5">
        <v>42879</v>
      </c>
      <c r="S66" s="11"/>
      <c r="T66" s="8"/>
    </row>
    <row r="67" spans="1:20" s="6" customFormat="1">
      <c r="A67" s="40">
        <v>42879</v>
      </c>
      <c r="B67" s="6" t="s">
        <v>46</v>
      </c>
      <c r="D67" s="43">
        <v>0.5</v>
      </c>
      <c r="E67" s="6">
        <v>530</v>
      </c>
      <c r="F67" s="6">
        <v>45</v>
      </c>
      <c r="G67" s="6">
        <v>51</v>
      </c>
      <c r="H67" s="6">
        <v>41</v>
      </c>
      <c r="I67" s="9">
        <f t="shared" si="14"/>
        <v>91.333333333333329</v>
      </c>
      <c r="J67" s="9">
        <f t="shared" si="15"/>
        <v>48406.666666666664</v>
      </c>
      <c r="K67" s="7"/>
      <c r="L67" s="7"/>
      <c r="M67" s="7"/>
      <c r="N67" s="6">
        <v>250</v>
      </c>
      <c r="O67" s="9">
        <f t="shared" si="12"/>
        <v>22833.333333333332</v>
      </c>
      <c r="P67" s="6" t="s">
        <v>92</v>
      </c>
      <c r="Q67" s="9">
        <f t="shared" si="13"/>
        <v>25573.333333333332</v>
      </c>
      <c r="S67" s="11"/>
      <c r="T67" s="8"/>
    </row>
    <row r="68" spans="1:20" s="6" customFormat="1">
      <c r="A68" s="40">
        <v>42879</v>
      </c>
      <c r="B68" s="6" t="s">
        <v>20</v>
      </c>
      <c r="D68" s="43">
        <v>0.5</v>
      </c>
      <c r="E68" s="6">
        <v>500</v>
      </c>
      <c r="F68" s="6">
        <v>65</v>
      </c>
      <c r="G68" s="6">
        <v>73</v>
      </c>
      <c r="H68" s="6">
        <v>62</v>
      </c>
      <c r="I68" s="9">
        <f t="shared" si="14"/>
        <v>133.33333333333334</v>
      </c>
      <c r="J68" s="9">
        <f t="shared" si="15"/>
        <v>66666.666666666672</v>
      </c>
      <c r="K68" s="7"/>
      <c r="L68" s="7">
        <v>50000</v>
      </c>
      <c r="M68" s="7">
        <f>L68/I68</f>
        <v>375</v>
      </c>
      <c r="N68" s="6">
        <v>375</v>
      </c>
      <c r="O68" s="9">
        <f t="shared" si="12"/>
        <v>50000</v>
      </c>
      <c r="P68" s="6" t="s">
        <v>93</v>
      </c>
      <c r="Q68" s="9">
        <f t="shared" si="13"/>
        <v>16666.666666666672</v>
      </c>
      <c r="S68" s="11"/>
      <c r="T68" s="8"/>
    </row>
    <row r="69" spans="1:20" s="6" customFormat="1">
      <c r="A69" s="40">
        <v>42879</v>
      </c>
      <c r="B69" s="6" t="s">
        <v>17</v>
      </c>
      <c r="D69" s="43">
        <v>0.5</v>
      </c>
      <c r="E69" s="6">
        <v>350</v>
      </c>
      <c r="F69" s="6">
        <v>51</v>
      </c>
      <c r="G69" s="6">
        <v>54</v>
      </c>
      <c r="H69" s="6">
        <v>56</v>
      </c>
      <c r="I69" s="9">
        <f t="shared" si="14"/>
        <v>107.33333333333333</v>
      </c>
      <c r="J69" s="9">
        <f t="shared" si="15"/>
        <v>37566.666666666664</v>
      </c>
      <c r="K69" s="7"/>
      <c r="L69" s="7">
        <v>25000</v>
      </c>
      <c r="M69" s="7">
        <f>L69/I69</f>
        <v>232.91925465838511</v>
      </c>
      <c r="N69" s="6">
        <v>225</v>
      </c>
      <c r="O69" s="9">
        <f t="shared" si="12"/>
        <v>24150</v>
      </c>
      <c r="P69" s="6" t="s">
        <v>95</v>
      </c>
      <c r="Q69" s="9">
        <f t="shared" si="13"/>
        <v>13416.666666666664</v>
      </c>
      <c r="S69" s="11"/>
      <c r="T69" s="8"/>
    </row>
    <row r="70" spans="1:20" s="6" customFormat="1">
      <c r="A70" s="40">
        <v>42879</v>
      </c>
      <c r="B70" s="6" t="s">
        <v>47</v>
      </c>
      <c r="D70" s="43">
        <v>0.5</v>
      </c>
      <c r="E70" s="6">
        <v>800</v>
      </c>
      <c r="F70" s="6">
        <v>122</v>
      </c>
      <c r="G70" s="6">
        <v>123</v>
      </c>
      <c r="H70" s="6">
        <v>104</v>
      </c>
      <c r="I70" s="9">
        <f t="shared" si="14"/>
        <v>232.66666666666666</v>
      </c>
      <c r="J70" s="9">
        <f t="shared" si="15"/>
        <v>186133.33333333331</v>
      </c>
      <c r="K70" s="7">
        <v>12</v>
      </c>
      <c r="L70" s="7">
        <v>50000</v>
      </c>
      <c r="M70" s="7">
        <f>L70/I70</f>
        <v>214.89971346704871</v>
      </c>
      <c r="N70" s="6">
        <v>225</v>
      </c>
      <c r="O70" s="9">
        <f t="shared" si="12"/>
        <v>52350</v>
      </c>
      <c r="P70" s="6" t="s">
        <v>94</v>
      </c>
      <c r="Q70" s="9">
        <f t="shared" si="13"/>
        <v>133783.33333333331</v>
      </c>
      <c r="S70" s="11"/>
      <c r="T70" s="8"/>
    </row>
    <row r="71" spans="1:20" s="6" customFormat="1">
      <c r="A71" s="40">
        <v>42879</v>
      </c>
      <c r="B71" s="6" t="s">
        <v>36</v>
      </c>
      <c r="D71" s="43">
        <v>0.5</v>
      </c>
      <c r="E71" s="6">
        <v>250</v>
      </c>
      <c r="F71" s="6">
        <v>9</v>
      </c>
      <c r="G71" s="6">
        <v>12</v>
      </c>
      <c r="H71" s="6">
        <v>6</v>
      </c>
      <c r="I71" s="9">
        <f t="shared" si="14"/>
        <v>18</v>
      </c>
      <c r="J71" s="9">
        <f t="shared" si="15"/>
        <v>4500</v>
      </c>
      <c r="K71" s="7"/>
      <c r="L71" s="7"/>
      <c r="M71" s="7">
        <f t="shared" ref="M71:M76" si="16">L71/I71</f>
        <v>0</v>
      </c>
      <c r="N71" s="6">
        <v>250</v>
      </c>
      <c r="O71" s="9">
        <f t="shared" si="12"/>
        <v>4500</v>
      </c>
      <c r="Q71" s="9">
        <f t="shared" si="13"/>
        <v>0</v>
      </c>
      <c r="S71" s="11"/>
      <c r="T71" s="8"/>
    </row>
    <row r="72" spans="1:20">
      <c r="A72" s="40">
        <v>42879</v>
      </c>
      <c r="B72" s="15" t="s">
        <v>96</v>
      </c>
      <c r="D72" s="44">
        <v>0.5</v>
      </c>
      <c r="E72" s="15">
        <v>1000</v>
      </c>
      <c r="F72" s="15">
        <v>151</v>
      </c>
      <c r="G72" s="15">
        <v>139</v>
      </c>
      <c r="H72" s="15">
        <v>157</v>
      </c>
      <c r="I72" s="16">
        <f t="shared" si="14"/>
        <v>298</v>
      </c>
      <c r="J72" s="16">
        <f t="shared" si="15"/>
        <v>298000</v>
      </c>
      <c r="K72" s="15">
        <v>9</v>
      </c>
      <c r="L72" s="7">
        <v>50000</v>
      </c>
      <c r="M72" s="7">
        <f t="shared" si="16"/>
        <v>167.78523489932886</v>
      </c>
      <c r="N72" s="15">
        <v>200</v>
      </c>
      <c r="O72" s="16">
        <f t="shared" si="12"/>
        <v>59600</v>
      </c>
      <c r="P72" s="15" t="s">
        <v>97</v>
      </c>
      <c r="Q72" s="16">
        <f t="shared" si="13"/>
        <v>238400</v>
      </c>
      <c r="T72" s="17" t="s">
        <v>98</v>
      </c>
    </row>
    <row r="73" spans="1:20">
      <c r="A73" s="40">
        <v>42880</v>
      </c>
      <c r="B73" s="15" t="s">
        <v>50</v>
      </c>
      <c r="D73" s="44">
        <v>0.5</v>
      </c>
      <c r="E73" s="15">
        <v>300</v>
      </c>
      <c r="F73" s="15">
        <v>16</v>
      </c>
      <c r="G73" s="15">
        <v>21</v>
      </c>
      <c r="H73" s="15">
        <v>17</v>
      </c>
      <c r="I73" s="16">
        <f t="shared" si="14"/>
        <v>36</v>
      </c>
      <c r="J73" s="16">
        <f t="shared" si="15"/>
        <v>10800</v>
      </c>
      <c r="K73" s="15">
        <v>8</v>
      </c>
      <c r="M73" s="7">
        <f t="shared" si="16"/>
        <v>0</v>
      </c>
      <c r="N73" s="15">
        <v>300</v>
      </c>
      <c r="O73" s="16">
        <f t="shared" si="12"/>
        <v>10800</v>
      </c>
      <c r="Q73" s="16">
        <f t="shared" si="13"/>
        <v>0</v>
      </c>
      <c r="T73" s="50"/>
    </row>
    <row r="74" spans="1:20">
      <c r="A74" s="40">
        <v>42880</v>
      </c>
      <c r="B74" s="15" t="s">
        <v>99</v>
      </c>
      <c r="D74" s="44">
        <v>0.5</v>
      </c>
      <c r="E74" s="15">
        <v>900</v>
      </c>
      <c r="F74" s="15">
        <v>171</v>
      </c>
      <c r="I74" s="16">
        <f t="shared" ref="I74:I137" si="17">AVERAGE(F74:H74)/D74</f>
        <v>342</v>
      </c>
      <c r="J74" s="16">
        <f t="shared" ref="J74:J137" si="18">I74*E74</f>
        <v>307800</v>
      </c>
      <c r="K74" s="15">
        <v>10</v>
      </c>
      <c r="L74" s="15">
        <v>50000</v>
      </c>
      <c r="M74" s="7">
        <f t="shared" si="16"/>
        <v>146.19883040935673</v>
      </c>
      <c r="N74" s="15">
        <v>225</v>
      </c>
      <c r="O74" s="16">
        <f t="shared" si="12"/>
        <v>76950</v>
      </c>
      <c r="P74" s="15" t="s">
        <v>101</v>
      </c>
      <c r="Q74" s="16">
        <f t="shared" si="13"/>
        <v>230850</v>
      </c>
      <c r="T74" s="50" t="s">
        <v>98</v>
      </c>
    </row>
    <row r="75" spans="1:20">
      <c r="A75" s="40">
        <v>42880</v>
      </c>
      <c r="B75" s="15" t="s">
        <v>100</v>
      </c>
      <c r="D75" s="44">
        <v>0.5</v>
      </c>
      <c r="E75" s="15">
        <v>800</v>
      </c>
      <c r="F75" s="15">
        <v>155</v>
      </c>
      <c r="I75" s="16">
        <f t="shared" si="17"/>
        <v>310</v>
      </c>
      <c r="J75" s="16">
        <f t="shared" si="18"/>
        <v>248000</v>
      </c>
      <c r="K75" s="15">
        <v>3</v>
      </c>
      <c r="L75" s="15">
        <v>50000</v>
      </c>
      <c r="M75" s="7">
        <f t="shared" si="16"/>
        <v>161.29032258064515</v>
      </c>
      <c r="N75" s="15">
        <v>225</v>
      </c>
      <c r="O75" s="16">
        <f t="shared" si="12"/>
        <v>69750</v>
      </c>
      <c r="P75" s="15" t="s">
        <v>103</v>
      </c>
      <c r="Q75" s="16">
        <f t="shared" si="13"/>
        <v>178250</v>
      </c>
      <c r="T75" s="50" t="s">
        <v>98</v>
      </c>
    </row>
    <row r="76" spans="1:20">
      <c r="A76" s="40">
        <v>42880</v>
      </c>
      <c r="B76" s="15" t="s">
        <v>20</v>
      </c>
      <c r="D76" s="44">
        <v>0.5</v>
      </c>
      <c r="E76" s="15">
        <v>300</v>
      </c>
      <c r="F76" s="15">
        <v>6</v>
      </c>
      <c r="G76" s="15">
        <v>3</v>
      </c>
      <c r="H76" s="15">
        <v>8</v>
      </c>
      <c r="I76" s="16">
        <f t="shared" si="17"/>
        <v>11.333333333333334</v>
      </c>
      <c r="J76" s="16">
        <f t="shared" si="18"/>
        <v>3400</v>
      </c>
      <c r="K76" s="15">
        <v>17</v>
      </c>
      <c r="M76" s="7">
        <f t="shared" si="16"/>
        <v>0</v>
      </c>
      <c r="N76" s="15">
        <v>300</v>
      </c>
      <c r="O76" s="16">
        <f t="shared" si="12"/>
        <v>3400</v>
      </c>
      <c r="Q76" s="16">
        <f t="shared" si="13"/>
        <v>0</v>
      </c>
    </row>
    <row r="77" spans="1:20">
      <c r="A77" s="51">
        <v>42880</v>
      </c>
      <c r="B77" s="15" t="s">
        <v>90</v>
      </c>
      <c r="D77" s="44">
        <v>0.5</v>
      </c>
      <c r="E77" s="15">
        <v>420</v>
      </c>
      <c r="F77" s="15">
        <v>30</v>
      </c>
      <c r="G77" s="15">
        <v>41</v>
      </c>
      <c r="H77" s="15">
        <v>23</v>
      </c>
      <c r="I77" s="16">
        <f t="shared" si="17"/>
        <v>62.666666666666664</v>
      </c>
      <c r="J77" s="16">
        <f t="shared" si="18"/>
        <v>26320</v>
      </c>
      <c r="K77" s="15">
        <v>19</v>
      </c>
      <c r="N77" s="15">
        <v>420</v>
      </c>
      <c r="O77" s="16">
        <f t="shared" si="12"/>
        <v>26320</v>
      </c>
      <c r="Q77" s="16">
        <f t="shared" si="13"/>
        <v>0</v>
      </c>
    </row>
    <row r="78" spans="1:20">
      <c r="A78" s="51">
        <v>42880</v>
      </c>
      <c r="B78" s="15" t="s">
        <v>17</v>
      </c>
      <c r="D78" s="44">
        <v>0.5</v>
      </c>
      <c r="E78" s="15">
        <v>310</v>
      </c>
      <c r="F78" s="15">
        <v>37</v>
      </c>
      <c r="G78" s="15">
        <v>58</v>
      </c>
      <c r="H78" s="15">
        <v>56</v>
      </c>
      <c r="I78" s="16">
        <f t="shared" si="17"/>
        <v>100.66666666666667</v>
      </c>
      <c r="J78" s="16">
        <f t="shared" si="18"/>
        <v>31206.666666666668</v>
      </c>
      <c r="K78" s="15">
        <v>22</v>
      </c>
      <c r="L78" s="15">
        <v>50000</v>
      </c>
      <c r="M78" s="21"/>
      <c r="N78" s="15">
        <v>310</v>
      </c>
      <c r="O78" s="16">
        <f t="shared" si="12"/>
        <v>31206.666666666668</v>
      </c>
      <c r="Q78" s="16">
        <f t="shared" si="13"/>
        <v>0</v>
      </c>
    </row>
    <row r="79" spans="1:20">
      <c r="A79" s="51">
        <v>42881</v>
      </c>
      <c r="B79" s="15" t="s">
        <v>99</v>
      </c>
      <c r="D79" s="44">
        <v>0.5</v>
      </c>
      <c r="E79" s="15">
        <v>800</v>
      </c>
      <c r="F79" s="15">
        <v>101</v>
      </c>
      <c r="G79" s="15">
        <v>111</v>
      </c>
      <c r="H79" s="15">
        <v>145</v>
      </c>
      <c r="I79" s="16">
        <f t="shared" si="17"/>
        <v>238</v>
      </c>
      <c r="J79" s="16">
        <f t="shared" si="18"/>
        <v>190400</v>
      </c>
      <c r="K79" s="15">
        <v>10</v>
      </c>
      <c r="L79" s="15">
        <v>25000</v>
      </c>
      <c r="M79" s="21">
        <f>L79/I79</f>
        <v>105.04201680672269</v>
      </c>
      <c r="N79" s="15">
        <v>150</v>
      </c>
      <c r="O79" s="16">
        <f t="shared" si="12"/>
        <v>35700</v>
      </c>
      <c r="P79" s="15" t="s">
        <v>110</v>
      </c>
      <c r="Q79" s="16">
        <f t="shared" si="13"/>
        <v>154700</v>
      </c>
    </row>
    <row r="80" spans="1:20">
      <c r="A80" s="51">
        <v>42881</v>
      </c>
      <c r="B80" s="15" t="s">
        <v>39</v>
      </c>
      <c r="D80" s="44">
        <v>0.5</v>
      </c>
      <c r="E80" s="15">
        <v>900</v>
      </c>
      <c r="F80" s="15">
        <v>88</v>
      </c>
      <c r="G80" s="15">
        <v>73</v>
      </c>
      <c r="H80" s="15">
        <v>72</v>
      </c>
      <c r="I80" s="16">
        <f t="shared" si="17"/>
        <v>155.33333333333334</v>
      </c>
      <c r="J80" s="16">
        <f t="shared" si="18"/>
        <v>139800</v>
      </c>
      <c r="K80" s="15">
        <v>8</v>
      </c>
      <c r="L80" s="15">
        <v>47000</v>
      </c>
      <c r="M80" s="21">
        <f t="shared" ref="M80:M143" si="19">L80/I80</f>
        <v>302.57510729613733</v>
      </c>
      <c r="N80" s="15">
        <v>350</v>
      </c>
      <c r="O80" s="16">
        <f t="shared" si="12"/>
        <v>54366.666666666672</v>
      </c>
      <c r="P80" s="15" t="s">
        <v>112</v>
      </c>
      <c r="Q80" s="16">
        <f t="shared" si="13"/>
        <v>85433.333333333328</v>
      </c>
    </row>
    <row r="81" spans="1:20">
      <c r="A81" s="51">
        <v>42881</v>
      </c>
      <c r="B81" s="15" t="s">
        <v>90</v>
      </c>
      <c r="D81" s="44">
        <v>0.5</v>
      </c>
      <c r="E81" s="15">
        <v>200</v>
      </c>
      <c r="F81" s="15">
        <v>5</v>
      </c>
      <c r="G81" s="15">
        <v>7</v>
      </c>
      <c r="H81" s="15">
        <v>9</v>
      </c>
      <c r="I81" s="16">
        <f t="shared" si="17"/>
        <v>14</v>
      </c>
      <c r="J81" s="16">
        <f t="shared" si="18"/>
        <v>2800</v>
      </c>
      <c r="K81" s="15">
        <v>19</v>
      </c>
      <c r="L81" s="15">
        <v>32000</v>
      </c>
      <c r="M81" s="21">
        <f t="shared" si="19"/>
        <v>2285.7142857142858</v>
      </c>
      <c r="N81" s="15">
        <v>200</v>
      </c>
      <c r="O81" s="16">
        <f t="shared" si="12"/>
        <v>2800</v>
      </c>
      <c r="Q81" s="16">
        <f t="shared" si="13"/>
        <v>0</v>
      </c>
    </row>
    <row r="82" spans="1:20">
      <c r="A82" s="41">
        <v>42881</v>
      </c>
      <c r="B82" s="15" t="s">
        <v>20</v>
      </c>
      <c r="D82" s="44">
        <v>0.5</v>
      </c>
      <c r="E82" s="15">
        <v>300</v>
      </c>
      <c r="F82" s="15">
        <v>17</v>
      </c>
      <c r="G82" s="15">
        <v>16</v>
      </c>
      <c r="H82" s="15">
        <v>17</v>
      </c>
      <c r="I82" s="16">
        <f t="shared" si="17"/>
        <v>33.333333333333336</v>
      </c>
      <c r="J82" s="16">
        <f t="shared" si="18"/>
        <v>10000</v>
      </c>
      <c r="K82" s="15">
        <v>18</v>
      </c>
      <c r="L82" s="15">
        <v>30000</v>
      </c>
      <c r="M82" s="21">
        <f t="shared" si="19"/>
        <v>899.99999999999989</v>
      </c>
      <c r="N82" s="15">
        <v>300</v>
      </c>
      <c r="O82" s="16">
        <f t="shared" si="12"/>
        <v>10000</v>
      </c>
      <c r="Q82" s="16">
        <f t="shared" si="13"/>
        <v>0</v>
      </c>
    </row>
    <row r="83" spans="1:20">
      <c r="A83" s="41">
        <v>42881</v>
      </c>
      <c r="B83" s="15" t="s">
        <v>46</v>
      </c>
      <c r="D83" s="44">
        <v>0.5</v>
      </c>
      <c r="E83" s="15">
        <v>200</v>
      </c>
      <c r="F83" s="15">
        <v>10</v>
      </c>
      <c r="G83" s="15">
        <v>10</v>
      </c>
      <c r="H83" s="15">
        <v>12</v>
      </c>
      <c r="I83" s="16">
        <f t="shared" si="17"/>
        <v>21.333333333333332</v>
      </c>
      <c r="J83" s="16">
        <f t="shared" si="18"/>
        <v>4266.6666666666661</v>
      </c>
      <c r="K83" s="15">
        <v>20</v>
      </c>
      <c r="L83" s="15">
        <v>32000</v>
      </c>
      <c r="M83" s="21">
        <f t="shared" si="19"/>
        <v>1500</v>
      </c>
      <c r="N83" s="15">
        <v>200</v>
      </c>
      <c r="O83" s="16">
        <f t="shared" si="12"/>
        <v>4266.6666666666661</v>
      </c>
      <c r="Q83" s="16">
        <f t="shared" si="13"/>
        <v>0</v>
      </c>
    </row>
    <row r="84" spans="1:20">
      <c r="A84" s="41">
        <v>42881</v>
      </c>
      <c r="B84" s="15" t="s">
        <v>111</v>
      </c>
      <c r="D84" s="44">
        <v>0.5</v>
      </c>
      <c r="E84" s="15">
        <v>800</v>
      </c>
      <c r="F84" s="15" t="s">
        <v>77</v>
      </c>
      <c r="G84" s="15">
        <v>33</v>
      </c>
      <c r="H84" s="15">
        <v>35</v>
      </c>
      <c r="I84" s="16">
        <f t="shared" si="17"/>
        <v>68</v>
      </c>
      <c r="J84" s="16">
        <f t="shared" si="18"/>
        <v>54400</v>
      </c>
      <c r="K84" s="15">
        <v>21</v>
      </c>
      <c r="L84" s="15">
        <v>50000</v>
      </c>
      <c r="M84" s="21">
        <f t="shared" si="19"/>
        <v>735.29411764705878</v>
      </c>
      <c r="N84" s="15">
        <v>650</v>
      </c>
      <c r="O84" s="16">
        <f t="shared" si="12"/>
        <v>44200</v>
      </c>
      <c r="P84" s="15" t="s">
        <v>113</v>
      </c>
      <c r="Q84" s="16">
        <f t="shared" si="13"/>
        <v>10200</v>
      </c>
      <c r="T84" s="17" t="s">
        <v>98</v>
      </c>
    </row>
    <row r="85" spans="1:20">
      <c r="A85" s="41">
        <v>42881</v>
      </c>
      <c r="B85" s="15" t="s">
        <v>34</v>
      </c>
      <c r="D85" s="44">
        <v>0.5</v>
      </c>
      <c r="E85" s="15">
        <v>800</v>
      </c>
      <c r="F85" s="15">
        <v>69</v>
      </c>
      <c r="G85" s="15">
        <v>68</v>
      </c>
      <c r="H85" s="15">
        <v>80</v>
      </c>
      <c r="I85" s="16">
        <f t="shared" si="17"/>
        <v>144.66666666666666</v>
      </c>
      <c r="J85" s="16">
        <f t="shared" si="18"/>
        <v>115733.33333333333</v>
      </c>
      <c r="K85" s="15">
        <v>9</v>
      </c>
      <c r="L85" s="15">
        <v>50000</v>
      </c>
      <c r="M85" s="21">
        <f t="shared" si="19"/>
        <v>345.62211981566821</v>
      </c>
      <c r="N85" s="15">
        <v>400</v>
      </c>
      <c r="O85" s="16">
        <f t="shared" si="12"/>
        <v>57866.666666666664</v>
      </c>
      <c r="P85" s="15" t="s">
        <v>114</v>
      </c>
      <c r="Q85" s="16">
        <f t="shared" si="13"/>
        <v>57866.666666666664</v>
      </c>
      <c r="T85" s="17" t="s">
        <v>98</v>
      </c>
    </row>
    <row r="86" spans="1:20">
      <c r="A86" s="41">
        <v>42882</v>
      </c>
      <c r="B86" s="15" t="s">
        <v>48</v>
      </c>
      <c r="C86" s="15">
        <v>6</v>
      </c>
      <c r="D86" s="44">
        <v>0.5</v>
      </c>
      <c r="E86" s="15">
        <v>840</v>
      </c>
      <c r="F86" s="15">
        <v>67</v>
      </c>
      <c r="G86" s="15">
        <v>80</v>
      </c>
      <c r="H86" s="15">
        <v>54</v>
      </c>
      <c r="I86" s="16">
        <f t="shared" si="17"/>
        <v>134</v>
      </c>
      <c r="J86" s="16">
        <f t="shared" si="18"/>
        <v>112560</v>
      </c>
      <c r="K86" s="15">
        <v>13</v>
      </c>
      <c r="L86" s="15">
        <v>50000</v>
      </c>
      <c r="M86" s="21">
        <f t="shared" si="19"/>
        <v>373.13432835820896</v>
      </c>
      <c r="N86" s="15">
        <v>400</v>
      </c>
      <c r="O86" s="16">
        <f t="shared" si="12"/>
        <v>53600</v>
      </c>
      <c r="P86" s="15" t="s">
        <v>115</v>
      </c>
      <c r="Q86" s="16">
        <f t="shared" si="13"/>
        <v>58960</v>
      </c>
    </row>
    <row r="87" spans="1:20">
      <c r="A87" s="41">
        <v>42882</v>
      </c>
      <c r="B87" s="15" t="s">
        <v>34</v>
      </c>
      <c r="C87" s="15">
        <v>6</v>
      </c>
      <c r="D87" s="44">
        <v>0.5</v>
      </c>
      <c r="E87" s="15">
        <v>825</v>
      </c>
      <c r="F87" s="15">
        <v>86</v>
      </c>
      <c r="G87" s="15">
        <v>113</v>
      </c>
      <c r="H87" s="15">
        <v>86</v>
      </c>
      <c r="I87" s="16">
        <f t="shared" si="17"/>
        <v>190</v>
      </c>
      <c r="J87" s="16">
        <f t="shared" si="18"/>
        <v>156750</v>
      </c>
      <c r="K87" s="15">
        <v>9</v>
      </c>
      <c r="L87" s="15">
        <v>50000</v>
      </c>
      <c r="M87" s="21">
        <f t="shared" si="19"/>
        <v>263.15789473684208</v>
      </c>
      <c r="N87" s="15">
        <v>275</v>
      </c>
      <c r="O87" s="16">
        <f t="shared" si="12"/>
        <v>52250</v>
      </c>
      <c r="P87" s="15" t="s">
        <v>116</v>
      </c>
      <c r="Q87" s="16">
        <f t="shared" si="13"/>
        <v>104500</v>
      </c>
    </row>
    <row r="88" spans="1:20">
      <c r="A88" s="41">
        <v>42882</v>
      </c>
      <c r="B88" s="15" t="s">
        <v>99</v>
      </c>
      <c r="C88" s="15">
        <v>6</v>
      </c>
      <c r="D88" s="44">
        <v>1</v>
      </c>
      <c r="E88" s="15">
        <v>325</v>
      </c>
      <c r="F88" s="15">
        <v>29</v>
      </c>
      <c r="G88" s="15">
        <v>24</v>
      </c>
      <c r="H88" s="15">
        <v>21</v>
      </c>
      <c r="I88" s="16">
        <f t="shared" si="17"/>
        <v>24.666666666666668</v>
      </c>
      <c r="J88" s="16">
        <f t="shared" si="18"/>
        <v>8016.666666666667</v>
      </c>
      <c r="K88" s="15">
        <v>10</v>
      </c>
      <c r="M88" s="21">
        <f t="shared" si="19"/>
        <v>0</v>
      </c>
      <c r="N88" s="15">
        <v>325</v>
      </c>
      <c r="O88" s="16">
        <f t="shared" si="12"/>
        <v>8016.666666666667</v>
      </c>
      <c r="Q88" s="16">
        <f t="shared" si="13"/>
        <v>0</v>
      </c>
    </row>
    <row r="89" spans="1:20">
      <c r="A89" s="41">
        <v>42882</v>
      </c>
      <c r="B89" s="15" t="s">
        <v>50</v>
      </c>
      <c r="C89" s="15">
        <v>6</v>
      </c>
      <c r="D89" s="44">
        <v>1</v>
      </c>
      <c r="E89" s="15">
        <v>325</v>
      </c>
      <c r="F89" s="15">
        <v>11</v>
      </c>
      <c r="G89" s="15">
        <v>9</v>
      </c>
      <c r="H89" s="15">
        <v>13</v>
      </c>
      <c r="I89" s="16">
        <f t="shared" si="17"/>
        <v>11</v>
      </c>
      <c r="J89" s="16">
        <f t="shared" si="18"/>
        <v>3575</v>
      </c>
      <c r="K89" s="15">
        <v>8</v>
      </c>
      <c r="M89" s="21">
        <f t="shared" si="19"/>
        <v>0</v>
      </c>
      <c r="N89" s="15">
        <v>325</v>
      </c>
      <c r="O89" s="16">
        <f t="shared" si="12"/>
        <v>3575</v>
      </c>
      <c r="Q89" s="16">
        <f t="shared" si="13"/>
        <v>0</v>
      </c>
    </row>
    <row r="90" spans="1:20">
      <c r="A90" s="41">
        <v>42882</v>
      </c>
      <c r="B90" s="15" t="s">
        <v>47</v>
      </c>
      <c r="C90" s="15">
        <v>6</v>
      </c>
      <c r="D90" s="44">
        <v>1</v>
      </c>
      <c r="E90" s="15">
        <v>225</v>
      </c>
      <c r="F90" s="15">
        <v>14</v>
      </c>
      <c r="G90" s="15">
        <v>12</v>
      </c>
      <c r="H90" s="15">
        <v>9</v>
      </c>
      <c r="I90" s="16">
        <f t="shared" si="17"/>
        <v>11.666666666666666</v>
      </c>
      <c r="J90" s="16">
        <f t="shared" si="18"/>
        <v>2625</v>
      </c>
      <c r="K90" s="15">
        <v>12</v>
      </c>
      <c r="M90" s="21">
        <f t="shared" si="19"/>
        <v>0</v>
      </c>
      <c r="N90" s="15">
        <v>225</v>
      </c>
      <c r="O90" s="16">
        <f t="shared" si="12"/>
        <v>2625</v>
      </c>
      <c r="Q90" s="16">
        <f t="shared" si="13"/>
        <v>0</v>
      </c>
    </row>
    <row r="91" spans="1:20">
      <c r="A91" s="41">
        <v>42882</v>
      </c>
      <c r="B91" s="15" t="s">
        <v>49</v>
      </c>
      <c r="C91" s="15">
        <v>6</v>
      </c>
      <c r="D91" s="44">
        <v>1</v>
      </c>
      <c r="E91" s="15">
        <v>200</v>
      </c>
      <c r="F91" s="15">
        <v>7</v>
      </c>
      <c r="G91" s="15">
        <v>18</v>
      </c>
      <c r="H91" s="15">
        <v>10</v>
      </c>
      <c r="I91" s="16">
        <f t="shared" si="17"/>
        <v>11.666666666666666</v>
      </c>
      <c r="J91" s="16">
        <f t="shared" si="18"/>
        <v>2333.333333333333</v>
      </c>
      <c r="K91" s="15">
        <v>12</v>
      </c>
      <c r="M91" s="21">
        <f t="shared" si="19"/>
        <v>0</v>
      </c>
      <c r="N91" s="15">
        <v>200</v>
      </c>
      <c r="O91" s="16">
        <f t="shared" si="12"/>
        <v>2333.333333333333</v>
      </c>
      <c r="Q91" s="16">
        <f t="shared" si="13"/>
        <v>0</v>
      </c>
    </row>
    <row r="92" spans="1:20">
      <c r="A92" s="41">
        <v>42882</v>
      </c>
      <c r="B92" s="15" t="s">
        <v>25</v>
      </c>
      <c r="C92" s="15">
        <v>6</v>
      </c>
      <c r="D92" s="44">
        <v>1</v>
      </c>
      <c r="E92" s="15">
        <v>210</v>
      </c>
      <c r="F92" s="15">
        <v>4</v>
      </c>
      <c r="G92" s="15">
        <v>6</v>
      </c>
      <c r="H92" s="15">
        <v>10</v>
      </c>
      <c r="I92" s="16">
        <f t="shared" si="17"/>
        <v>6.666666666666667</v>
      </c>
      <c r="J92" s="16">
        <f t="shared" si="18"/>
        <v>1400</v>
      </c>
      <c r="K92" s="15">
        <v>16</v>
      </c>
      <c r="M92" s="21">
        <f t="shared" si="19"/>
        <v>0</v>
      </c>
      <c r="N92" s="15">
        <v>210</v>
      </c>
      <c r="O92" s="16">
        <f t="shared" si="12"/>
        <v>1400</v>
      </c>
      <c r="Q92" s="16">
        <f t="shared" si="13"/>
        <v>0</v>
      </c>
    </row>
    <row r="93" spans="1:20">
      <c r="A93" s="41">
        <v>42882</v>
      </c>
      <c r="B93" s="15" t="s">
        <v>100</v>
      </c>
      <c r="C93" s="15">
        <v>7</v>
      </c>
      <c r="D93" s="44">
        <v>1</v>
      </c>
      <c r="E93" s="15">
        <v>250</v>
      </c>
      <c r="F93" s="15">
        <v>19</v>
      </c>
      <c r="G93" s="15">
        <v>20</v>
      </c>
      <c r="H93" s="15">
        <v>20</v>
      </c>
      <c r="I93" s="16">
        <f t="shared" si="17"/>
        <v>19.666666666666668</v>
      </c>
      <c r="J93" s="16">
        <f t="shared" si="18"/>
        <v>4916.666666666667</v>
      </c>
      <c r="K93" s="15">
        <v>3</v>
      </c>
      <c r="M93" s="21">
        <f t="shared" si="19"/>
        <v>0</v>
      </c>
      <c r="N93" s="15">
        <v>250</v>
      </c>
      <c r="O93" s="16">
        <f t="shared" si="12"/>
        <v>4916.666666666667</v>
      </c>
      <c r="Q93" s="16">
        <f t="shared" si="13"/>
        <v>0</v>
      </c>
    </row>
    <row r="94" spans="1:20">
      <c r="A94" s="41">
        <v>42882</v>
      </c>
      <c r="B94" s="15" t="s">
        <v>39</v>
      </c>
      <c r="C94" s="15">
        <v>7</v>
      </c>
      <c r="D94" s="44">
        <v>1</v>
      </c>
      <c r="E94" s="15">
        <v>225</v>
      </c>
      <c r="F94" s="15">
        <v>31</v>
      </c>
      <c r="G94" s="15">
        <v>26</v>
      </c>
      <c r="H94" s="15">
        <v>37</v>
      </c>
      <c r="I94" s="16">
        <f t="shared" si="17"/>
        <v>31.333333333333332</v>
      </c>
      <c r="J94" s="16">
        <f t="shared" si="18"/>
        <v>7050</v>
      </c>
      <c r="K94" s="15">
        <v>8</v>
      </c>
      <c r="M94" s="21">
        <f t="shared" si="19"/>
        <v>0</v>
      </c>
      <c r="N94" s="15">
        <v>225</v>
      </c>
      <c r="O94" s="16">
        <f t="shared" si="12"/>
        <v>7050</v>
      </c>
      <c r="Q94" s="16">
        <f t="shared" si="13"/>
        <v>0</v>
      </c>
    </row>
    <row r="95" spans="1:20">
      <c r="A95" s="41">
        <v>42882</v>
      </c>
      <c r="B95" s="15" t="s">
        <v>20</v>
      </c>
      <c r="C95" s="15">
        <v>7</v>
      </c>
      <c r="D95" s="44">
        <v>1</v>
      </c>
      <c r="E95" s="15">
        <v>400</v>
      </c>
      <c r="F95" s="15">
        <v>58</v>
      </c>
      <c r="G95" s="15">
        <v>46</v>
      </c>
      <c r="H95" s="15">
        <v>58</v>
      </c>
      <c r="I95" s="16">
        <f t="shared" si="17"/>
        <v>54</v>
      </c>
      <c r="J95" s="16">
        <f t="shared" si="18"/>
        <v>21600</v>
      </c>
      <c r="K95" s="15">
        <v>18</v>
      </c>
      <c r="M95" s="21">
        <f t="shared" si="19"/>
        <v>0</v>
      </c>
      <c r="N95" s="15">
        <v>400</v>
      </c>
      <c r="O95" s="16">
        <f t="shared" si="12"/>
        <v>21600</v>
      </c>
      <c r="Q95" s="16">
        <f t="shared" si="13"/>
        <v>0</v>
      </c>
    </row>
    <row r="96" spans="1:20">
      <c r="A96" s="41">
        <v>42882</v>
      </c>
      <c r="B96" s="15" t="s">
        <v>111</v>
      </c>
      <c r="C96" s="15">
        <v>7</v>
      </c>
      <c r="D96" s="44">
        <v>0.5</v>
      </c>
      <c r="E96" s="15">
        <v>910</v>
      </c>
      <c r="F96" s="15">
        <v>140</v>
      </c>
      <c r="G96" s="15">
        <v>146</v>
      </c>
      <c r="H96" s="15">
        <v>156</v>
      </c>
      <c r="I96" s="16">
        <f t="shared" si="17"/>
        <v>294.66666666666669</v>
      </c>
      <c r="J96" s="16">
        <f t="shared" si="18"/>
        <v>268146.66666666669</v>
      </c>
      <c r="K96" s="15">
        <v>21</v>
      </c>
      <c r="L96" s="15">
        <v>50000</v>
      </c>
      <c r="M96" s="21">
        <f t="shared" si="19"/>
        <v>169.68325791855202</v>
      </c>
      <c r="N96" s="15">
        <v>400</v>
      </c>
      <c r="O96" s="16">
        <f t="shared" si="12"/>
        <v>117866.66666666667</v>
      </c>
      <c r="P96" s="15" t="s">
        <v>118</v>
      </c>
      <c r="Q96" s="16">
        <f t="shared" si="13"/>
        <v>150280</v>
      </c>
      <c r="T96" s="17" t="s">
        <v>117</v>
      </c>
    </row>
    <row r="97" spans="1:20">
      <c r="A97" s="41">
        <v>42882</v>
      </c>
      <c r="B97" s="15" t="s">
        <v>48</v>
      </c>
      <c r="C97" s="15">
        <v>7</v>
      </c>
      <c r="D97" s="44">
        <v>0.5</v>
      </c>
      <c r="E97" s="15">
        <v>825</v>
      </c>
      <c r="F97" s="15">
        <v>79</v>
      </c>
      <c r="G97" s="15">
        <v>70</v>
      </c>
      <c r="H97" s="15">
        <v>93</v>
      </c>
      <c r="I97" s="16">
        <f t="shared" si="17"/>
        <v>161.33333333333334</v>
      </c>
      <c r="J97" s="16">
        <f t="shared" si="18"/>
        <v>133100</v>
      </c>
      <c r="K97" s="15">
        <v>13</v>
      </c>
      <c r="L97" s="15">
        <v>25000</v>
      </c>
      <c r="M97" s="21">
        <f t="shared" si="19"/>
        <v>154.95867768595039</v>
      </c>
      <c r="N97" s="15">
        <v>200</v>
      </c>
      <c r="O97" s="16">
        <f t="shared" si="12"/>
        <v>32266.666666666668</v>
      </c>
      <c r="P97" s="15" t="s">
        <v>120</v>
      </c>
      <c r="Q97" s="16">
        <f t="shared" si="13"/>
        <v>100833.33333333333</v>
      </c>
      <c r="T97" s="17" t="s">
        <v>119</v>
      </c>
    </row>
    <row r="98" spans="1:20">
      <c r="A98" s="41">
        <v>42884</v>
      </c>
      <c r="B98" s="15" t="s">
        <v>50</v>
      </c>
      <c r="C98" s="15">
        <v>8</v>
      </c>
      <c r="D98" s="44">
        <v>0.5</v>
      </c>
      <c r="E98" s="15">
        <v>825</v>
      </c>
      <c r="F98" s="15">
        <v>73</v>
      </c>
      <c r="G98" s="15">
        <v>66</v>
      </c>
      <c r="H98" s="15">
        <v>63</v>
      </c>
      <c r="I98" s="16">
        <f t="shared" si="17"/>
        <v>134.66666666666666</v>
      </c>
      <c r="J98" s="16">
        <f t="shared" si="18"/>
        <v>111099.99999999999</v>
      </c>
      <c r="K98" s="15">
        <v>8</v>
      </c>
      <c r="L98" s="15">
        <v>50000</v>
      </c>
      <c r="M98" s="21">
        <f t="shared" si="19"/>
        <v>371.28712871287132</v>
      </c>
      <c r="N98" s="15">
        <v>375</v>
      </c>
      <c r="O98" s="16">
        <f t="shared" si="12"/>
        <v>50500</v>
      </c>
      <c r="P98" s="15" t="s">
        <v>132</v>
      </c>
      <c r="Q98" s="16">
        <f t="shared" si="13"/>
        <v>60599.999999999985</v>
      </c>
    </row>
    <row r="99" spans="1:20">
      <c r="A99" s="41">
        <v>42884</v>
      </c>
      <c r="B99" s="15" t="s">
        <v>48</v>
      </c>
      <c r="C99" s="15">
        <v>8</v>
      </c>
      <c r="D99" s="44">
        <v>1</v>
      </c>
      <c r="E99" s="15">
        <v>300</v>
      </c>
      <c r="F99" s="15">
        <v>25</v>
      </c>
      <c r="G99" s="15">
        <v>28</v>
      </c>
      <c r="H99" s="15">
        <v>26</v>
      </c>
      <c r="I99" s="16">
        <f t="shared" si="17"/>
        <v>26.333333333333332</v>
      </c>
      <c r="J99" s="16">
        <f t="shared" si="18"/>
        <v>7900</v>
      </c>
      <c r="K99" s="15" t="s">
        <v>133</v>
      </c>
      <c r="M99" s="21">
        <f t="shared" si="19"/>
        <v>0</v>
      </c>
      <c r="O99" s="16">
        <f t="shared" si="12"/>
        <v>0</v>
      </c>
      <c r="P99" s="15" t="s">
        <v>134</v>
      </c>
      <c r="Q99" s="16">
        <f t="shared" si="13"/>
        <v>7900</v>
      </c>
      <c r="T99" s="17" t="s">
        <v>135</v>
      </c>
    </row>
    <row r="100" spans="1:20">
      <c r="A100" s="41">
        <v>42884</v>
      </c>
      <c r="B100" s="15" t="s">
        <v>39</v>
      </c>
      <c r="C100" s="15">
        <v>8</v>
      </c>
      <c r="D100" s="44">
        <v>1</v>
      </c>
      <c r="E100" s="15">
        <v>300</v>
      </c>
      <c r="F100" s="15">
        <v>10</v>
      </c>
      <c r="G100" s="15">
        <v>10</v>
      </c>
      <c r="H100" s="15">
        <v>12</v>
      </c>
      <c r="I100" s="16">
        <f t="shared" si="17"/>
        <v>10.666666666666666</v>
      </c>
      <c r="J100" s="16">
        <f t="shared" si="18"/>
        <v>3200</v>
      </c>
      <c r="K100" s="15">
        <v>8</v>
      </c>
      <c r="M100" s="21">
        <f t="shared" si="19"/>
        <v>0</v>
      </c>
      <c r="N100" s="15">
        <v>300</v>
      </c>
      <c r="O100" s="16">
        <f t="shared" si="12"/>
        <v>3200</v>
      </c>
      <c r="Q100" s="16">
        <f t="shared" si="13"/>
        <v>0</v>
      </c>
    </row>
    <row r="101" spans="1:20">
      <c r="A101" s="41">
        <v>42884</v>
      </c>
      <c r="B101" s="15" t="s">
        <v>34</v>
      </c>
      <c r="C101" s="15">
        <v>8</v>
      </c>
      <c r="D101" s="44">
        <v>1</v>
      </c>
      <c r="E101" s="15">
        <v>300</v>
      </c>
      <c r="F101" s="15">
        <v>14</v>
      </c>
      <c r="G101" s="15">
        <v>14</v>
      </c>
      <c r="H101" s="15">
        <v>17</v>
      </c>
      <c r="I101" s="16">
        <f t="shared" si="17"/>
        <v>15</v>
      </c>
      <c r="J101" s="16">
        <f t="shared" si="18"/>
        <v>4500</v>
      </c>
      <c r="K101" s="15">
        <v>9</v>
      </c>
      <c r="M101" s="21">
        <f t="shared" si="19"/>
        <v>0</v>
      </c>
      <c r="N101" s="15">
        <v>300</v>
      </c>
      <c r="O101" s="16">
        <f t="shared" si="12"/>
        <v>4500</v>
      </c>
      <c r="Q101" s="16">
        <f t="shared" si="13"/>
        <v>0</v>
      </c>
    </row>
    <row r="102" spans="1:20">
      <c r="A102" s="41">
        <v>42886</v>
      </c>
      <c r="B102" s="15" t="s">
        <v>90</v>
      </c>
      <c r="C102" s="15">
        <v>1</v>
      </c>
      <c r="D102" s="44">
        <v>0.25</v>
      </c>
      <c r="E102" s="15">
        <v>900</v>
      </c>
      <c r="F102" s="15">
        <v>107</v>
      </c>
      <c r="G102" s="15">
        <v>110</v>
      </c>
      <c r="H102" s="15">
        <v>147</v>
      </c>
      <c r="I102" s="16">
        <f t="shared" si="17"/>
        <v>485.33333333333331</v>
      </c>
      <c r="J102" s="16">
        <f t="shared" si="18"/>
        <v>436800</v>
      </c>
      <c r="K102" s="15">
        <v>19</v>
      </c>
      <c r="L102" s="15">
        <v>50000</v>
      </c>
      <c r="M102" s="21">
        <f t="shared" si="19"/>
        <v>103.02197802197803</v>
      </c>
      <c r="N102" s="15">
        <v>150</v>
      </c>
      <c r="O102" s="16">
        <f t="shared" si="12"/>
        <v>72800</v>
      </c>
      <c r="P102" s="15" t="s">
        <v>157</v>
      </c>
      <c r="Q102" s="16">
        <v>15000</v>
      </c>
    </row>
    <row r="103" spans="1:20">
      <c r="A103" s="41">
        <v>42886</v>
      </c>
      <c r="B103" s="15" t="s">
        <v>24</v>
      </c>
      <c r="C103" s="15">
        <v>1</v>
      </c>
      <c r="D103" s="44">
        <v>0.25</v>
      </c>
      <c r="E103" s="15">
        <v>900</v>
      </c>
      <c r="F103" s="15">
        <v>120</v>
      </c>
      <c r="G103" s="15">
        <v>94</v>
      </c>
      <c r="H103" s="15">
        <v>101</v>
      </c>
      <c r="I103" s="16">
        <f t="shared" si="17"/>
        <v>420</v>
      </c>
      <c r="J103" s="16">
        <f t="shared" si="18"/>
        <v>378000</v>
      </c>
      <c r="K103" s="15">
        <v>7</v>
      </c>
      <c r="L103" s="15">
        <v>50000</v>
      </c>
      <c r="M103" s="21">
        <f t="shared" si="19"/>
        <v>119.04761904761905</v>
      </c>
      <c r="N103" s="15">
        <v>150</v>
      </c>
      <c r="O103" s="16">
        <f t="shared" si="12"/>
        <v>63000</v>
      </c>
      <c r="P103" s="15" t="s">
        <v>158</v>
      </c>
      <c r="Q103" s="16">
        <v>15000</v>
      </c>
    </row>
    <row r="104" spans="1:20">
      <c r="A104" s="41">
        <v>42886</v>
      </c>
      <c r="B104" s="15" t="s">
        <v>50</v>
      </c>
      <c r="C104" s="15">
        <v>1</v>
      </c>
      <c r="D104" s="44">
        <v>0.5</v>
      </c>
      <c r="E104" s="15">
        <v>200</v>
      </c>
      <c r="F104" s="15">
        <v>4</v>
      </c>
      <c r="G104" s="15">
        <v>1</v>
      </c>
      <c r="H104" s="15">
        <v>5</v>
      </c>
      <c r="I104" s="16">
        <f t="shared" si="17"/>
        <v>6.666666666666667</v>
      </c>
      <c r="J104" s="16">
        <f t="shared" si="18"/>
        <v>1333.3333333333335</v>
      </c>
      <c r="K104" s="15">
        <v>8</v>
      </c>
      <c r="L104" s="15">
        <v>50000</v>
      </c>
      <c r="M104" s="21">
        <f t="shared" si="19"/>
        <v>7500</v>
      </c>
      <c r="N104" s="15">
        <v>200</v>
      </c>
      <c r="O104" s="16">
        <f t="shared" si="12"/>
        <v>1333.3333333333335</v>
      </c>
      <c r="Q104" s="16">
        <f t="shared" si="13"/>
        <v>0</v>
      </c>
    </row>
    <row r="105" spans="1:20">
      <c r="A105" s="41">
        <v>42886</v>
      </c>
      <c r="B105" s="15" t="s">
        <v>44</v>
      </c>
      <c r="C105" s="15">
        <v>1</v>
      </c>
      <c r="D105" s="44">
        <v>0.25</v>
      </c>
      <c r="E105" s="15">
        <v>800</v>
      </c>
      <c r="F105" s="15">
        <v>43</v>
      </c>
      <c r="G105" s="15">
        <v>36</v>
      </c>
      <c r="H105" s="15">
        <v>75</v>
      </c>
      <c r="I105" s="16">
        <f t="shared" si="17"/>
        <v>205.33333333333334</v>
      </c>
      <c r="J105" s="16">
        <f t="shared" si="18"/>
        <v>164266.66666666669</v>
      </c>
      <c r="K105" s="15">
        <v>13</v>
      </c>
      <c r="L105" s="15">
        <v>30000</v>
      </c>
      <c r="M105" s="21">
        <f t="shared" si="19"/>
        <v>146.10389610389609</v>
      </c>
      <c r="N105" s="15">
        <v>200</v>
      </c>
      <c r="O105" s="16">
        <f t="shared" si="12"/>
        <v>41066.666666666672</v>
      </c>
      <c r="P105" s="15" t="s">
        <v>159</v>
      </c>
      <c r="Q105" s="16">
        <v>15000</v>
      </c>
    </row>
    <row r="106" spans="1:20">
      <c r="A106" s="41">
        <v>42887</v>
      </c>
      <c r="B106" s="15" t="s">
        <v>23</v>
      </c>
      <c r="D106" s="44">
        <v>0.5</v>
      </c>
      <c r="E106" s="15">
        <v>900</v>
      </c>
      <c r="F106" s="15">
        <v>230</v>
      </c>
      <c r="G106" s="15">
        <v>246</v>
      </c>
      <c r="H106" s="15">
        <v>202</v>
      </c>
      <c r="I106" s="16">
        <f t="shared" si="17"/>
        <v>452</v>
      </c>
      <c r="J106" s="16">
        <f t="shared" si="18"/>
        <v>406800</v>
      </c>
      <c r="K106" s="15">
        <v>5</v>
      </c>
      <c r="L106" s="15">
        <v>70000</v>
      </c>
      <c r="M106" s="21">
        <f t="shared" si="19"/>
        <v>154.86725663716814</v>
      </c>
      <c r="N106" s="15">
        <v>175</v>
      </c>
      <c r="O106" s="16">
        <f t="shared" si="12"/>
        <v>79100</v>
      </c>
      <c r="P106" s="15" t="s">
        <v>160</v>
      </c>
      <c r="Q106" s="16">
        <v>15000</v>
      </c>
      <c r="T106" s="17" t="s">
        <v>162</v>
      </c>
    </row>
    <row r="107" spans="1:20">
      <c r="A107" s="41">
        <v>42887</v>
      </c>
      <c r="B107" s="15" t="s">
        <v>17</v>
      </c>
      <c r="D107" s="44">
        <v>0.5</v>
      </c>
      <c r="E107" s="15">
        <v>800</v>
      </c>
      <c r="F107" s="15">
        <v>36</v>
      </c>
      <c r="G107" s="15">
        <v>22</v>
      </c>
      <c r="H107" s="15">
        <v>18</v>
      </c>
      <c r="I107" s="16">
        <f t="shared" si="17"/>
        <v>50.666666666666664</v>
      </c>
      <c r="J107" s="16">
        <f t="shared" si="18"/>
        <v>40533.333333333328</v>
      </c>
      <c r="K107" s="15">
        <v>22</v>
      </c>
      <c r="M107" s="21">
        <f t="shared" si="19"/>
        <v>0</v>
      </c>
      <c r="N107" s="15">
        <v>800</v>
      </c>
      <c r="O107" s="16">
        <f t="shared" si="12"/>
        <v>40533.333333333328</v>
      </c>
      <c r="Q107" s="16">
        <f t="shared" si="13"/>
        <v>0</v>
      </c>
    </row>
    <row r="108" spans="1:20">
      <c r="A108" s="41">
        <v>42887</v>
      </c>
      <c r="B108" s="15" t="s">
        <v>38</v>
      </c>
      <c r="D108" s="44">
        <v>0.5</v>
      </c>
      <c r="E108" s="15">
        <v>800</v>
      </c>
      <c r="F108" s="15">
        <v>66</v>
      </c>
      <c r="G108" s="15">
        <v>62</v>
      </c>
      <c r="H108" s="15">
        <v>59</v>
      </c>
      <c r="I108" s="16">
        <f t="shared" si="17"/>
        <v>124.66666666666667</v>
      </c>
      <c r="J108" s="16">
        <f t="shared" si="18"/>
        <v>99733.333333333343</v>
      </c>
      <c r="K108" s="15">
        <v>17</v>
      </c>
      <c r="L108" s="15">
        <v>50000</v>
      </c>
      <c r="M108" s="21">
        <f>L108/I108</f>
        <v>401.06951871657753</v>
      </c>
      <c r="N108" s="15">
        <v>400</v>
      </c>
      <c r="O108" s="16">
        <f t="shared" si="12"/>
        <v>49866.666666666672</v>
      </c>
      <c r="P108" s="15" t="s">
        <v>161</v>
      </c>
      <c r="Q108" s="16">
        <f t="shared" si="13"/>
        <v>49866.666666666672</v>
      </c>
    </row>
    <row r="109" spans="1:20">
      <c r="A109" s="41">
        <v>42887</v>
      </c>
      <c r="B109" s="15" t="s">
        <v>47</v>
      </c>
      <c r="D109" s="44">
        <v>0.5</v>
      </c>
      <c r="E109" s="15">
        <v>275</v>
      </c>
      <c r="F109" s="15">
        <v>1</v>
      </c>
      <c r="G109" s="15">
        <v>1</v>
      </c>
      <c r="H109" s="15">
        <v>6</v>
      </c>
      <c r="I109" s="16">
        <f t="shared" si="17"/>
        <v>5.333333333333333</v>
      </c>
      <c r="J109" s="16">
        <f t="shared" si="18"/>
        <v>1466.6666666666665</v>
      </c>
      <c r="K109" s="15">
        <v>12</v>
      </c>
      <c r="M109" s="21"/>
      <c r="N109" s="15">
        <v>275</v>
      </c>
      <c r="O109" s="16">
        <f t="shared" si="12"/>
        <v>1466.6666666666665</v>
      </c>
    </row>
    <row r="110" spans="1:20">
      <c r="A110" s="41">
        <v>42887</v>
      </c>
      <c r="B110" s="15" t="s">
        <v>51</v>
      </c>
      <c r="D110" s="44">
        <v>0.5</v>
      </c>
      <c r="E110" s="15">
        <v>375</v>
      </c>
      <c r="F110" s="15">
        <v>2</v>
      </c>
      <c r="G110" s="15">
        <v>1</v>
      </c>
      <c r="H110" s="15">
        <v>0</v>
      </c>
      <c r="I110" s="16">
        <f t="shared" si="17"/>
        <v>2</v>
      </c>
      <c r="J110" s="16">
        <f t="shared" si="18"/>
        <v>750</v>
      </c>
      <c r="K110" s="15">
        <v>13</v>
      </c>
      <c r="M110" s="21"/>
      <c r="N110" s="15">
        <v>375</v>
      </c>
      <c r="O110" s="16">
        <f t="shared" si="12"/>
        <v>750</v>
      </c>
    </row>
    <row r="111" spans="1:20">
      <c r="A111" s="41">
        <v>42889</v>
      </c>
      <c r="B111" s="15" t="s">
        <v>47</v>
      </c>
      <c r="C111" s="15">
        <v>1</v>
      </c>
      <c r="D111" s="44">
        <v>0.5</v>
      </c>
      <c r="E111" s="15">
        <v>800</v>
      </c>
      <c r="F111" s="15">
        <v>41</v>
      </c>
      <c r="G111" s="15">
        <v>52</v>
      </c>
      <c r="H111" s="15">
        <v>47</v>
      </c>
      <c r="I111" s="16">
        <f t="shared" si="17"/>
        <v>93.333333333333329</v>
      </c>
      <c r="J111" s="16">
        <f t="shared" si="18"/>
        <v>74666.666666666657</v>
      </c>
      <c r="K111" s="15">
        <v>12</v>
      </c>
      <c r="L111" s="15">
        <v>50000</v>
      </c>
      <c r="M111" s="21">
        <f t="shared" si="19"/>
        <v>535.71428571428578</v>
      </c>
      <c r="N111" s="15">
        <v>550</v>
      </c>
      <c r="O111" s="16">
        <f t="shared" si="12"/>
        <v>51333.333333333328</v>
      </c>
      <c r="P111" s="15" t="s">
        <v>163</v>
      </c>
      <c r="Q111" s="16">
        <f t="shared" si="13"/>
        <v>23333.333333333328</v>
      </c>
      <c r="T111" s="130"/>
    </row>
    <row r="112" spans="1:20">
      <c r="A112" s="41">
        <v>42889</v>
      </c>
      <c r="B112" s="15" t="s">
        <v>36</v>
      </c>
      <c r="C112" s="15">
        <v>1</v>
      </c>
      <c r="D112" s="44">
        <v>0.5</v>
      </c>
      <c r="E112" s="15">
        <v>850</v>
      </c>
      <c r="F112" s="15">
        <v>78</v>
      </c>
      <c r="G112" s="15">
        <v>96</v>
      </c>
      <c r="H112" s="15">
        <v>91</v>
      </c>
      <c r="I112" s="16">
        <f t="shared" si="17"/>
        <v>176.66666666666666</v>
      </c>
      <c r="J112" s="16">
        <f t="shared" si="18"/>
        <v>150166.66666666666</v>
      </c>
      <c r="K112" s="15">
        <v>16</v>
      </c>
      <c r="L112" s="15">
        <v>50000</v>
      </c>
      <c r="M112" s="21">
        <f t="shared" si="19"/>
        <v>283.01886792452831</v>
      </c>
      <c r="N112" s="15">
        <v>325</v>
      </c>
      <c r="O112" s="16">
        <f t="shared" si="12"/>
        <v>57416.666666666664</v>
      </c>
      <c r="P112" s="15" t="s">
        <v>164</v>
      </c>
      <c r="Q112" s="16">
        <f t="shared" si="13"/>
        <v>92750</v>
      </c>
    </row>
    <row r="113" spans="1:20">
      <c r="A113" s="41">
        <v>42889</v>
      </c>
      <c r="B113" s="15" t="s">
        <v>100</v>
      </c>
      <c r="C113" s="15">
        <v>1</v>
      </c>
      <c r="D113" s="44">
        <v>0.5</v>
      </c>
      <c r="E113" s="15">
        <v>840</v>
      </c>
      <c r="F113" s="15">
        <v>151</v>
      </c>
      <c r="G113" s="15">
        <v>116</v>
      </c>
      <c r="H113" s="15">
        <v>116</v>
      </c>
      <c r="I113" s="16">
        <f>AVERAGE(F113:H113)/D113</f>
        <v>255.33333333333334</v>
      </c>
      <c r="J113" s="16">
        <f>I113*E113</f>
        <v>214480</v>
      </c>
      <c r="K113" s="15">
        <v>3</v>
      </c>
      <c r="L113" s="15">
        <v>50000</v>
      </c>
      <c r="M113" s="21">
        <f t="shared" si="19"/>
        <v>195.822454308094</v>
      </c>
      <c r="N113" s="15">
        <v>230</v>
      </c>
      <c r="O113" s="16">
        <f t="shared" si="12"/>
        <v>58726.666666666672</v>
      </c>
      <c r="P113" s="15" t="s">
        <v>165</v>
      </c>
      <c r="Q113" s="16">
        <f t="shared" si="13"/>
        <v>155753.33333333331</v>
      </c>
    </row>
    <row r="114" spans="1:20">
      <c r="A114" s="41">
        <v>42889</v>
      </c>
      <c r="B114" s="15" t="s">
        <v>27</v>
      </c>
      <c r="C114" s="15">
        <v>1</v>
      </c>
      <c r="D114" s="44">
        <v>0.5</v>
      </c>
      <c r="E114" s="15">
        <v>820</v>
      </c>
      <c r="F114" s="15">
        <v>195</v>
      </c>
      <c r="G114" s="15">
        <v>212</v>
      </c>
      <c r="H114" s="15">
        <v>191</v>
      </c>
      <c r="I114" s="16">
        <f t="shared" si="17"/>
        <v>398.66666666666669</v>
      </c>
      <c r="J114" s="16">
        <f t="shared" si="18"/>
        <v>326906.66666666669</v>
      </c>
      <c r="K114" s="15">
        <v>5</v>
      </c>
      <c r="L114" s="15">
        <v>50000</v>
      </c>
      <c r="M114" s="21">
        <f t="shared" si="19"/>
        <v>125.41806020066889</v>
      </c>
      <c r="N114" s="15">
        <v>230</v>
      </c>
      <c r="O114" s="16">
        <f t="shared" si="12"/>
        <v>91693.333333333343</v>
      </c>
      <c r="P114" s="15" t="s">
        <v>166</v>
      </c>
      <c r="Q114" s="16">
        <f t="shared" si="13"/>
        <v>235213.33333333334</v>
      </c>
    </row>
    <row r="115" spans="1:20">
      <c r="A115" s="41">
        <v>42889</v>
      </c>
      <c r="B115" s="15" t="s">
        <v>23</v>
      </c>
      <c r="C115" s="15">
        <v>1</v>
      </c>
      <c r="D115" s="44">
        <v>0.5</v>
      </c>
      <c r="E115" s="15">
        <v>440</v>
      </c>
      <c r="F115" s="15">
        <v>191</v>
      </c>
      <c r="G115" s="15">
        <v>207</v>
      </c>
      <c r="H115" s="15">
        <v>206</v>
      </c>
      <c r="I115" s="16">
        <f t="shared" si="17"/>
        <v>402.66666666666669</v>
      </c>
      <c r="J115" s="16">
        <f t="shared" si="18"/>
        <v>177173.33333333334</v>
      </c>
      <c r="K115" s="15">
        <v>5</v>
      </c>
      <c r="L115" s="15">
        <v>50000</v>
      </c>
      <c r="M115" s="21">
        <f t="shared" si="19"/>
        <v>124.17218543046357</v>
      </c>
      <c r="N115" s="15">
        <v>150</v>
      </c>
      <c r="O115" s="16">
        <f t="shared" si="12"/>
        <v>60400</v>
      </c>
      <c r="P115" s="15" t="s">
        <v>167</v>
      </c>
      <c r="Q115" s="16">
        <f t="shared" si="13"/>
        <v>116773.33333333334</v>
      </c>
    </row>
    <row r="116" spans="1:20">
      <c r="A116" s="41">
        <v>42889</v>
      </c>
      <c r="B116" s="15" t="s">
        <v>38</v>
      </c>
      <c r="C116" s="15">
        <v>1</v>
      </c>
      <c r="D116" s="44">
        <v>0.5</v>
      </c>
      <c r="E116" s="15">
        <v>820</v>
      </c>
      <c r="F116" s="15">
        <v>80</v>
      </c>
      <c r="G116" s="15">
        <v>105</v>
      </c>
      <c r="H116" s="15">
        <v>58</v>
      </c>
      <c r="I116" s="16">
        <f t="shared" si="17"/>
        <v>162</v>
      </c>
      <c r="J116" s="16">
        <f t="shared" si="18"/>
        <v>132840</v>
      </c>
      <c r="K116" s="15">
        <v>17</v>
      </c>
      <c r="L116" s="15">
        <v>50000</v>
      </c>
      <c r="M116" s="21">
        <f t="shared" si="19"/>
        <v>308.64197530864197</v>
      </c>
      <c r="N116" s="15">
        <v>325</v>
      </c>
      <c r="O116" s="16">
        <f t="shared" si="12"/>
        <v>52650</v>
      </c>
      <c r="P116" s="15" t="s">
        <v>168</v>
      </c>
      <c r="Q116" s="16">
        <f t="shared" si="13"/>
        <v>80190</v>
      </c>
    </row>
    <row r="117" spans="1:20">
      <c r="A117" s="41">
        <v>42889</v>
      </c>
      <c r="B117" s="15" t="s">
        <v>17</v>
      </c>
      <c r="C117" s="15">
        <v>2</v>
      </c>
      <c r="D117" s="44">
        <v>0.5</v>
      </c>
      <c r="E117" s="15">
        <v>820</v>
      </c>
      <c r="F117" s="15">
        <v>34</v>
      </c>
      <c r="G117" s="15">
        <v>41</v>
      </c>
      <c r="H117" s="15">
        <v>41</v>
      </c>
      <c r="I117" s="16">
        <f t="shared" si="17"/>
        <v>77.333333333333329</v>
      </c>
      <c r="J117" s="16">
        <f t="shared" si="18"/>
        <v>63413.333333333328</v>
      </c>
      <c r="K117" s="15">
        <v>20</v>
      </c>
      <c r="L117" s="15">
        <v>50000</v>
      </c>
      <c r="M117" s="21">
        <f t="shared" si="19"/>
        <v>646.55172413793105</v>
      </c>
      <c r="N117" s="15">
        <v>650</v>
      </c>
      <c r="O117" s="16">
        <f t="shared" si="12"/>
        <v>50266.666666666664</v>
      </c>
      <c r="P117" s="15" t="s">
        <v>169</v>
      </c>
      <c r="Q117" s="16">
        <f t="shared" si="13"/>
        <v>13146.666666666664</v>
      </c>
    </row>
    <row r="118" spans="1:20">
      <c r="A118" s="41">
        <v>42890</v>
      </c>
      <c r="B118" s="15" t="s">
        <v>20</v>
      </c>
      <c r="C118" s="15">
        <v>1</v>
      </c>
      <c r="D118" s="44">
        <v>0.5</v>
      </c>
      <c r="E118" s="15">
        <v>825</v>
      </c>
      <c r="F118" s="15">
        <v>143</v>
      </c>
      <c r="G118" s="15">
        <v>100</v>
      </c>
      <c r="H118" s="15">
        <v>104</v>
      </c>
      <c r="I118" s="16">
        <f t="shared" si="17"/>
        <v>231.33333333333334</v>
      </c>
      <c r="J118" s="16">
        <f t="shared" si="18"/>
        <v>190850</v>
      </c>
      <c r="K118" s="15">
        <v>18</v>
      </c>
      <c r="L118" s="15">
        <v>50000</v>
      </c>
      <c r="M118" s="21">
        <f t="shared" si="19"/>
        <v>216.13832853025934</v>
      </c>
      <c r="N118" s="15">
        <v>250</v>
      </c>
      <c r="O118" s="16">
        <f t="shared" si="12"/>
        <v>57833.333333333336</v>
      </c>
      <c r="P118" s="15" t="s">
        <v>175</v>
      </c>
      <c r="Q118" s="16">
        <f t="shared" si="13"/>
        <v>133016.66666666666</v>
      </c>
    </row>
    <row r="119" spans="1:20">
      <c r="A119" s="41">
        <v>42890</v>
      </c>
      <c r="B119" s="15" t="s">
        <v>47</v>
      </c>
      <c r="C119" s="15">
        <v>1</v>
      </c>
      <c r="D119" s="44">
        <v>0.5</v>
      </c>
      <c r="E119" s="15">
        <v>360</v>
      </c>
      <c r="F119" s="15">
        <v>2</v>
      </c>
      <c r="G119" s="15">
        <v>2</v>
      </c>
      <c r="H119" s="15">
        <v>1</v>
      </c>
      <c r="I119" s="16">
        <f t="shared" si="17"/>
        <v>3.3333333333333335</v>
      </c>
      <c r="J119" s="16">
        <f t="shared" si="18"/>
        <v>1200</v>
      </c>
      <c r="K119" s="15">
        <v>12</v>
      </c>
      <c r="M119" s="21">
        <f t="shared" si="19"/>
        <v>0</v>
      </c>
      <c r="N119" s="15">
        <v>360</v>
      </c>
      <c r="O119" s="16">
        <f t="shared" si="12"/>
        <v>1200</v>
      </c>
      <c r="Q119" s="16">
        <f t="shared" si="13"/>
        <v>0</v>
      </c>
    </row>
    <row r="120" spans="1:20">
      <c r="A120" s="41">
        <v>42890</v>
      </c>
      <c r="B120" s="15" t="s">
        <v>100</v>
      </c>
      <c r="C120" s="15">
        <v>1</v>
      </c>
      <c r="D120" s="44">
        <v>0.5</v>
      </c>
      <c r="E120" s="15">
        <v>400</v>
      </c>
      <c r="F120" s="15">
        <v>2</v>
      </c>
      <c r="G120" s="15">
        <v>5</v>
      </c>
      <c r="H120" s="15">
        <v>4</v>
      </c>
      <c r="I120" s="16">
        <f t="shared" si="17"/>
        <v>7.333333333333333</v>
      </c>
      <c r="J120" s="16">
        <f t="shared" si="18"/>
        <v>2933.333333333333</v>
      </c>
      <c r="K120" s="15">
        <v>3</v>
      </c>
      <c r="M120" s="21">
        <f t="shared" si="19"/>
        <v>0</v>
      </c>
      <c r="N120" s="15">
        <v>400</v>
      </c>
      <c r="O120" s="16">
        <f t="shared" si="12"/>
        <v>2933.333333333333</v>
      </c>
      <c r="Q120" s="16">
        <f t="shared" si="13"/>
        <v>0</v>
      </c>
    </row>
    <row r="121" spans="1:20">
      <c r="A121" s="41">
        <v>42890</v>
      </c>
      <c r="B121" s="15" t="s">
        <v>27</v>
      </c>
      <c r="C121" s="15">
        <v>1</v>
      </c>
      <c r="D121" s="44">
        <v>0.5</v>
      </c>
      <c r="E121" s="15">
        <v>825</v>
      </c>
      <c r="F121" s="15">
        <v>115</v>
      </c>
      <c r="G121" s="15">
        <v>96</v>
      </c>
      <c r="H121" s="15">
        <v>120</v>
      </c>
      <c r="I121" s="16">
        <f t="shared" si="17"/>
        <v>220.66666666666666</v>
      </c>
      <c r="J121" s="16">
        <f t="shared" si="18"/>
        <v>182050</v>
      </c>
      <c r="K121" s="15">
        <v>2</v>
      </c>
      <c r="L121" s="15">
        <v>50000</v>
      </c>
      <c r="M121" s="21">
        <f t="shared" si="19"/>
        <v>226.58610271903325</v>
      </c>
      <c r="N121" s="15">
        <v>250</v>
      </c>
      <c r="O121" s="16">
        <f t="shared" si="12"/>
        <v>55166.666666666664</v>
      </c>
      <c r="P121" s="15" t="s">
        <v>177</v>
      </c>
      <c r="Q121" s="16">
        <f t="shared" si="13"/>
        <v>126883.33333333334</v>
      </c>
      <c r="T121" s="17" t="s">
        <v>176</v>
      </c>
    </row>
    <row r="122" spans="1:20">
      <c r="A122" s="41">
        <v>42891</v>
      </c>
      <c r="B122" s="15" t="s">
        <v>36</v>
      </c>
      <c r="C122" s="15">
        <v>7</v>
      </c>
      <c r="D122" s="44">
        <v>0.5</v>
      </c>
      <c r="E122" s="15">
        <v>800</v>
      </c>
      <c r="F122" s="15">
        <v>301</v>
      </c>
      <c r="G122" s="15">
        <v>299</v>
      </c>
      <c r="H122" s="15">
        <v>308</v>
      </c>
      <c r="I122" s="16">
        <f t="shared" si="17"/>
        <v>605.33333333333337</v>
      </c>
      <c r="J122" s="16">
        <f t="shared" si="18"/>
        <v>484266.66666666669</v>
      </c>
      <c r="L122" s="15">
        <v>70000</v>
      </c>
      <c r="M122" s="21">
        <f t="shared" si="19"/>
        <v>115.63876651982378</v>
      </c>
      <c r="N122" s="15">
        <v>175</v>
      </c>
      <c r="O122" s="16">
        <f t="shared" si="12"/>
        <v>105933.33333333334</v>
      </c>
      <c r="P122" s="15" t="s">
        <v>178</v>
      </c>
      <c r="Q122" s="16">
        <f t="shared" si="13"/>
        <v>378333.33333333337</v>
      </c>
    </row>
    <row r="123" spans="1:20">
      <c r="A123" s="41">
        <v>42891</v>
      </c>
      <c r="B123" s="15" t="s">
        <v>99</v>
      </c>
      <c r="C123" s="15">
        <v>7</v>
      </c>
      <c r="D123" s="44">
        <v>0.5</v>
      </c>
      <c r="E123" s="15">
        <v>800</v>
      </c>
      <c r="F123" s="15">
        <v>57</v>
      </c>
      <c r="G123" s="15">
        <v>47</v>
      </c>
      <c r="H123" s="15">
        <v>49</v>
      </c>
      <c r="I123" s="16">
        <f t="shared" si="17"/>
        <v>102</v>
      </c>
      <c r="J123" s="16">
        <f t="shared" si="18"/>
        <v>81600</v>
      </c>
      <c r="L123" s="15">
        <v>50000</v>
      </c>
      <c r="M123" s="21">
        <f t="shared" si="19"/>
        <v>490.19607843137254</v>
      </c>
      <c r="N123" s="15">
        <v>500</v>
      </c>
      <c r="O123" s="16">
        <f t="shared" ref="O123:O127" si="20">N123*I123</f>
        <v>51000</v>
      </c>
      <c r="P123" s="15" t="s">
        <v>179</v>
      </c>
      <c r="Q123" s="16">
        <f t="shared" si="13"/>
        <v>30600</v>
      </c>
    </row>
    <row r="124" spans="1:20">
      <c r="A124" s="41">
        <v>42891</v>
      </c>
      <c r="B124" s="15" t="s">
        <v>124</v>
      </c>
      <c r="C124" s="15">
        <v>7</v>
      </c>
      <c r="D124" s="44">
        <v>0.5</v>
      </c>
      <c r="E124" s="15">
        <v>540</v>
      </c>
      <c r="F124" s="15">
        <v>88</v>
      </c>
      <c r="G124" s="15">
        <v>81</v>
      </c>
      <c r="H124" s="15">
        <v>76</v>
      </c>
      <c r="I124" s="16">
        <f t="shared" si="17"/>
        <v>163.33333333333334</v>
      </c>
      <c r="J124" s="16">
        <f t="shared" si="18"/>
        <v>88200</v>
      </c>
      <c r="L124" s="15">
        <v>50000</v>
      </c>
      <c r="M124" s="21">
        <f t="shared" si="19"/>
        <v>306.12244897959181</v>
      </c>
      <c r="N124" s="15">
        <v>300</v>
      </c>
      <c r="O124" s="16">
        <f t="shared" si="20"/>
        <v>49000</v>
      </c>
      <c r="P124" s="15" t="s">
        <v>180</v>
      </c>
      <c r="Q124" s="16">
        <f t="shared" si="13"/>
        <v>39200</v>
      </c>
    </row>
    <row r="125" spans="1:20">
      <c r="A125" s="41">
        <v>42891</v>
      </c>
      <c r="B125" s="15" t="s">
        <v>20</v>
      </c>
      <c r="C125" s="15">
        <v>7</v>
      </c>
      <c r="D125" s="44">
        <v>0.5</v>
      </c>
      <c r="E125" s="15">
        <v>440</v>
      </c>
      <c r="F125" s="15">
        <v>19</v>
      </c>
      <c r="G125" s="15">
        <v>17</v>
      </c>
      <c r="H125" s="15">
        <v>23</v>
      </c>
      <c r="I125" s="16">
        <f t="shared" si="17"/>
        <v>39.333333333333336</v>
      </c>
      <c r="J125" s="16">
        <f t="shared" si="18"/>
        <v>17306.666666666668</v>
      </c>
      <c r="M125" s="21">
        <f t="shared" si="19"/>
        <v>0</v>
      </c>
      <c r="N125" s="15">
        <v>440</v>
      </c>
      <c r="O125" s="16">
        <f t="shared" si="20"/>
        <v>17306.666666666668</v>
      </c>
      <c r="Q125" s="16">
        <f t="shared" si="13"/>
        <v>0</v>
      </c>
    </row>
    <row r="126" spans="1:20">
      <c r="A126" s="41">
        <v>42892</v>
      </c>
      <c r="B126" s="15" t="s">
        <v>36</v>
      </c>
      <c r="C126" s="15">
        <v>1</v>
      </c>
      <c r="D126" s="44">
        <v>0.5</v>
      </c>
      <c r="E126" s="15">
        <v>400</v>
      </c>
      <c r="F126" s="15">
        <v>15</v>
      </c>
      <c r="G126" s="15">
        <v>12</v>
      </c>
      <c r="H126" s="15">
        <v>10</v>
      </c>
      <c r="I126" s="16">
        <f t="shared" si="17"/>
        <v>24.666666666666668</v>
      </c>
      <c r="J126" s="16">
        <f t="shared" si="18"/>
        <v>9866.6666666666679</v>
      </c>
      <c r="M126" s="21">
        <f t="shared" si="19"/>
        <v>0</v>
      </c>
      <c r="O126" s="16">
        <f t="shared" si="20"/>
        <v>0</v>
      </c>
      <c r="P126" s="15" t="s">
        <v>186</v>
      </c>
      <c r="Q126" s="16">
        <f t="shared" si="13"/>
        <v>9866.6666666666679</v>
      </c>
      <c r="T126" s="17" t="s">
        <v>185</v>
      </c>
    </row>
    <row r="127" spans="1:20">
      <c r="A127" s="41">
        <v>42892</v>
      </c>
      <c r="B127" s="15" t="s">
        <v>27</v>
      </c>
      <c r="C127" s="15">
        <v>1</v>
      </c>
      <c r="D127" s="44">
        <v>0.5</v>
      </c>
      <c r="E127" s="15">
        <v>450</v>
      </c>
      <c r="F127" s="15">
        <v>7</v>
      </c>
      <c r="G127" s="15">
        <v>7</v>
      </c>
      <c r="H127" s="15">
        <v>7</v>
      </c>
      <c r="I127" s="16">
        <f t="shared" si="17"/>
        <v>14</v>
      </c>
      <c r="J127" s="16">
        <f t="shared" si="18"/>
        <v>6300</v>
      </c>
      <c r="M127" s="21">
        <f t="shared" si="19"/>
        <v>0</v>
      </c>
      <c r="O127" s="16">
        <f t="shared" si="20"/>
        <v>0</v>
      </c>
      <c r="P127" s="15" t="s">
        <v>187</v>
      </c>
      <c r="Q127" s="16">
        <f t="shared" si="13"/>
        <v>6300</v>
      </c>
      <c r="T127" s="17" t="s">
        <v>185</v>
      </c>
    </row>
    <row r="128" spans="1:20">
      <c r="A128" s="41">
        <v>42892</v>
      </c>
      <c r="B128" s="15" t="s">
        <v>124</v>
      </c>
      <c r="C128" s="15">
        <v>1</v>
      </c>
      <c r="D128" s="44">
        <v>0.5</v>
      </c>
      <c r="E128" s="15">
        <v>825</v>
      </c>
      <c r="F128" s="15">
        <v>59</v>
      </c>
      <c r="G128" s="15">
        <v>73</v>
      </c>
      <c r="H128" s="15">
        <v>57</v>
      </c>
      <c r="I128" s="16">
        <v>57</v>
      </c>
      <c r="J128" s="16">
        <f t="shared" si="18"/>
        <v>47025</v>
      </c>
      <c r="L128" s="15">
        <v>20000</v>
      </c>
      <c r="M128" s="21">
        <f t="shared" si="19"/>
        <v>350.87719298245617</v>
      </c>
      <c r="N128" s="15">
        <v>300</v>
      </c>
      <c r="O128" s="16">
        <f t="shared" ref="O128:O186" si="21">N128*I128</f>
        <v>17100</v>
      </c>
      <c r="P128" s="15" t="s">
        <v>188</v>
      </c>
      <c r="Q128" s="16">
        <f t="shared" si="13"/>
        <v>29925</v>
      </c>
    </row>
    <row r="129" spans="1:20">
      <c r="A129" s="41">
        <v>42892</v>
      </c>
      <c r="B129" s="15" t="s">
        <v>99</v>
      </c>
      <c r="C129" s="15">
        <v>1</v>
      </c>
      <c r="D129" s="44">
        <v>0.5</v>
      </c>
      <c r="E129" s="15">
        <v>340</v>
      </c>
      <c r="F129" s="15">
        <v>3</v>
      </c>
      <c r="G129" s="15">
        <v>0</v>
      </c>
      <c r="H129" s="15">
        <v>4</v>
      </c>
      <c r="I129" s="16">
        <f t="shared" si="17"/>
        <v>4.666666666666667</v>
      </c>
      <c r="J129" s="16">
        <f t="shared" si="18"/>
        <v>1586.6666666666667</v>
      </c>
      <c r="L129" s="15">
        <v>340</v>
      </c>
      <c r="M129" s="21">
        <f t="shared" si="19"/>
        <v>72.857142857142847</v>
      </c>
      <c r="O129" s="16">
        <f t="shared" si="21"/>
        <v>0</v>
      </c>
      <c r="Q129" s="16">
        <f t="shared" ref="Q129:Q192" si="22">J129-O129</f>
        <v>1586.6666666666667</v>
      </c>
    </row>
    <row r="130" spans="1:20">
      <c r="A130" s="41">
        <v>42893</v>
      </c>
      <c r="B130" s="15" t="s">
        <v>21</v>
      </c>
      <c r="C130" s="15">
        <v>1</v>
      </c>
      <c r="D130" s="44">
        <v>0.5</v>
      </c>
      <c r="E130" s="15">
        <v>800</v>
      </c>
      <c r="I130" s="16" t="e">
        <f t="shared" si="17"/>
        <v>#DIV/0!</v>
      </c>
      <c r="J130" s="16" t="e">
        <f t="shared" si="18"/>
        <v>#DIV/0!</v>
      </c>
      <c r="M130" s="21" t="e">
        <f t="shared" si="19"/>
        <v>#DIV/0!</v>
      </c>
      <c r="O130" s="16" t="e">
        <f t="shared" si="21"/>
        <v>#DIV/0!</v>
      </c>
      <c r="P130" s="15" t="s">
        <v>191</v>
      </c>
      <c r="Q130" s="16" t="e">
        <f t="shared" si="22"/>
        <v>#DIV/0!</v>
      </c>
    </row>
    <row r="131" spans="1:20">
      <c r="A131" s="41">
        <v>42893</v>
      </c>
      <c r="B131" s="15" t="s">
        <v>46</v>
      </c>
      <c r="C131" s="15">
        <v>1</v>
      </c>
      <c r="D131" s="44">
        <v>0.5</v>
      </c>
      <c r="E131" s="15">
        <v>800</v>
      </c>
      <c r="I131" s="16" t="e">
        <f t="shared" si="17"/>
        <v>#DIV/0!</v>
      </c>
      <c r="J131" s="16" t="e">
        <f t="shared" si="18"/>
        <v>#DIV/0!</v>
      </c>
      <c r="M131" s="21" t="e">
        <f t="shared" si="19"/>
        <v>#DIV/0!</v>
      </c>
      <c r="O131" s="16" t="e">
        <f t="shared" si="21"/>
        <v>#DIV/0!</v>
      </c>
      <c r="P131" s="15" t="s">
        <v>192</v>
      </c>
      <c r="Q131" s="16" t="e">
        <f t="shared" si="22"/>
        <v>#DIV/0!</v>
      </c>
    </row>
    <row r="132" spans="1:20">
      <c r="A132" s="41">
        <v>42893</v>
      </c>
      <c r="B132" s="15" t="s">
        <v>100</v>
      </c>
      <c r="C132" s="15">
        <v>1</v>
      </c>
      <c r="D132" s="44">
        <v>0.5</v>
      </c>
      <c r="E132" s="15">
        <v>800</v>
      </c>
      <c r="I132" s="16" t="e">
        <f t="shared" si="17"/>
        <v>#DIV/0!</v>
      </c>
      <c r="J132" s="16" t="e">
        <f t="shared" si="18"/>
        <v>#DIV/0!</v>
      </c>
      <c r="M132" s="21" t="e">
        <f t="shared" si="19"/>
        <v>#DIV/0!</v>
      </c>
      <c r="O132" s="16" t="e">
        <f t="shared" si="21"/>
        <v>#DIV/0!</v>
      </c>
      <c r="P132" s="15" t="s">
        <v>193</v>
      </c>
      <c r="Q132" s="16" t="e">
        <f t="shared" si="22"/>
        <v>#DIV/0!</v>
      </c>
    </row>
    <row r="133" spans="1:20">
      <c r="A133" s="41">
        <v>42894</v>
      </c>
      <c r="B133" s="15" t="s">
        <v>21</v>
      </c>
      <c r="C133" s="15">
        <v>1</v>
      </c>
      <c r="I133" s="16" t="e">
        <f t="shared" si="17"/>
        <v>#DIV/0!</v>
      </c>
      <c r="J133" s="16" t="e">
        <f t="shared" si="18"/>
        <v>#DIV/0!</v>
      </c>
      <c r="M133" s="21" t="e">
        <f t="shared" si="19"/>
        <v>#DIV/0!</v>
      </c>
      <c r="O133" s="16" t="e">
        <f t="shared" si="21"/>
        <v>#DIV/0!</v>
      </c>
      <c r="Q133" s="16" t="e">
        <f t="shared" si="22"/>
        <v>#DIV/0!</v>
      </c>
    </row>
    <row r="134" spans="1:20">
      <c r="A134" s="41">
        <v>42894</v>
      </c>
      <c r="B134" s="15" t="s">
        <v>46</v>
      </c>
      <c r="C134" s="15">
        <v>1</v>
      </c>
      <c r="I134" s="16" t="e">
        <f t="shared" si="17"/>
        <v>#DIV/0!</v>
      </c>
      <c r="J134" s="16" t="e">
        <f t="shared" si="18"/>
        <v>#DIV/0!</v>
      </c>
      <c r="M134" s="21" t="e">
        <f t="shared" si="19"/>
        <v>#DIV/0!</v>
      </c>
      <c r="O134" s="16" t="e">
        <f t="shared" si="21"/>
        <v>#DIV/0!</v>
      </c>
      <c r="Q134" s="16" t="e">
        <f t="shared" si="22"/>
        <v>#DIV/0!</v>
      </c>
    </row>
    <row r="135" spans="1:20">
      <c r="A135" s="41">
        <v>42894</v>
      </c>
      <c r="B135" s="15" t="s">
        <v>17</v>
      </c>
      <c r="C135" s="15">
        <v>1</v>
      </c>
      <c r="I135" s="16" t="e">
        <f t="shared" si="17"/>
        <v>#DIV/0!</v>
      </c>
      <c r="J135" s="16" t="e">
        <f t="shared" si="18"/>
        <v>#DIV/0!</v>
      </c>
      <c r="M135" s="21" t="e">
        <f t="shared" si="19"/>
        <v>#DIV/0!</v>
      </c>
      <c r="O135" s="16" t="e">
        <f t="shared" si="21"/>
        <v>#DIV/0!</v>
      </c>
      <c r="Q135" s="16" t="e">
        <f t="shared" si="22"/>
        <v>#DIV/0!</v>
      </c>
    </row>
    <row r="136" spans="1:20">
      <c r="A136" s="41">
        <v>42896</v>
      </c>
      <c r="B136" s="15" t="s">
        <v>124</v>
      </c>
      <c r="C136" s="15">
        <v>1</v>
      </c>
      <c r="D136" s="44">
        <v>0.5</v>
      </c>
      <c r="E136" s="15">
        <v>800</v>
      </c>
      <c r="F136" s="15">
        <v>135</v>
      </c>
      <c r="G136" s="15">
        <v>168</v>
      </c>
      <c r="H136" s="15">
        <v>160</v>
      </c>
      <c r="I136" s="16">
        <f t="shared" si="17"/>
        <v>308.66666666666669</v>
      </c>
      <c r="J136" s="16">
        <f t="shared" si="18"/>
        <v>246933.33333333334</v>
      </c>
      <c r="L136" s="15">
        <v>50000</v>
      </c>
      <c r="M136" s="21">
        <f t="shared" si="19"/>
        <v>161.98704103671705</v>
      </c>
      <c r="N136" s="15">
        <v>200</v>
      </c>
      <c r="O136" s="16">
        <f t="shared" si="21"/>
        <v>61733.333333333336</v>
      </c>
      <c r="P136" s="15" t="s">
        <v>194</v>
      </c>
      <c r="Q136" s="16">
        <f t="shared" si="22"/>
        <v>185200</v>
      </c>
    </row>
    <row r="137" spans="1:20">
      <c r="A137" s="41">
        <v>42896</v>
      </c>
      <c r="B137" s="15" t="s">
        <v>38</v>
      </c>
      <c r="C137" s="15">
        <v>1</v>
      </c>
      <c r="D137" s="44">
        <v>0.5</v>
      </c>
      <c r="E137" s="15">
        <v>560</v>
      </c>
      <c r="F137" s="15">
        <v>64</v>
      </c>
      <c r="G137" s="15">
        <v>62</v>
      </c>
      <c r="H137" s="15">
        <v>67</v>
      </c>
      <c r="I137" s="16">
        <f t="shared" si="17"/>
        <v>128.66666666666666</v>
      </c>
      <c r="J137" s="16">
        <f t="shared" si="18"/>
        <v>72053.333333333328</v>
      </c>
      <c r="L137" s="15">
        <v>50000</v>
      </c>
      <c r="M137" s="21">
        <f t="shared" si="19"/>
        <v>388.6010362694301</v>
      </c>
      <c r="N137" s="15">
        <v>400</v>
      </c>
      <c r="O137" s="16">
        <f t="shared" si="21"/>
        <v>51466.666666666664</v>
      </c>
      <c r="P137" s="15" t="s">
        <v>195</v>
      </c>
      <c r="Q137" s="16">
        <f t="shared" si="22"/>
        <v>20586.666666666664</v>
      </c>
    </row>
    <row r="138" spans="1:20">
      <c r="A138" s="41">
        <v>42896</v>
      </c>
      <c r="B138" s="15" t="s">
        <v>17</v>
      </c>
      <c r="C138" s="15">
        <v>1</v>
      </c>
      <c r="D138" s="44">
        <v>0.5</v>
      </c>
      <c r="E138" s="15">
        <v>320</v>
      </c>
      <c r="F138" s="15">
        <v>0</v>
      </c>
      <c r="G138" s="15">
        <v>4</v>
      </c>
      <c r="H138" s="15">
        <v>2</v>
      </c>
      <c r="I138" s="16">
        <f t="shared" ref="I138:I189" si="23">AVERAGE(F138:H138)/D138</f>
        <v>4</v>
      </c>
      <c r="J138" s="16">
        <f t="shared" ref="J138:J140" si="24">I138*E138</f>
        <v>1280</v>
      </c>
      <c r="M138" s="21">
        <f t="shared" si="19"/>
        <v>0</v>
      </c>
      <c r="O138" s="16">
        <f t="shared" si="21"/>
        <v>0</v>
      </c>
      <c r="P138" s="15" t="s">
        <v>196</v>
      </c>
      <c r="Q138" s="16">
        <f t="shared" si="22"/>
        <v>1280</v>
      </c>
      <c r="T138" s="17" t="s">
        <v>199</v>
      </c>
    </row>
    <row r="139" spans="1:20">
      <c r="A139" s="41">
        <v>42896</v>
      </c>
      <c r="B139" s="15" t="s">
        <v>46</v>
      </c>
      <c r="C139" s="15">
        <v>1</v>
      </c>
      <c r="D139" s="44">
        <v>0.5</v>
      </c>
      <c r="E139" s="15">
        <v>300</v>
      </c>
      <c r="F139" s="15">
        <v>6</v>
      </c>
      <c r="G139" s="15">
        <v>3</v>
      </c>
      <c r="H139" s="15">
        <v>5</v>
      </c>
      <c r="I139" s="16">
        <f t="shared" si="23"/>
        <v>9.3333333333333339</v>
      </c>
      <c r="J139" s="16">
        <f t="shared" si="24"/>
        <v>2800</v>
      </c>
      <c r="M139" s="21">
        <f t="shared" si="19"/>
        <v>0</v>
      </c>
      <c r="O139" s="16">
        <f t="shared" si="21"/>
        <v>0</v>
      </c>
      <c r="P139" s="15" t="s">
        <v>197</v>
      </c>
      <c r="Q139" s="16">
        <f t="shared" si="22"/>
        <v>2800</v>
      </c>
    </row>
    <row r="140" spans="1:20">
      <c r="A140" s="41">
        <v>42896</v>
      </c>
      <c r="B140" s="15" t="s">
        <v>111</v>
      </c>
      <c r="C140" s="15">
        <v>1</v>
      </c>
      <c r="D140" s="44">
        <v>0.5</v>
      </c>
      <c r="E140" s="15">
        <v>825</v>
      </c>
      <c r="F140" s="15">
        <v>100</v>
      </c>
      <c r="G140" s="15">
        <v>84</v>
      </c>
      <c r="H140" s="15">
        <v>87</v>
      </c>
      <c r="I140" s="16">
        <f t="shared" si="23"/>
        <v>180.66666666666666</v>
      </c>
      <c r="J140" s="16">
        <f t="shared" si="24"/>
        <v>149050</v>
      </c>
      <c r="L140" s="15">
        <v>50000</v>
      </c>
      <c r="M140" s="21">
        <f t="shared" si="19"/>
        <v>276.7527675276753</v>
      </c>
      <c r="N140" s="15">
        <v>300</v>
      </c>
      <c r="O140" s="16">
        <f t="shared" si="21"/>
        <v>54200</v>
      </c>
      <c r="P140" s="15" t="s">
        <v>198</v>
      </c>
      <c r="Q140" s="16">
        <f t="shared" si="22"/>
        <v>94850</v>
      </c>
    </row>
    <row r="141" spans="1:20">
      <c r="I141" s="16" t="e">
        <f t="shared" si="23"/>
        <v>#DIV/0!</v>
      </c>
      <c r="J141" s="16" t="e">
        <f t="shared" ref="J141:J201" si="25">I141*E141</f>
        <v>#DIV/0!</v>
      </c>
      <c r="M141" s="21" t="e">
        <f t="shared" si="19"/>
        <v>#DIV/0!</v>
      </c>
      <c r="O141" s="16" t="e">
        <f t="shared" si="21"/>
        <v>#DIV/0!</v>
      </c>
      <c r="Q141" s="16" t="e">
        <f t="shared" si="22"/>
        <v>#DIV/0!</v>
      </c>
    </row>
    <row r="142" spans="1:20">
      <c r="I142" s="16" t="e">
        <f t="shared" si="23"/>
        <v>#DIV/0!</v>
      </c>
      <c r="J142" s="16" t="e">
        <f t="shared" si="25"/>
        <v>#DIV/0!</v>
      </c>
      <c r="M142" s="21" t="e">
        <f t="shared" si="19"/>
        <v>#DIV/0!</v>
      </c>
      <c r="O142" s="16" t="e">
        <f t="shared" si="21"/>
        <v>#DIV/0!</v>
      </c>
      <c r="Q142" s="16" t="e">
        <f t="shared" si="22"/>
        <v>#DIV/0!</v>
      </c>
    </row>
    <row r="143" spans="1:20">
      <c r="I143" s="16" t="e">
        <f t="shared" si="23"/>
        <v>#DIV/0!</v>
      </c>
      <c r="J143" s="16" t="e">
        <f t="shared" si="25"/>
        <v>#DIV/0!</v>
      </c>
      <c r="M143" s="21" t="e">
        <f t="shared" si="19"/>
        <v>#DIV/0!</v>
      </c>
      <c r="O143" s="16" t="e">
        <f t="shared" si="21"/>
        <v>#DIV/0!</v>
      </c>
      <c r="Q143" s="16" t="e">
        <f t="shared" si="22"/>
        <v>#DIV/0!</v>
      </c>
    </row>
    <row r="144" spans="1:20">
      <c r="I144" s="16" t="e">
        <f t="shared" si="23"/>
        <v>#DIV/0!</v>
      </c>
      <c r="J144" s="16" t="e">
        <f t="shared" si="25"/>
        <v>#DIV/0!</v>
      </c>
      <c r="M144" s="21" t="e">
        <f t="shared" ref="M144:M189" si="26">L144/I144</f>
        <v>#DIV/0!</v>
      </c>
      <c r="O144" s="16" t="e">
        <f t="shared" si="21"/>
        <v>#DIV/0!</v>
      </c>
      <c r="Q144" s="16" t="e">
        <f t="shared" si="22"/>
        <v>#DIV/0!</v>
      </c>
    </row>
    <row r="145" spans="9:17">
      <c r="I145" s="16" t="e">
        <f t="shared" si="23"/>
        <v>#DIV/0!</v>
      </c>
      <c r="J145" s="16" t="e">
        <f t="shared" si="25"/>
        <v>#DIV/0!</v>
      </c>
      <c r="M145" s="21" t="e">
        <f t="shared" si="26"/>
        <v>#DIV/0!</v>
      </c>
      <c r="O145" s="16" t="e">
        <f t="shared" si="21"/>
        <v>#DIV/0!</v>
      </c>
      <c r="Q145" s="16" t="e">
        <f t="shared" si="22"/>
        <v>#DIV/0!</v>
      </c>
    </row>
    <row r="146" spans="9:17">
      <c r="I146" s="16" t="e">
        <f t="shared" si="23"/>
        <v>#DIV/0!</v>
      </c>
      <c r="J146" s="16" t="e">
        <f t="shared" si="25"/>
        <v>#DIV/0!</v>
      </c>
      <c r="M146" s="21" t="e">
        <f t="shared" si="26"/>
        <v>#DIV/0!</v>
      </c>
      <c r="O146" s="16" t="e">
        <f t="shared" si="21"/>
        <v>#DIV/0!</v>
      </c>
      <c r="Q146" s="16" t="e">
        <f t="shared" si="22"/>
        <v>#DIV/0!</v>
      </c>
    </row>
    <row r="147" spans="9:17">
      <c r="I147" s="16" t="e">
        <f t="shared" si="23"/>
        <v>#DIV/0!</v>
      </c>
      <c r="J147" s="16" t="e">
        <f t="shared" si="25"/>
        <v>#DIV/0!</v>
      </c>
      <c r="M147" s="21" t="e">
        <f t="shared" si="26"/>
        <v>#DIV/0!</v>
      </c>
      <c r="O147" s="16" t="e">
        <f t="shared" si="21"/>
        <v>#DIV/0!</v>
      </c>
      <c r="Q147" s="16" t="e">
        <f t="shared" si="22"/>
        <v>#DIV/0!</v>
      </c>
    </row>
    <row r="148" spans="9:17">
      <c r="I148" s="16" t="e">
        <f t="shared" si="23"/>
        <v>#DIV/0!</v>
      </c>
      <c r="J148" s="16" t="e">
        <f t="shared" si="25"/>
        <v>#DIV/0!</v>
      </c>
      <c r="M148" s="21" t="e">
        <f t="shared" si="26"/>
        <v>#DIV/0!</v>
      </c>
      <c r="O148" s="16" t="e">
        <f t="shared" si="21"/>
        <v>#DIV/0!</v>
      </c>
      <c r="Q148" s="16" t="e">
        <f t="shared" si="22"/>
        <v>#DIV/0!</v>
      </c>
    </row>
    <row r="149" spans="9:17">
      <c r="I149" s="16" t="e">
        <f t="shared" si="23"/>
        <v>#DIV/0!</v>
      </c>
      <c r="J149" s="16" t="e">
        <f t="shared" si="25"/>
        <v>#DIV/0!</v>
      </c>
      <c r="M149" s="21" t="e">
        <f t="shared" si="26"/>
        <v>#DIV/0!</v>
      </c>
      <c r="O149" s="16" t="e">
        <f t="shared" si="21"/>
        <v>#DIV/0!</v>
      </c>
      <c r="Q149" s="16" t="e">
        <f t="shared" si="22"/>
        <v>#DIV/0!</v>
      </c>
    </row>
    <row r="150" spans="9:17">
      <c r="I150" s="16" t="e">
        <f t="shared" si="23"/>
        <v>#DIV/0!</v>
      </c>
      <c r="J150" s="16" t="e">
        <f t="shared" si="25"/>
        <v>#DIV/0!</v>
      </c>
      <c r="M150" s="21" t="e">
        <f t="shared" si="26"/>
        <v>#DIV/0!</v>
      </c>
      <c r="O150" s="16" t="e">
        <f t="shared" si="21"/>
        <v>#DIV/0!</v>
      </c>
      <c r="Q150" s="16" t="e">
        <f t="shared" si="22"/>
        <v>#DIV/0!</v>
      </c>
    </row>
    <row r="151" spans="9:17">
      <c r="I151" s="16" t="e">
        <f t="shared" si="23"/>
        <v>#DIV/0!</v>
      </c>
      <c r="J151" s="16" t="e">
        <f t="shared" si="25"/>
        <v>#DIV/0!</v>
      </c>
      <c r="M151" s="21" t="e">
        <f t="shared" si="26"/>
        <v>#DIV/0!</v>
      </c>
      <c r="O151" s="16" t="e">
        <f t="shared" si="21"/>
        <v>#DIV/0!</v>
      </c>
      <c r="Q151" s="16" t="e">
        <f t="shared" si="22"/>
        <v>#DIV/0!</v>
      </c>
    </row>
    <row r="152" spans="9:17">
      <c r="I152" s="16" t="e">
        <f t="shared" si="23"/>
        <v>#DIV/0!</v>
      </c>
      <c r="J152" s="16" t="e">
        <f t="shared" si="25"/>
        <v>#DIV/0!</v>
      </c>
      <c r="M152" s="21" t="e">
        <f t="shared" si="26"/>
        <v>#DIV/0!</v>
      </c>
      <c r="O152" s="16" t="e">
        <f t="shared" si="21"/>
        <v>#DIV/0!</v>
      </c>
      <c r="Q152" s="16" t="e">
        <f t="shared" si="22"/>
        <v>#DIV/0!</v>
      </c>
    </row>
    <row r="153" spans="9:17">
      <c r="I153" s="16" t="e">
        <f t="shared" si="23"/>
        <v>#DIV/0!</v>
      </c>
      <c r="J153" s="16" t="e">
        <f t="shared" si="25"/>
        <v>#DIV/0!</v>
      </c>
      <c r="M153" s="21" t="e">
        <f t="shared" si="26"/>
        <v>#DIV/0!</v>
      </c>
      <c r="O153" s="16" t="e">
        <f t="shared" si="21"/>
        <v>#DIV/0!</v>
      </c>
      <c r="Q153" s="16" t="e">
        <f t="shared" si="22"/>
        <v>#DIV/0!</v>
      </c>
    </row>
    <row r="154" spans="9:17">
      <c r="I154" s="16" t="e">
        <f t="shared" si="23"/>
        <v>#DIV/0!</v>
      </c>
      <c r="J154" s="16" t="e">
        <f t="shared" si="25"/>
        <v>#DIV/0!</v>
      </c>
      <c r="M154" s="21" t="e">
        <f t="shared" si="26"/>
        <v>#DIV/0!</v>
      </c>
      <c r="O154" s="16" t="e">
        <f t="shared" si="21"/>
        <v>#DIV/0!</v>
      </c>
      <c r="Q154" s="16" t="e">
        <f t="shared" si="22"/>
        <v>#DIV/0!</v>
      </c>
    </row>
    <row r="155" spans="9:17">
      <c r="I155" s="16" t="e">
        <f t="shared" si="23"/>
        <v>#DIV/0!</v>
      </c>
      <c r="J155" s="16" t="e">
        <f t="shared" si="25"/>
        <v>#DIV/0!</v>
      </c>
      <c r="M155" s="21" t="e">
        <f t="shared" si="26"/>
        <v>#DIV/0!</v>
      </c>
      <c r="O155" s="16" t="e">
        <f t="shared" si="21"/>
        <v>#DIV/0!</v>
      </c>
      <c r="Q155" s="16" t="e">
        <f t="shared" si="22"/>
        <v>#DIV/0!</v>
      </c>
    </row>
    <row r="156" spans="9:17">
      <c r="I156" s="16" t="e">
        <f t="shared" si="23"/>
        <v>#DIV/0!</v>
      </c>
      <c r="J156" s="16" t="e">
        <f t="shared" si="25"/>
        <v>#DIV/0!</v>
      </c>
      <c r="M156" s="21" t="e">
        <f t="shared" si="26"/>
        <v>#DIV/0!</v>
      </c>
      <c r="O156" s="16" t="e">
        <f t="shared" si="21"/>
        <v>#DIV/0!</v>
      </c>
      <c r="Q156" s="16" t="e">
        <f t="shared" si="22"/>
        <v>#DIV/0!</v>
      </c>
    </row>
    <row r="157" spans="9:17">
      <c r="I157" s="16" t="e">
        <f t="shared" si="23"/>
        <v>#DIV/0!</v>
      </c>
      <c r="J157" s="16" t="e">
        <f t="shared" si="25"/>
        <v>#DIV/0!</v>
      </c>
      <c r="M157" s="21" t="e">
        <f t="shared" si="26"/>
        <v>#DIV/0!</v>
      </c>
      <c r="O157" s="16" t="e">
        <f t="shared" si="21"/>
        <v>#DIV/0!</v>
      </c>
      <c r="Q157" s="16" t="e">
        <f t="shared" si="22"/>
        <v>#DIV/0!</v>
      </c>
    </row>
    <row r="158" spans="9:17">
      <c r="I158" s="16" t="e">
        <f t="shared" si="23"/>
        <v>#DIV/0!</v>
      </c>
      <c r="J158" s="16" t="e">
        <f t="shared" si="25"/>
        <v>#DIV/0!</v>
      </c>
      <c r="M158" s="21" t="e">
        <f t="shared" si="26"/>
        <v>#DIV/0!</v>
      </c>
      <c r="O158" s="16" t="e">
        <f t="shared" si="21"/>
        <v>#DIV/0!</v>
      </c>
      <c r="Q158" s="16" t="e">
        <f t="shared" si="22"/>
        <v>#DIV/0!</v>
      </c>
    </row>
    <row r="159" spans="9:17">
      <c r="I159" s="16" t="e">
        <f t="shared" si="23"/>
        <v>#DIV/0!</v>
      </c>
      <c r="J159" s="16" t="e">
        <f t="shared" si="25"/>
        <v>#DIV/0!</v>
      </c>
      <c r="M159" s="21" t="e">
        <f t="shared" si="26"/>
        <v>#DIV/0!</v>
      </c>
      <c r="O159" s="16" t="e">
        <f t="shared" si="21"/>
        <v>#DIV/0!</v>
      </c>
      <c r="Q159" s="16" t="e">
        <f t="shared" si="22"/>
        <v>#DIV/0!</v>
      </c>
    </row>
    <row r="160" spans="9:17">
      <c r="I160" s="16" t="e">
        <f t="shared" si="23"/>
        <v>#DIV/0!</v>
      </c>
      <c r="J160" s="16" t="e">
        <f t="shared" si="25"/>
        <v>#DIV/0!</v>
      </c>
      <c r="M160" s="21" t="e">
        <f t="shared" si="26"/>
        <v>#DIV/0!</v>
      </c>
      <c r="O160" s="16" t="e">
        <f t="shared" si="21"/>
        <v>#DIV/0!</v>
      </c>
      <c r="Q160" s="16" t="e">
        <f t="shared" si="22"/>
        <v>#DIV/0!</v>
      </c>
    </row>
    <row r="161" spans="9:17">
      <c r="I161" s="16" t="e">
        <f t="shared" si="23"/>
        <v>#DIV/0!</v>
      </c>
      <c r="J161" s="16" t="e">
        <f t="shared" si="25"/>
        <v>#DIV/0!</v>
      </c>
      <c r="M161" s="21" t="e">
        <f t="shared" si="26"/>
        <v>#DIV/0!</v>
      </c>
      <c r="O161" s="16" t="e">
        <f t="shared" si="21"/>
        <v>#DIV/0!</v>
      </c>
      <c r="Q161" s="16" t="e">
        <f t="shared" si="22"/>
        <v>#DIV/0!</v>
      </c>
    </row>
    <row r="162" spans="9:17">
      <c r="I162" s="16" t="e">
        <f t="shared" si="23"/>
        <v>#DIV/0!</v>
      </c>
      <c r="J162" s="16" t="e">
        <f t="shared" si="25"/>
        <v>#DIV/0!</v>
      </c>
      <c r="M162" s="21" t="e">
        <f t="shared" si="26"/>
        <v>#DIV/0!</v>
      </c>
      <c r="O162" s="16" t="e">
        <f t="shared" si="21"/>
        <v>#DIV/0!</v>
      </c>
      <c r="Q162" s="16" t="e">
        <f t="shared" si="22"/>
        <v>#DIV/0!</v>
      </c>
    </row>
    <row r="163" spans="9:17">
      <c r="I163" s="16" t="e">
        <f t="shared" si="23"/>
        <v>#DIV/0!</v>
      </c>
      <c r="J163" s="16" t="e">
        <f t="shared" si="25"/>
        <v>#DIV/0!</v>
      </c>
      <c r="M163" s="21" t="e">
        <f t="shared" si="26"/>
        <v>#DIV/0!</v>
      </c>
      <c r="O163" s="16" t="e">
        <f t="shared" si="21"/>
        <v>#DIV/0!</v>
      </c>
      <c r="Q163" s="16" t="e">
        <f t="shared" si="22"/>
        <v>#DIV/0!</v>
      </c>
    </row>
    <row r="164" spans="9:17">
      <c r="I164" s="16" t="e">
        <f t="shared" si="23"/>
        <v>#DIV/0!</v>
      </c>
      <c r="J164" s="16" t="e">
        <f t="shared" si="25"/>
        <v>#DIV/0!</v>
      </c>
      <c r="M164" s="21" t="e">
        <f t="shared" si="26"/>
        <v>#DIV/0!</v>
      </c>
      <c r="O164" s="16" t="e">
        <f t="shared" si="21"/>
        <v>#DIV/0!</v>
      </c>
      <c r="Q164" s="16" t="e">
        <f t="shared" si="22"/>
        <v>#DIV/0!</v>
      </c>
    </row>
    <row r="165" spans="9:17">
      <c r="I165" s="16" t="e">
        <f t="shared" si="23"/>
        <v>#DIV/0!</v>
      </c>
      <c r="J165" s="16" t="e">
        <f t="shared" si="25"/>
        <v>#DIV/0!</v>
      </c>
      <c r="M165" s="21" t="e">
        <f t="shared" si="26"/>
        <v>#DIV/0!</v>
      </c>
      <c r="O165" s="16" t="e">
        <f t="shared" si="21"/>
        <v>#DIV/0!</v>
      </c>
      <c r="Q165" s="16" t="e">
        <f t="shared" si="22"/>
        <v>#DIV/0!</v>
      </c>
    </row>
    <row r="166" spans="9:17">
      <c r="I166" s="16" t="e">
        <f t="shared" si="23"/>
        <v>#DIV/0!</v>
      </c>
      <c r="J166" s="16" t="e">
        <f t="shared" si="25"/>
        <v>#DIV/0!</v>
      </c>
      <c r="M166" s="21" t="e">
        <f t="shared" si="26"/>
        <v>#DIV/0!</v>
      </c>
      <c r="O166" s="16" t="e">
        <f t="shared" si="21"/>
        <v>#DIV/0!</v>
      </c>
      <c r="Q166" s="16" t="e">
        <f t="shared" si="22"/>
        <v>#DIV/0!</v>
      </c>
    </row>
    <row r="167" spans="9:17">
      <c r="I167" s="16" t="e">
        <f t="shared" si="23"/>
        <v>#DIV/0!</v>
      </c>
      <c r="J167" s="16" t="e">
        <f t="shared" si="25"/>
        <v>#DIV/0!</v>
      </c>
      <c r="M167" s="21" t="e">
        <f t="shared" si="26"/>
        <v>#DIV/0!</v>
      </c>
      <c r="O167" s="16" t="e">
        <f t="shared" si="21"/>
        <v>#DIV/0!</v>
      </c>
      <c r="Q167" s="16" t="e">
        <f t="shared" si="22"/>
        <v>#DIV/0!</v>
      </c>
    </row>
    <row r="168" spans="9:17">
      <c r="I168" s="16" t="e">
        <f t="shared" si="23"/>
        <v>#DIV/0!</v>
      </c>
      <c r="J168" s="16" t="e">
        <f t="shared" si="25"/>
        <v>#DIV/0!</v>
      </c>
      <c r="M168" s="21" t="e">
        <f t="shared" si="26"/>
        <v>#DIV/0!</v>
      </c>
      <c r="O168" s="16" t="e">
        <f t="shared" si="21"/>
        <v>#DIV/0!</v>
      </c>
      <c r="Q168" s="16" t="e">
        <f t="shared" si="22"/>
        <v>#DIV/0!</v>
      </c>
    </row>
    <row r="169" spans="9:17">
      <c r="I169" s="16" t="e">
        <f t="shared" si="23"/>
        <v>#DIV/0!</v>
      </c>
      <c r="J169" s="16" t="e">
        <f t="shared" si="25"/>
        <v>#DIV/0!</v>
      </c>
      <c r="M169" s="21" t="e">
        <f t="shared" si="26"/>
        <v>#DIV/0!</v>
      </c>
      <c r="O169" s="16" t="e">
        <f t="shared" si="21"/>
        <v>#DIV/0!</v>
      </c>
      <c r="Q169" s="16" t="e">
        <f t="shared" si="22"/>
        <v>#DIV/0!</v>
      </c>
    </row>
    <row r="170" spans="9:17">
      <c r="I170" s="16" t="e">
        <f t="shared" si="23"/>
        <v>#DIV/0!</v>
      </c>
      <c r="J170" s="16" t="e">
        <f t="shared" si="25"/>
        <v>#DIV/0!</v>
      </c>
      <c r="M170" s="21" t="e">
        <f t="shared" si="26"/>
        <v>#DIV/0!</v>
      </c>
      <c r="O170" s="16" t="e">
        <f t="shared" si="21"/>
        <v>#DIV/0!</v>
      </c>
      <c r="Q170" s="16" t="e">
        <f t="shared" si="22"/>
        <v>#DIV/0!</v>
      </c>
    </row>
    <row r="171" spans="9:17">
      <c r="I171" s="16" t="e">
        <f t="shared" si="23"/>
        <v>#DIV/0!</v>
      </c>
      <c r="J171" s="16" t="e">
        <f t="shared" si="25"/>
        <v>#DIV/0!</v>
      </c>
      <c r="M171" s="21" t="e">
        <f t="shared" si="26"/>
        <v>#DIV/0!</v>
      </c>
      <c r="O171" s="16" t="e">
        <f t="shared" si="21"/>
        <v>#DIV/0!</v>
      </c>
      <c r="Q171" s="16" t="e">
        <f t="shared" si="22"/>
        <v>#DIV/0!</v>
      </c>
    </row>
    <row r="172" spans="9:17">
      <c r="I172" s="16" t="e">
        <f t="shared" si="23"/>
        <v>#DIV/0!</v>
      </c>
      <c r="J172" s="16" t="e">
        <f t="shared" si="25"/>
        <v>#DIV/0!</v>
      </c>
      <c r="M172" s="21" t="e">
        <f t="shared" si="26"/>
        <v>#DIV/0!</v>
      </c>
      <c r="O172" s="16" t="e">
        <f t="shared" si="21"/>
        <v>#DIV/0!</v>
      </c>
      <c r="Q172" s="16" t="e">
        <f t="shared" si="22"/>
        <v>#DIV/0!</v>
      </c>
    </row>
    <row r="173" spans="9:17">
      <c r="I173" s="16" t="e">
        <f t="shared" si="23"/>
        <v>#DIV/0!</v>
      </c>
      <c r="J173" s="16" t="e">
        <f t="shared" si="25"/>
        <v>#DIV/0!</v>
      </c>
      <c r="M173" s="21" t="e">
        <f t="shared" si="26"/>
        <v>#DIV/0!</v>
      </c>
      <c r="O173" s="16" t="e">
        <f t="shared" si="21"/>
        <v>#DIV/0!</v>
      </c>
      <c r="Q173" s="16" t="e">
        <f t="shared" si="22"/>
        <v>#DIV/0!</v>
      </c>
    </row>
    <row r="174" spans="9:17">
      <c r="I174" s="16" t="e">
        <f t="shared" si="23"/>
        <v>#DIV/0!</v>
      </c>
      <c r="J174" s="16" t="e">
        <f t="shared" si="25"/>
        <v>#DIV/0!</v>
      </c>
      <c r="M174" s="21" t="e">
        <f t="shared" si="26"/>
        <v>#DIV/0!</v>
      </c>
      <c r="O174" s="16" t="e">
        <f t="shared" si="21"/>
        <v>#DIV/0!</v>
      </c>
      <c r="Q174" s="16" t="e">
        <f t="shared" si="22"/>
        <v>#DIV/0!</v>
      </c>
    </row>
    <row r="175" spans="9:17">
      <c r="I175" s="16" t="e">
        <f t="shared" si="23"/>
        <v>#DIV/0!</v>
      </c>
      <c r="J175" s="16" t="e">
        <f t="shared" si="25"/>
        <v>#DIV/0!</v>
      </c>
      <c r="M175" s="21" t="e">
        <f t="shared" si="26"/>
        <v>#DIV/0!</v>
      </c>
      <c r="O175" s="16" t="e">
        <f t="shared" si="21"/>
        <v>#DIV/0!</v>
      </c>
      <c r="Q175" s="16" t="e">
        <f t="shared" si="22"/>
        <v>#DIV/0!</v>
      </c>
    </row>
    <row r="176" spans="9:17">
      <c r="I176" s="16" t="e">
        <f t="shared" si="23"/>
        <v>#DIV/0!</v>
      </c>
      <c r="J176" s="16" t="e">
        <f t="shared" si="25"/>
        <v>#DIV/0!</v>
      </c>
      <c r="M176" s="21" t="e">
        <f t="shared" si="26"/>
        <v>#DIV/0!</v>
      </c>
      <c r="O176" s="16" t="e">
        <f t="shared" si="21"/>
        <v>#DIV/0!</v>
      </c>
      <c r="Q176" s="16" t="e">
        <f t="shared" si="22"/>
        <v>#DIV/0!</v>
      </c>
    </row>
    <row r="177" spans="9:17">
      <c r="I177" s="16" t="e">
        <f t="shared" si="23"/>
        <v>#DIV/0!</v>
      </c>
      <c r="J177" s="16" t="e">
        <f t="shared" si="25"/>
        <v>#DIV/0!</v>
      </c>
      <c r="M177" s="21" t="e">
        <f t="shared" si="26"/>
        <v>#DIV/0!</v>
      </c>
      <c r="O177" s="16" t="e">
        <f t="shared" si="21"/>
        <v>#DIV/0!</v>
      </c>
      <c r="Q177" s="16" t="e">
        <f t="shared" si="22"/>
        <v>#DIV/0!</v>
      </c>
    </row>
    <row r="178" spans="9:17">
      <c r="I178" s="16" t="e">
        <f t="shared" si="23"/>
        <v>#DIV/0!</v>
      </c>
      <c r="J178" s="16" t="e">
        <f t="shared" si="25"/>
        <v>#DIV/0!</v>
      </c>
      <c r="M178" s="21" t="e">
        <f t="shared" si="26"/>
        <v>#DIV/0!</v>
      </c>
      <c r="O178" s="16" t="e">
        <f t="shared" si="21"/>
        <v>#DIV/0!</v>
      </c>
      <c r="Q178" s="16" t="e">
        <f t="shared" si="22"/>
        <v>#DIV/0!</v>
      </c>
    </row>
    <row r="179" spans="9:17">
      <c r="I179" s="16" t="e">
        <f t="shared" si="23"/>
        <v>#DIV/0!</v>
      </c>
      <c r="J179" s="16" t="e">
        <f t="shared" si="25"/>
        <v>#DIV/0!</v>
      </c>
      <c r="M179" s="21" t="e">
        <f t="shared" si="26"/>
        <v>#DIV/0!</v>
      </c>
      <c r="O179" s="16" t="e">
        <f t="shared" si="21"/>
        <v>#DIV/0!</v>
      </c>
      <c r="Q179" s="16" t="e">
        <f t="shared" si="22"/>
        <v>#DIV/0!</v>
      </c>
    </row>
    <row r="180" spans="9:17">
      <c r="I180" s="16" t="e">
        <f t="shared" si="23"/>
        <v>#DIV/0!</v>
      </c>
      <c r="J180" s="16" t="e">
        <f t="shared" si="25"/>
        <v>#DIV/0!</v>
      </c>
      <c r="M180" s="21" t="e">
        <f t="shared" si="26"/>
        <v>#DIV/0!</v>
      </c>
      <c r="O180" s="16" t="e">
        <f t="shared" si="21"/>
        <v>#DIV/0!</v>
      </c>
      <c r="Q180" s="16" t="e">
        <f t="shared" si="22"/>
        <v>#DIV/0!</v>
      </c>
    </row>
    <row r="181" spans="9:17">
      <c r="I181" s="16" t="e">
        <f t="shared" si="23"/>
        <v>#DIV/0!</v>
      </c>
      <c r="J181" s="16" t="e">
        <f t="shared" si="25"/>
        <v>#DIV/0!</v>
      </c>
      <c r="M181" s="21" t="e">
        <f t="shared" si="26"/>
        <v>#DIV/0!</v>
      </c>
      <c r="O181" s="16" t="e">
        <f t="shared" si="21"/>
        <v>#DIV/0!</v>
      </c>
      <c r="Q181" s="16" t="e">
        <f t="shared" si="22"/>
        <v>#DIV/0!</v>
      </c>
    </row>
    <row r="182" spans="9:17">
      <c r="I182" s="16" t="e">
        <f t="shared" si="23"/>
        <v>#DIV/0!</v>
      </c>
      <c r="J182" s="16" t="e">
        <f t="shared" si="25"/>
        <v>#DIV/0!</v>
      </c>
      <c r="M182" s="21" t="e">
        <f t="shared" si="26"/>
        <v>#DIV/0!</v>
      </c>
      <c r="O182" s="16" t="e">
        <f t="shared" si="21"/>
        <v>#DIV/0!</v>
      </c>
      <c r="Q182" s="16" t="e">
        <f t="shared" si="22"/>
        <v>#DIV/0!</v>
      </c>
    </row>
    <row r="183" spans="9:17">
      <c r="I183" s="16" t="e">
        <f t="shared" si="23"/>
        <v>#DIV/0!</v>
      </c>
      <c r="J183" s="16" t="e">
        <f t="shared" si="25"/>
        <v>#DIV/0!</v>
      </c>
      <c r="M183" s="21" t="e">
        <f t="shared" si="26"/>
        <v>#DIV/0!</v>
      </c>
      <c r="O183" s="16" t="e">
        <f t="shared" si="21"/>
        <v>#DIV/0!</v>
      </c>
      <c r="Q183" s="16" t="e">
        <f t="shared" si="22"/>
        <v>#DIV/0!</v>
      </c>
    </row>
    <row r="184" spans="9:17">
      <c r="I184" s="16" t="e">
        <f t="shared" si="23"/>
        <v>#DIV/0!</v>
      </c>
      <c r="J184" s="16" t="e">
        <f t="shared" si="25"/>
        <v>#DIV/0!</v>
      </c>
      <c r="M184" s="21" t="e">
        <f t="shared" si="26"/>
        <v>#DIV/0!</v>
      </c>
      <c r="O184" s="16" t="e">
        <f t="shared" si="21"/>
        <v>#DIV/0!</v>
      </c>
      <c r="Q184" s="16" t="e">
        <f t="shared" si="22"/>
        <v>#DIV/0!</v>
      </c>
    </row>
    <row r="185" spans="9:17">
      <c r="I185" s="16" t="e">
        <f t="shared" si="23"/>
        <v>#DIV/0!</v>
      </c>
      <c r="J185" s="16" t="e">
        <f t="shared" si="25"/>
        <v>#DIV/0!</v>
      </c>
      <c r="M185" s="21" t="e">
        <f t="shared" si="26"/>
        <v>#DIV/0!</v>
      </c>
      <c r="O185" s="16" t="e">
        <f t="shared" si="21"/>
        <v>#DIV/0!</v>
      </c>
      <c r="Q185" s="16" t="e">
        <f t="shared" si="22"/>
        <v>#DIV/0!</v>
      </c>
    </row>
    <row r="186" spans="9:17">
      <c r="I186" s="16" t="e">
        <f t="shared" si="23"/>
        <v>#DIV/0!</v>
      </c>
      <c r="J186" s="16" t="e">
        <f t="shared" si="25"/>
        <v>#DIV/0!</v>
      </c>
      <c r="M186" s="21" t="e">
        <f t="shared" si="26"/>
        <v>#DIV/0!</v>
      </c>
      <c r="O186" s="16" t="e">
        <f t="shared" si="21"/>
        <v>#DIV/0!</v>
      </c>
      <c r="Q186" s="16" t="e">
        <f t="shared" si="22"/>
        <v>#DIV/0!</v>
      </c>
    </row>
    <row r="187" spans="9:17">
      <c r="I187" s="16" t="e">
        <f t="shared" si="23"/>
        <v>#DIV/0!</v>
      </c>
      <c r="J187" s="16" t="e">
        <f t="shared" si="25"/>
        <v>#DIV/0!</v>
      </c>
      <c r="M187" s="21" t="e">
        <f t="shared" si="26"/>
        <v>#DIV/0!</v>
      </c>
      <c r="O187" s="16" t="e">
        <f t="shared" ref="O187:O250" si="27">N187*I187</f>
        <v>#DIV/0!</v>
      </c>
      <c r="Q187" s="16" t="e">
        <f t="shared" si="22"/>
        <v>#DIV/0!</v>
      </c>
    </row>
    <row r="188" spans="9:17">
      <c r="I188" s="16" t="e">
        <f t="shared" si="23"/>
        <v>#DIV/0!</v>
      </c>
      <c r="J188" s="16" t="e">
        <f t="shared" si="25"/>
        <v>#DIV/0!</v>
      </c>
      <c r="M188" s="21" t="e">
        <f t="shared" si="26"/>
        <v>#DIV/0!</v>
      </c>
      <c r="O188" s="16" t="e">
        <f t="shared" si="27"/>
        <v>#DIV/0!</v>
      </c>
      <c r="Q188" s="16" t="e">
        <f t="shared" si="22"/>
        <v>#DIV/0!</v>
      </c>
    </row>
    <row r="189" spans="9:17">
      <c r="I189" s="16" t="e">
        <f t="shared" si="23"/>
        <v>#DIV/0!</v>
      </c>
      <c r="J189" s="16" t="e">
        <f t="shared" si="25"/>
        <v>#DIV/0!</v>
      </c>
      <c r="M189" s="21" t="e">
        <f t="shared" si="26"/>
        <v>#DIV/0!</v>
      </c>
      <c r="O189" s="16" t="e">
        <f t="shared" si="27"/>
        <v>#DIV/0!</v>
      </c>
      <c r="Q189" s="16" t="e">
        <f t="shared" si="22"/>
        <v>#DIV/0!</v>
      </c>
    </row>
    <row r="190" spans="9:17">
      <c r="I190" s="52" t="e">
        <f t="shared" ref="I190:I234" si="28">AVERAGE(F190:H190)/D190</f>
        <v>#DIV/0!</v>
      </c>
      <c r="J190" s="16" t="e">
        <f t="shared" si="25"/>
        <v>#DIV/0!</v>
      </c>
      <c r="M190" s="21" t="e">
        <f t="shared" ref="M190:M207" si="29">L190/I190</f>
        <v>#DIV/0!</v>
      </c>
      <c r="O190" s="16" t="e">
        <f t="shared" si="27"/>
        <v>#DIV/0!</v>
      </c>
      <c r="Q190" s="16" t="e">
        <f t="shared" si="22"/>
        <v>#DIV/0!</v>
      </c>
    </row>
    <row r="191" spans="9:17">
      <c r="I191" s="52" t="e">
        <f t="shared" si="28"/>
        <v>#DIV/0!</v>
      </c>
      <c r="J191" s="16" t="e">
        <f t="shared" si="25"/>
        <v>#DIV/0!</v>
      </c>
      <c r="M191" s="21" t="e">
        <f t="shared" si="29"/>
        <v>#DIV/0!</v>
      </c>
      <c r="O191" s="16" t="e">
        <f t="shared" si="27"/>
        <v>#DIV/0!</v>
      </c>
      <c r="Q191" s="16" t="e">
        <f t="shared" si="22"/>
        <v>#DIV/0!</v>
      </c>
    </row>
    <row r="192" spans="9:17">
      <c r="I192" s="52" t="e">
        <f t="shared" si="28"/>
        <v>#DIV/0!</v>
      </c>
      <c r="J192" s="16" t="e">
        <f t="shared" si="25"/>
        <v>#DIV/0!</v>
      </c>
      <c r="M192" s="21" t="e">
        <f t="shared" si="29"/>
        <v>#DIV/0!</v>
      </c>
      <c r="O192" s="16" t="e">
        <f t="shared" si="27"/>
        <v>#DIV/0!</v>
      </c>
      <c r="Q192" s="16" t="e">
        <f t="shared" si="22"/>
        <v>#DIV/0!</v>
      </c>
    </row>
    <row r="193" spans="9:17">
      <c r="I193" s="52" t="e">
        <f t="shared" si="28"/>
        <v>#DIV/0!</v>
      </c>
      <c r="J193" s="16" t="e">
        <f t="shared" si="25"/>
        <v>#DIV/0!</v>
      </c>
      <c r="M193" s="21" t="e">
        <f t="shared" si="29"/>
        <v>#DIV/0!</v>
      </c>
      <c r="O193" s="16" t="e">
        <f t="shared" si="27"/>
        <v>#DIV/0!</v>
      </c>
      <c r="Q193" s="16" t="e">
        <f t="shared" ref="Q193:Q256" si="30">J193-O193</f>
        <v>#DIV/0!</v>
      </c>
    </row>
    <row r="194" spans="9:17">
      <c r="I194" s="52" t="e">
        <f t="shared" si="28"/>
        <v>#DIV/0!</v>
      </c>
      <c r="J194" s="16" t="e">
        <f t="shared" si="25"/>
        <v>#DIV/0!</v>
      </c>
      <c r="M194" s="21" t="e">
        <f t="shared" si="29"/>
        <v>#DIV/0!</v>
      </c>
      <c r="O194" s="16" t="e">
        <f t="shared" si="27"/>
        <v>#DIV/0!</v>
      </c>
      <c r="Q194" s="16" t="e">
        <f t="shared" si="30"/>
        <v>#DIV/0!</v>
      </c>
    </row>
    <row r="195" spans="9:17">
      <c r="I195" s="52" t="e">
        <f t="shared" si="28"/>
        <v>#DIV/0!</v>
      </c>
      <c r="J195" s="16" t="e">
        <f t="shared" si="25"/>
        <v>#DIV/0!</v>
      </c>
      <c r="M195" s="21" t="e">
        <f t="shared" si="29"/>
        <v>#DIV/0!</v>
      </c>
      <c r="O195" s="16" t="e">
        <f t="shared" si="27"/>
        <v>#DIV/0!</v>
      </c>
      <c r="Q195" s="16" t="e">
        <f t="shared" si="30"/>
        <v>#DIV/0!</v>
      </c>
    </row>
    <row r="196" spans="9:17">
      <c r="I196" s="52" t="e">
        <f t="shared" si="28"/>
        <v>#DIV/0!</v>
      </c>
      <c r="J196" s="16" t="e">
        <f t="shared" si="25"/>
        <v>#DIV/0!</v>
      </c>
      <c r="M196" s="21" t="e">
        <f t="shared" si="29"/>
        <v>#DIV/0!</v>
      </c>
      <c r="O196" s="16" t="e">
        <f t="shared" si="27"/>
        <v>#DIV/0!</v>
      </c>
      <c r="Q196" s="16" t="e">
        <f t="shared" si="30"/>
        <v>#DIV/0!</v>
      </c>
    </row>
    <row r="197" spans="9:17">
      <c r="I197" s="52" t="e">
        <f t="shared" si="28"/>
        <v>#DIV/0!</v>
      </c>
      <c r="J197" s="16" t="e">
        <f t="shared" si="25"/>
        <v>#DIV/0!</v>
      </c>
      <c r="M197" s="21" t="e">
        <f t="shared" si="29"/>
        <v>#DIV/0!</v>
      </c>
      <c r="O197" s="16" t="e">
        <f t="shared" si="27"/>
        <v>#DIV/0!</v>
      </c>
      <c r="Q197" s="16" t="e">
        <f t="shared" si="30"/>
        <v>#DIV/0!</v>
      </c>
    </row>
    <row r="198" spans="9:17">
      <c r="I198" s="52" t="e">
        <f t="shared" si="28"/>
        <v>#DIV/0!</v>
      </c>
      <c r="J198" s="16" t="e">
        <f t="shared" si="25"/>
        <v>#DIV/0!</v>
      </c>
      <c r="M198" s="21" t="e">
        <f t="shared" si="29"/>
        <v>#DIV/0!</v>
      </c>
      <c r="O198" s="16" t="e">
        <f t="shared" si="27"/>
        <v>#DIV/0!</v>
      </c>
      <c r="Q198" s="16" t="e">
        <f t="shared" si="30"/>
        <v>#DIV/0!</v>
      </c>
    </row>
    <row r="199" spans="9:17">
      <c r="I199" s="52" t="e">
        <f t="shared" si="28"/>
        <v>#DIV/0!</v>
      </c>
      <c r="J199" s="16" t="e">
        <f t="shared" si="25"/>
        <v>#DIV/0!</v>
      </c>
      <c r="M199" s="21" t="e">
        <f t="shared" si="29"/>
        <v>#DIV/0!</v>
      </c>
      <c r="O199" s="16" t="e">
        <f t="shared" si="27"/>
        <v>#DIV/0!</v>
      </c>
      <c r="Q199" s="16" t="e">
        <f t="shared" si="30"/>
        <v>#DIV/0!</v>
      </c>
    </row>
    <row r="200" spans="9:17">
      <c r="I200" s="52" t="e">
        <f t="shared" si="28"/>
        <v>#DIV/0!</v>
      </c>
      <c r="J200" s="16" t="e">
        <f t="shared" si="25"/>
        <v>#DIV/0!</v>
      </c>
      <c r="M200" s="21" t="e">
        <f t="shared" si="29"/>
        <v>#DIV/0!</v>
      </c>
      <c r="O200" s="16" t="e">
        <f t="shared" si="27"/>
        <v>#DIV/0!</v>
      </c>
      <c r="Q200" s="16" t="e">
        <f t="shared" si="30"/>
        <v>#DIV/0!</v>
      </c>
    </row>
    <row r="201" spans="9:17">
      <c r="I201" s="52" t="e">
        <f t="shared" si="28"/>
        <v>#DIV/0!</v>
      </c>
      <c r="J201" s="16" t="e">
        <f t="shared" si="25"/>
        <v>#DIV/0!</v>
      </c>
      <c r="M201" s="21" t="e">
        <f t="shared" si="29"/>
        <v>#DIV/0!</v>
      </c>
      <c r="O201" s="16" t="e">
        <f t="shared" si="27"/>
        <v>#DIV/0!</v>
      </c>
      <c r="Q201" s="16" t="e">
        <f t="shared" si="30"/>
        <v>#DIV/0!</v>
      </c>
    </row>
    <row r="202" spans="9:17">
      <c r="I202" s="52" t="e">
        <f t="shared" si="28"/>
        <v>#DIV/0!</v>
      </c>
      <c r="J202" s="16" t="e">
        <f t="shared" ref="J202:J265" si="31">I202*E202</f>
        <v>#DIV/0!</v>
      </c>
      <c r="M202" s="21" t="e">
        <f t="shared" si="29"/>
        <v>#DIV/0!</v>
      </c>
      <c r="O202" s="16" t="e">
        <f t="shared" si="27"/>
        <v>#DIV/0!</v>
      </c>
      <c r="Q202" s="16" t="e">
        <f t="shared" si="30"/>
        <v>#DIV/0!</v>
      </c>
    </row>
    <row r="203" spans="9:17">
      <c r="I203" s="52" t="e">
        <f t="shared" si="28"/>
        <v>#DIV/0!</v>
      </c>
      <c r="J203" s="16" t="e">
        <f t="shared" si="31"/>
        <v>#DIV/0!</v>
      </c>
      <c r="M203" s="21" t="e">
        <f t="shared" si="29"/>
        <v>#DIV/0!</v>
      </c>
      <c r="O203" s="16" t="e">
        <f t="shared" si="27"/>
        <v>#DIV/0!</v>
      </c>
      <c r="Q203" s="16" t="e">
        <f t="shared" si="30"/>
        <v>#DIV/0!</v>
      </c>
    </row>
    <row r="204" spans="9:17">
      <c r="I204" s="52" t="e">
        <f t="shared" si="28"/>
        <v>#DIV/0!</v>
      </c>
      <c r="J204" s="16" t="e">
        <f t="shared" si="31"/>
        <v>#DIV/0!</v>
      </c>
      <c r="M204" s="21" t="e">
        <f t="shared" si="29"/>
        <v>#DIV/0!</v>
      </c>
      <c r="O204" s="16" t="e">
        <f t="shared" si="27"/>
        <v>#DIV/0!</v>
      </c>
      <c r="Q204" s="16" t="e">
        <f t="shared" si="30"/>
        <v>#DIV/0!</v>
      </c>
    </row>
    <row r="205" spans="9:17">
      <c r="I205" s="52" t="e">
        <f t="shared" si="28"/>
        <v>#DIV/0!</v>
      </c>
      <c r="J205" s="16" t="e">
        <f t="shared" si="31"/>
        <v>#DIV/0!</v>
      </c>
      <c r="M205" s="21" t="e">
        <f t="shared" si="29"/>
        <v>#DIV/0!</v>
      </c>
      <c r="O205" s="16" t="e">
        <f t="shared" si="27"/>
        <v>#DIV/0!</v>
      </c>
      <c r="Q205" s="16" t="e">
        <f t="shared" si="30"/>
        <v>#DIV/0!</v>
      </c>
    </row>
    <row r="206" spans="9:17">
      <c r="I206" s="52" t="e">
        <f t="shared" si="28"/>
        <v>#DIV/0!</v>
      </c>
      <c r="J206" s="16" t="e">
        <f t="shared" si="31"/>
        <v>#DIV/0!</v>
      </c>
      <c r="M206" s="21" t="e">
        <f t="shared" si="29"/>
        <v>#DIV/0!</v>
      </c>
      <c r="O206" s="16" t="e">
        <f t="shared" si="27"/>
        <v>#DIV/0!</v>
      </c>
      <c r="Q206" s="16" t="e">
        <f t="shared" si="30"/>
        <v>#DIV/0!</v>
      </c>
    </row>
    <row r="207" spans="9:17">
      <c r="I207" s="52" t="e">
        <f t="shared" si="28"/>
        <v>#DIV/0!</v>
      </c>
      <c r="J207" s="16" t="e">
        <f t="shared" si="31"/>
        <v>#DIV/0!</v>
      </c>
      <c r="M207" s="21" t="e">
        <f t="shared" si="29"/>
        <v>#DIV/0!</v>
      </c>
      <c r="O207" s="16" t="e">
        <f t="shared" si="27"/>
        <v>#DIV/0!</v>
      </c>
      <c r="Q207" s="16" t="e">
        <f t="shared" si="30"/>
        <v>#DIV/0!</v>
      </c>
    </row>
    <row r="208" spans="9:17">
      <c r="I208" s="52" t="e">
        <f t="shared" si="28"/>
        <v>#DIV/0!</v>
      </c>
      <c r="J208" s="16" t="e">
        <f t="shared" si="31"/>
        <v>#DIV/0!</v>
      </c>
      <c r="M208" s="21" t="e">
        <f t="shared" ref="M208:M271" si="32">L208/I208</f>
        <v>#DIV/0!</v>
      </c>
      <c r="O208" s="16" t="e">
        <f t="shared" si="27"/>
        <v>#DIV/0!</v>
      </c>
      <c r="Q208" s="16" t="e">
        <f t="shared" si="30"/>
        <v>#DIV/0!</v>
      </c>
    </row>
    <row r="209" spans="9:17">
      <c r="I209" s="52" t="e">
        <f t="shared" si="28"/>
        <v>#DIV/0!</v>
      </c>
      <c r="J209" s="16" t="e">
        <f t="shared" si="31"/>
        <v>#DIV/0!</v>
      </c>
      <c r="M209" s="21" t="e">
        <f t="shared" si="32"/>
        <v>#DIV/0!</v>
      </c>
      <c r="O209" s="16" t="e">
        <f t="shared" si="27"/>
        <v>#DIV/0!</v>
      </c>
      <c r="Q209" s="16" t="e">
        <f t="shared" si="30"/>
        <v>#DIV/0!</v>
      </c>
    </row>
    <row r="210" spans="9:17">
      <c r="I210" s="52" t="e">
        <f t="shared" si="28"/>
        <v>#DIV/0!</v>
      </c>
      <c r="J210" s="16" t="e">
        <f t="shared" si="31"/>
        <v>#DIV/0!</v>
      </c>
      <c r="M210" s="21" t="e">
        <f t="shared" si="32"/>
        <v>#DIV/0!</v>
      </c>
      <c r="O210" s="16" t="e">
        <f t="shared" si="27"/>
        <v>#DIV/0!</v>
      </c>
      <c r="Q210" s="16" t="e">
        <f t="shared" si="30"/>
        <v>#DIV/0!</v>
      </c>
    </row>
    <row r="211" spans="9:17">
      <c r="I211" s="52" t="e">
        <f t="shared" si="28"/>
        <v>#DIV/0!</v>
      </c>
      <c r="J211" s="16" t="e">
        <f t="shared" si="31"/>
        <v>#DIV/0!</v>
      </c>
      <c r="M211" s="21" t="e">
        <f t="shared" si="32"/>
        <v>#DIV/0!</v>
      </c>
      <c r="O211" s="16" t="e">
        <f t="shared" si="27"/>
        <v>#DIV/0!</v>
      </c>
      <c r="Q211" s="16" t="e">
        <f t="shared" si="30"/>
        <v>#DIV/0!</v>
      </c>
    </row>
    <row r="212" spans="9:17">
      <c r="I212" s="52" t="e">
        <f t="shared" si="28"/>
        <v>#DIV/0!</v>
      </c>
      <c r="J212" s="16" t="e">
        <f t="shared" si="31"/>
        <v>#DIV/0!</v>
      </c>
      <c r="M212" s="21" t="e">
        <f t="shared" si="32"/>
        <v>#DIV/0!</v>
      </c>
      <c r="O212" s="16" t="e">
        <f t="shared" si="27"/>
        <v>#DIV/0!</v>
      </c>
      <c r="Q212" s="16" t="e">
        <f t="shared" si="30"/>
        <v>#DIV/0!</v>
      </c>
    </row>
    <row r="213" spans="9:17">
      <c r="I213" s="52" t="e">
        <f t="shared" si="28"/>
        <v>#DIV/0!</v>
      </c>
      <c r="J213" s="16" t="e">
        <f t="shared" si="31"/>
        <v>#DIV/0!</v>
      </c>
      <c r="M213" s="21" t="e">
        <f t="shared" si="32"/>
        <v>#DIV/0!</v>
      </c>
      <c r="O213" s="16" t="e">
        <f t="shared" si="27"/>
        <v>#DIV/0!</v>
      </c>
      <c r="Q213" s="16" t="e">
        <f t="shared" si="30"/>
        <v>#DIV/0!</v>
      </c>
    </row>
    <row r="214" spans="9:17">
      <c r="I214" s="52" t="e">
        <f t="shared" si="28"/>
        <v>#DIV/0!</v>
      </c>
      <c r="J214" s="16" t="e">
        <f t="shared" si="31"/>
        <v>#DIV/0!</v>
      </c>
      <c r="M214" s="21" t="e">
        <f t="shared" si="32"/>
        <v>#DIV/0!</v>
      </c>
      <c r="O214" s="16" t="e">
        <f t="shared" si="27"/>
        <v>#DIV/0!</v>
      </c>
      <c r="Q214" s="16" t="e">
        <f t="shared" si="30"/>
        <v>#DIV/0!</v>
      </c>
    </row>
    <row r="215" spans="9:17">
      <c r="I215" s="52" t="e">
        <f t="shared" si="28"/>
        <v>#DIV/0!</v>
      </c>
      <c r="J215" s="16" t="e">
        <f t="shared" si="31"/>
        <v>#DIV/0!</v>
      </c>
      <c r="M215" s="21" t="e">
        <f t="shared" si="32"/>
        <v>#DIV/0!</v>
      </c>
      <c r="O215" s="16" t="e">
        <f t="shared" si="27"/>
        <v>#DIV/0!</v>
      </c>
      <c r="Q215" s="16" t="e">
        <f t="shared" si="30"/>
        <v>#DIV/0!</v>
      </c>
    </row>
    <row r="216" spans="9:17">
      <c r="I216" s="52" t="e">
        <f t="shared" si="28"/>
        <v>#DIV/0!</v>
      </c>
      <c r="J216" s="16" t="e">
        <f t="shared" si="31"/>
        <v>#DIV/0!</v>
      </c>
      <c r="M216" s="21" t="e">
        <f t="shared" si="32"/>
        <v>#DIV/0!</v>
      </c>
      <c r="O216" s="16" t="e">
        <f t="shared" si="27"/>
        <v>#DIV/0!</v>
      </c>
      <c r="Q216" s="16" t="e">
        <f t="shared" si="30"/>
        <v>#DIV/0!</v>
      </c>
    </row>
    <row r="217" spans="9:17">
      <c r="I217" s="52" t="e">
        <f t="shared" si="28"/>
        <v>#DIV/0!</v>
      </c>
      <c r="J217" s="16" t="e">
        <f t="shared" si="31"/>
        <v>#DIV/0!</v>
      </c>
      <c r="M217" s="21" t="e">
        <f t="shared" si="32"/>
        <v>#DIV/0!</v>
      </c>
      <c r="O217" s="16" t="e">
        <f t="shared" si="27"/>
        <v>#DIV/0!</v>
      </c>
      <c r="Q217" s="16" t="e">
        <f t="shared" si="30"/>
        <v>#DIV/0!</v>
      </c>
    </row>
    <row r="218" spans="9:17">
      <c r="I218" s="52" t="e">
        <f t="shared" si="28"/>
        <v>#DIV/0!</v>
      </c>
      <c r="J218" s="16" t="e">
        <f t="shared" si="31"/>
        <v>#DIV/0!</v>
      </c>
      <c r="M218" s="21" t="e">
        <f t="shared" si="32"/>
        <v>#DIV/0!</v>
      </c>
      <c r="O218" s="16" t="e">
        <f t="shared" si="27"/>
        <v>#DIV/0!</v>
      </c>
      <c r="Q218" s="16" t="e">
        <f t="shared" si="30"/>
        <v>#DIV/0!</v>
      </c>
    </row>
    <row r="219" spans="9:17">
      <c r="I219" s="52" t="e">
        <f t="shared" si="28"/>
        <v>#DIV/0!</v>
      </c>
      <c r="J219" s="16" t="e">
        <f t="shared" si="31"/>
        <v>#DIV/0!</v>
      </c>
      <c r="M219" s="21" t="e">
        <f t="shared" si="32"/>
        <v>#DIV/0!</v>
      </c>
      <c r="O219" s="16" t="e">
        <f t="shared" si="27"/>
        <v>#DIV/0!</v>
      </c>
      <c r="Q219" s="16" t="e">
        <f t="shared" si="30"/>
        <v>#DIV/0!</v>
      </c>
    </row>
    <row r="220" spans="9:17">
      <c r="I220" s="52" t="e">
        <f t="shared" si="28"/>
        <v>#DIV/0!</v>
      </c>
      <c r="J220" s="16" t="e">
        <f t="shared" si="31"/>
        <v>#DIV/0!</v>
      </c>
      <c r="M220" s="21" t="e">
        <f t="shared" si="32"/>
        <v>#DIV/0!</v>
      </c>
      <c r="O220" s="16" t="e">
        <f t="shared" si="27"/>
        <v>#DIV/0!</v>
      </c>
      <c r="Q220" s="16" t="e">
        <f t="shared" si="30"/>
        <v>#DIV/0!</v>
      </c>
    </row>
    <row r="221" spans="9:17">
      <c r="I221" s="52" t="e">
        <f t="shared" si="28"/>
        <v>#DIV/0!</v>
      </c>
      <c r="J221" s="16" t="e">
        <f t="shared" si="31"/>
        <v>#DIV/0!</v>
      </c>
      <c r="M221" s="21" t="e">
        <f t="shared" si="32"/>
        <v>#DIV/0!</v>
      </c>
      <c r="O221" s="16" t="e">
        <f t="shared" si="27"/>
        <v>#DIV/0!</v>
      </c>
      <c r="Q221" s="16" t="e">
        <f t="shared" si="30"/>
        <v>#DIV/0!</v>
      </c>
    </row>
    <row r="222" spans="9:17">
      <c r="I222" s="52" t="e">
        <f t="shared" si="28"/>
        <v>#DIV/0!</v>
      </c>
      <c r="J222" s="16" t="e">
        <f t="shared" si="31"/>
        <v>#DIV/0!</v>
      </c>
      <c r="M222" s="21" t="e">
        <f t="shared" si="32"/>
        <v>#DIV/0!</v>
      </c>
      <c r="O222" s="16" t="e">
        <f t="shared" si="27"/>
        <v>#DIV/0!</v>
      </c>
      <c r="Q222" s="16" t="e">
        <f t="shared" si="30"/>
        <v>#DIV/0!</v>
      </c>
    </row>
    <row r="223" spans="9:17">
      <c r="I223" s="52" t="e">
        <f t="shared" si="28"/>
        <v>#DIV/0!</v>
      </c>
      <c r="J223" s="16" t="e">
        <f t="shared" si="31"/>
        <v>#DIV/0!</v>
      </c>
      <c r="M223" s="21" t="e">
        <f t="shared" si="32"/>
        <v>#DIV/0!</v>
      </c>
      <c r="O223" s="16" t="e">
        <f t="shared" si="27"/>
        <v>#DIV/0!</v>
      </c>
      <c r="Q223" s="16" t="e">
        <f t="shared" si="30"/>
        <v>#DIV/0!</v>
      </c>
    </row>
    <row r="224" spans="9:17">
      <c r="I224" s="52" t="e">
        <f t="shared" si="28"/>
        <v>#DIV/0!</v>
      </c>
      <c r="J224" s="16" t="e">
        <f t="shared" si="31"/>
        <v>#DIV/0!</v>
      </c>
      <c r="M224" s="21" t="e">
        <f t="shared" si="32"/>
        <v>#DIV/0!</v>
      </c>
      <c r="O224" s="16" t="e">
        <f t="shared" si="27"/>
        <v>#DIV/0!</v>
      </c>
      <c r="Q224" s="16" t="e">
        <f t="shared" si="30"/>
        <v>#DIV/0!</v>
      </c>
    </row>
    <row r="225" spans="9:17">
      <c r="I225" s="52" t="e">
        <f t="shared" si="28"/>
        <v>#DIV/0!</v>
      </c>
      <c r="J225" s="16" t="e">
        <f t="shared" si="31"/>
        <v>#DIV/0!</v>
      </c>
      <c r="M225" s="21" t="e">
        <f t="shared" si="32"/>
        <v>#DIV/0!</v>
      </c>
      <c r="O225" s="16" t="e">
        <f t="shared" si="27"/>
        <v>#DIV/0!</v>
      </c>
      <c r="Q225" s="16" t="e">
        <f t="shared" si="30"/>
        <v>#DIV/0!</v>
      </c>
    </row>
    <row r="226" spans="9:17">
      <c r="I226" s="52" t="e">
        <f t="shared" si="28"/>
        <v>#DIV/0!</v>
      </c>
      <c r="J226" s="16" t="e">
        <f t="shared" si="31"/>
        <v>#DIV/0!</v>
      </c>
      <c r="M226" s="21" t="e">
        <f t="shared" si="32"/>
        <v>#DIV/0!</v>
      </c>
      <c r="O226" s="16" t="e">
        <f t="shared" si="27"/>
        <v>#DIV/0!</v>
      </c>
      <c r="Q226" s="16" t="e">
        <f t="shared" si="30"/>
        <v>#DIV/0!</v>
      </c>
    </row>
    <row r="227" spans="9:17">
      <c r="I227" s="52" t="e">
        <f t="shared" si="28"/>
        <v>#DIV/0!</v>
      </c>
      <c r="J227" s="16" t="e">
        <f t="shared" si="31"/>
        <v>#DIV/0!</v>
      </c>
      <c r="M227" s="21" t="e">
        <f t="shared" si="32"/>
        <v>#DIV/0!</v>
      </c>
      <c r="O227" s="16" t="e">
        <f t="shared" si="27"/>
        <v>#DIV/0!</v>
      </c>
      <c r="Q227" s="16" t="e">
        <f t="shared" si="30"/>
        <v>#DIV/0!</v>
      </c>
    </row>
    <row r="228" spans="9:17">
      <c r="I228" s="52" t="e">
        <f t="shared" si="28"/>
        <v>#DIV/0!</v>
      </c>
      <c r="J228" s="16" t="e">
        <f t="shared" si="31"/>
        <v>#DIV/0!</v>
      </c>
      <c r="M228" s="21" t="e">
        <f t="shared" si="32"/>
        <v>#DIV/0!</v>
      </c>
      <c r="O228" s="16" t="e">
        <f t="shared" si="27"/>
        <v>#DIV/0!</v>
      </c>
      <c r="Q228" s="16" t="e">
        <f t="shared" si="30"/>
        <v>#DIV/0!</v>
      </c>
    </row>
    <row r="229" spans="9:17">
      <c r="I229" s="52" t="e">
        <f t="shared" si="28"/>
        <v>#DIV/0!</v>
      </c>
      <c r="J229" s="16" t="e">
        <f t="shared" si="31"/>
        <v>#DIV/0!</v>
      </c>
      <c r="M229" s="21" t="e">
        <f t="shared" si="32"/>
        <v>#DIV/0!</v>
      </c>
      <c r="O229" s="16" t="e">
        <f t="shared" si="27"/>
        <v>#DIV/0!</v>
      </c>
      <c r="Q229" s="16" t="e">
        <f t="shared" si="30"/>
        <v>#DIV/0!</v>
      </c>
    </row>
    <row r="230" spans="9:17">
      <c r="I230" s="52" t="e">
        <f t="shared" si="28"/>
        <v>#DIV/0!</v>
      </c>
      <c r="J230" s="16" t="e">
        <f t="shared" si="31"/>
        <v>#DIV/0!</v>
      </c>
      <c r="M230" s="21" t="e">
        <f t="shared" si="32"/>
        <v>#DIV/0!</v>
      </c>
      <c r="O230" s="16" t="e">
        <f t="shared" si="27"/>
        <v>#DIV/0!</v>
      </c>
      <c r="Q230" s="16" t="e">
        <f t="shared" si="30"/>
        <v>#DIV/0!</v>
      </c>
    </row>
    <row r="231" spans="9:17">
      <c r="I231" s="52" t="e">
        <f t="shared" si="28"/>
        <v>#DIV/0!</v>
      </c>
      <c r="J231" s="16" t="e">
        <f t="shared" si="31"/>
        <v>#DIV/0!</v>
      </c>
      <c r="M231" s="21" t="e">
        <f t="shared" si="32"/>
        <v>#DIV/0!</v>
      </c>
      <c r="O231" s="16" t="e">
        <f t="shared" si="27"/>
        <v>#DIV/0!</v>
      </c>
      <c r="Q231" s="16" t="e">
        <f t="shared" si="30"/>
        <v>#DIV/0!</v>
      </c>
    </row>
    <row r="232" spans="9:17">
      <c r="I232" s="52" t="e">
        <f t="shared" si="28"/>
        <v>#DIV/0!</v>
      </c>
      <c r="J232" s="16" t="e">
        <f t="shared" si="31"/>
        <v>#DIV/0!</v>
      </c>
      <c r="M232" s="21" t="e">
        <f t="shared" si="32"/>
        <v>#DIV/0!</v>
      </c>
      <c r="O232" s="16" t="e">
        <f t="shared" si="27"/>
        <v>#DIV/0!</v>
      </c>
      <c r="Q232" s="16" t="e">
        <f t="shared" si="30"/>
        <v>#DIV/0!</v>
      </c>
    </row>
    <row r="233" spans="9:17">
      <c r="I233" s="52" t="e">
        <f t="shared" si="28"/>
        <v>#DIV/0!</v>
      </c>
      <c r="J233" s="16" t="e">
        <f t="shared" si="31"/>
        <v>#DIV/0!</v>
      </c>
      <c r="M233" s="21" t="e">
        <f t="shared" si="32"/>
        <v>#DIV/0!</v>
      </c>
      <c r="O233" s="16" t="e">
        <f t="shared" si="27"/>
        <v>#DIV/0!</v>
      </c>
      <c r="Q233" s="16" t="e">
        <f t="shared" si="30"/>
        <v>#DIV/0!</v>
      </c>
    </row>
    <row r="234" spans="9:17">
      <c r="I234" s="52" t="e">
        <f t="shared" si="28"/>
        <v>#DIV/0!</v>
      </c>
      <c r="J234" s="16" t="e">
        <f t="shared" si="31"/>
        <v>#DIV/0!</v>
      </c>
      <c r="M234" s="21" t="e">
        <f t="shared" si="32"/>
        <v>#DIV/0!</v>
      </c>
      <c r="O234" s="16" t="e">
        <f t="shared" si="27"/>
        <v>#DIV/0!</v>
      </c>
      <c r="Q234" s="16" t="e">
        <f t="shared" si="30"/>
        <v>#DIV/0!</v>
      </c>
    </row>
    <row r="235" spans="9:17">
      <c r="I235" s="52" t="e">
        <f t="shared" ref="I235:I298" si="33">AVERAGE(F235:H235)/D235</f>
        <v>#DIV/0!</v>
      </c>
      <c r="J235" s="16" t="e">
        <f t="shared" si="31"/>
        <v>#DIV/0!</v>
      </c>
      <c r="M235" s="21" t="e">
        <f t="shared" si="32"/>
        <v>#DIV/0!</v>
      </c>
      <c r="O235" s="16" t="e">
        <f t="shared" si="27"/>
        <v>#DIV/0!</v>
      </c>
      <c r="Q235" s="16" t="e">
        <f t="shared" si="30"/>
        <v>#DIV/0!</v>
      </c>
    </row>
    <row r="236" spans="9:17">
      <c r="I236" s="52" t="e">
        <f t="shared" si="33"/>
        <v>#DIV/0!</v>
      </c>
      <c r="J236" s="16" t="e">
        <f t="shared" si="31"/>
        <v>#DIV/0!</v>
      </c>
      <c r="M236" s="21" t="e">
        <f t="shared" si="32"/>
        <v>#DIV/0!</v>
      </c>
      <c r="O236" s="16" t="e">
        <f t="shared" si="27"/>
        <v>#DIV/0!</v>
      </c>
      <c r="Q236" s="16" t="e">
        <f t="shared" si="30"/>
        <v>#DIV/0!</v>
      </c>
    </row>
    <row r="237" spans="9:17">
      <c r="I237" s="52" t="e">
        <f t="shared" si="33"/>
        <v>#DIV/0!</v>
      </c>
      <c r="J237" s="16" t="e">
        <f t="shared" si="31"/>
        <v>#DIV/0!</v>
      </c>
      <c r="M237" s="21" t="e">
        <f t="shared" si="32"/>
        <v>#DIV/0!</v>
      </c>
      <c r="O237" s="16" t="e">
        <f t="shared" si="27"/>
        <v>#DIV/0!</v>
      </c>
      <c r="Q237" s="16" t="e">
        <f t="shared" si="30"/>
        <v>#DIV/0!</v>
      </c>
    </row>
    <row r="238" spans="9:17">
      <c r="I238" s="52" t="e">
        <f t="shared" si="33"/>
        <v>#DIV/0!</v>
      </c>
      <c r="J238" s="16" t="e">
        <f t="shared" si="31"/>
        <v>#DIV/0!</v>
      </c>
      <c r="M238" s="21" t="e">
        <f t="shared" si="32"/>
        <v>#DIV/0!</v>
      </c>
      <c r="O238" s="16" t="e">
        <f t="shared" si="27"/>
        <v>#DIV/0!</v>
      </c>
      <c r="Q238" s="16" t="e">
        <f t="shared" si="30"/>
        <v>#DIV/0!</v>
      </c>
    </row>
    <row r="239" spans="9:17">
      <c r="I239" s="52" t="e">
        <f t="shared" si="33"/>
        <v>#DIV/0!</v>
      </c>
      <c r="J239" s="16" t="e">
        <f t="shared" si="31"/>
        <v>#DIV/0!</v>
      </c>
      <c r="M239" s="21" t="e">
        <f t="shared" si="32"/>
        <v>#DIV/0!</v>
      </c>
      <c r="O239" s="16" t="e">
        <f t="shared" si="27"/>
        <v>#DIV/0!</v>
      </c>
      <c r="Q239" s="16" t="e">
        <f t="shared" si="30"/>
        <v>#DIV/0!</v>
      </c>
    </row>
    <row r="240" spans="9:17">
      <c r="I240" s="52" t="e">
        <f t="shared" si="33"/>
        <v>#DIV/0!</v>
      </c>
      <c r="J240" s="16" t="e">
        <f t="shared" si="31"/>
        <v>#DIV/0!</v>
      </c>
      <c r="M240" s="21" t="e">
        <f t="shared" si="32"/>
        <v>#DIV/0!</v>
      </c>
      <c r="O240" s="16" t="e">
        <f t="shared" si="27"/>
        <v>#DIV/0!</v>
      </c>
      <c r="Q240" s="16" t="e">
        <f t="shared" si="30"/>
        <v>#DIV/0!</v>
      </c>
    </row>
    <row r="241" spans="9:17">
      <c r="I241" s="52" t="e">
        <f t="shared" si="33"/>
        <v>#DIV/0!</v>
      </c>
      <c r="J241" s="16" t="e">
        <f t="shared" si="31"/>
        <v>#DIV/0!</v>
      </c>
      <c r="M241" s="21" t="e">
        <f t="shared" si="32"/>
        <v>#DIV/0!</v>
      </c>
      <c r="O241" s="16" t="e">
        <f t="shared" si="27"/>
        <v>#DIV/0!</v>
      </c>
      <c r="Q241" s="16" t="e">
        <f t="shared" si="30"/>
        <v>#DIV/0!</v>
      </c>
    </row>
    <row r="242" spans="9:17">
      <c r="I242" s="52" t="e">
        <f t="shared" si="33"/>
        <v>#DIV/0!</v>
      </c>
      <c r="J242" s="16" t="e">
        <f t="shared" si="31"/>
        <v>#DIV/0!</v>
      </c>
      <c r="M242" s="21" t="e">
        <f t="shared" si="32"/>
        <v>#DIV/0!</v>
      </c>
      <c r="O242" s="16" t="e">
        <f t="shared" si="27"/>
        <v>#DIV/0!</v>
      </c>
      <c r="Q242" s="16" t="e">
        <f t="shared" si="30"/>
        <v>#DIV/0!</v>
      </c>
    </row>
    <row r="243" spans="9:17">
      <c r="I243" s="52" t="e">
        <f t="shared" si="33"/>
        <v>#DIV/0!</v>
      </c>
      <c r="J243" s="16" t="e">
        <f t="shared" si="31"/>
        <v>#DIV/0!</v>
      </c>
      <c r="M243" s="21" t="e">
        <f t="shared" si="32"/>
        <v>#DIV/0!</v>
      </c>
      <c r="O243" s="16" t="e">
        <f t="shared" si="27"/>
        <v>#DIV/0!</v>
      </c>
      <c r="Q243" s="16" t="e">
        <f t="shared" si="30"/>
        <v>#DIV/0!</v>
      </c>
    </row>
    <row r="244" spans="9:17">
      <c r="I244" s="52" t="e">
        <f t="shared" si="33"/>
        <v>#DIV/0!</v>
      </c>
      <c r="J244" s="16" t="e">
        <f t="shared" si="31"/>
        <v>#DIV/0!</v>
      </c>
      <c r="M244" s="21" t="e">
        <f t="shared" si="32"/>
        <v>#DIV/0!</v>
      </c>
      <c r="O244" s="16" t="e">
        <f t="shared" si="27"/>
        <v>#DIV/0!</v>
      </c>
      <c r="Q244" s="16" t="e">
        <f t="shared" si="30"/>
        <v>#DIV/0!</v>
      </c>
    </row>
    <row r="245" spans="9:17">
      <c r="I245" s="52" t="e">
        <f t="shared" si="33"/>
        <v>#DIV/0!</v>
      </c>
      <c r="J245" s="16" t="e">
        <f t="shared" si="31"/>
        <v>#DIV/0!</v>
      </c>
      <c r="M245" s="21" t="e">
        <f t="shared" si="32"/>
        <v>#DIV/0!</v>
      </c>
      <c r="O245" s="16" t="e">
        <f t="shared" si="27"/>
        <v>#DIV/0!</v>
      </c>
      <c r="Q245" s="16" t="e">
        <f t="shared" si="30"/>
        <v>#DIV/0!</v>
      </c>
    </row>
    <row r="246" spans="9:17">
      <c r="I246" s="52" t="e">
        <f t="shared" si="33"/>
        <v>#DIV/0!</v>
      </c>
      <c r="J246" s="16" t="e">
        <f t="shared" si="31"/>
        <v>#DIV/0!</v>
      </c>
      <c r="M246" s="21" t="e">
        <f t="shared" si="32"/>
        <v>#DIV/0!</v>
      </c>
      <c r="O246" s="16" t="e">
        <f t="shared" si="27"/>
        <v>#DIV/0!</v>
      </c>
      <c r="Q246" s="16" t="e">
        <f t="shared" si="30"/>
        <v>#DIV/0!</v>
      </c>
    </row>
    <row r="247" spans="9:17">
      <c r="I247" s="52" t="e">
        <f t="shared" si="33"/>
        <v>#DIV/0!</v>
      </c>
      <c r="J247" s="16" t="e">
        <f t="shared" si="31"/>
        <v>#DIV/0!</v>
      </c>
      <c r="M247" s="21" t="e">
        <f t="shared" si="32"/>
        <v>#DIV/0!</v>
      </c>
      <c r="O247" s="16" t="e">
        <f t="shared" si="27"/>
        <v>#DIV/0!</v>
      </c>
      <c r="Q247" s="16" t="e">
        <f t="shared" si="30"/>
        <v>#DIV/0!</v>
      </c>
    </row>
    <row r="248" spans="9:17">
      <c r="I248" s="52" t="e">
        <f t="shared" si="33"/>
        <v>#DIV/0!</v>
      </c>
      <c r="J248" s="16" t="e">
        <f t="shared" si="31"/>
        <v>#DIV/0!</v>
      </c>
      <c r="M248" s="21" t="e">
        <f t="shared" si="32"/>
        <v>#DIV/0!</v>
      </c>
      <c r="O248" s="16" t="e">
        <f t="shared" si="27"/>
        <v>#DIV/0!</v>
      </c>
      <c r="Q248" s="16" t="e">
        <f t="shared" si="30"/>
        <v>#DIV/0!</v>
      </c>
    </row>
    <row r="249" spans="9:17">
      <c r="I249" s="52" t="e">
        <f t="shared" si="33"/>
        <v>#DIV/0!</v>
      </c>
      <c r="J249" s="16" t="e">
        <f t="shared" si="31"/>
        <v>#DIV/0!</v>
      </c>
      <c r="M249" s="21" t="e">
        <f t="shared" si="32"/>
        <v>#DIV/0!</v>
      </c>
      <c r="O249" s="16" t="e">
        <f t="shared" si="27"/>
        <v>#DIV/0!</v>
      </c>
      <c r="Q249" s="16" t="e">
        <f t="shared" si="30"/>
        <v>#DIV/0!</v>
      </c>
    </row>
    <row r="250" spans="9:17">
      <c r="I250" s="52" t="e">
        <f t="shared" si="33"/>
        <v>#DIV/0!</v>
      </c>
      <c r="J250" s="16" t="e">
        <f t="shared" si="31"/>
        <v>#DIV/0!</v>
      </c>
      <c r="M250" s="21" t="e">
        <f t="shared" si="32"/>
        <v>#DIV/0!</v>
      </c>
      <c r="O250" s="16" t="e">
        <f t="shared" si="27"/>
        <v>#DIV/0!</v>
      </c>
      <c r="Q250" s="16" t="e">
        <f t="shared" si="30"/>
        <v>#DIV/0!</v>
      </c>
    </row>
    <row r="251" spans="9:17">
      <c r="I251" s="52" t="e">
        <f t="shared" si="33"/>
        <v>#DIV/0!</v>
      </c>
      <c r="J251" s="16" t="e">
        <f t="shared" si="31"/>
        <v>#DIV/0!</v>
      </c>
      <c r="M251" s="21" t="e">
        <f t="shared" si="32"/>
        <v>#DIV/0!</v>
      </c>
      <c r="O251" s="16" t="e">
        <f t="shared" ref="O251:O300" si="34">N251*I251</f>
        <v>#DIV/0!</v>
      </c>
      <c r="Q251" s="16" t="e">
        <f t="shared" si="30"/>
        <v>#DIV/0!</v>
      </c>
    </row>
    <row r="252" spans="9:17">
      <c r="I252" s="52" t="e">
        <f t="shared" si="33"/>
        <v>#DIV/0!</v>
      </c>
      <c r="J252" s="16" t="e">
        <f t="shared" si="31"/>
        <v>#DIV/0!</v>
      </c>
      <c r="M252" s="21" t="e">
        <f t="shared" si="32"/>
        <v>#DIV/0!</v>
      </c>
      <c r="O252" s="16" t="e">
        <f t="shared" si="34"/>
        <v>#DIV/0!</v>
      </c>
      <c r="Q252" s="16" t="e">
        <f t="shared" si="30"/>
        <v>#DIV/0!</v>
      </c>
    </row>
    <row r="253" spans="9:17">
      <c r="I253" s="52" t="e">
        <f t="shared" si="33"/>
        <v>#DIV/0!</v>
      </c>
      <c r="J253" s="16" t="e">
        <f t="shared" si="31"/>
        <v>#DIV/0!</v>
      </c>
      <c r="M253" s="21" t="e">
        <f t="shared" si="32"/>
        <v>#DIV/0!</v>
      </c>
      <c r="O253" s="16" t="e">
        <f t="shared" si="34"/>
        <v>#DIV/0!</v>
      </c>
      <c r="Q253" s="16" t="e">
        <f t="shared" si="30"/>
        <v>#DIV/0!</v>
      </c>
    </row>
    <row r="254" spans="9:17">
      <c r="I254" s="52" t="e">
        <f t="shared" si="33"/>
        <v>#DIV/0!</v>
      </c>
      <c r="J254" s="16" t="e">
        <f t="shared" si="31"/>
        <v>#DIV/0!</v>
      </c>
      <c r="M254" s="21" t="e">
        <f t="shared" si="32"/>
        <v>#DIV/0!</v>
      </c>
      <c r="O254" s="16" t="e">
        <f t="shared" si="34"/>
        <v>#DIV/0!</v>
      </c>
      <c r="Q254" s="16" t="e">
        <f t="shared" si="30"/>
        <v>#DIV/0!</v>
      </c>
    </row>
    <row r="255" spans="9:17">
      <c r="I255" s="52" t="e">
        <f t="shared" si="33"/>
        <v>#DIV/0!</v>
      </c>
      <c r="J255" s="16" t="e">
        <f t="shared" si="31"/>
        <v>#DIV/0!</v>
      </c>
      <c r="M255" s="21" t="e">
        <f t="shared" si="32"/>
        <v>#DIV/0!</v>
      </c>
      <c r="O255" s="16" t="e">
        <f t="shared" si="34"/>
        <v>#DIV/0!</v>
      </c>
      <c r="Q255" s="16" t="e">
        <f t="shared" si="30"/>
        <v>#DIV/0!</v>
      </c>
    </row>
    <row r="256" spans="9:17">
      <c r="I256" s="52" t="e">
        <f t="shared" si="33"/>
        <v>#DIV/0!</v>
      </c>
      <c r="J256" s="16" t="e">
        <f t="shared" si="31"/>
        <v>#DIV/0!</v>
      </c>
      <c r="M256" s="21" t="e">
        <f t="shared" si="32"/>
        <v>#DIV/0!</v>
      </c>
      <c r="O256" s="16" t="e">
        <f t="shared" si="34"/>
        <v>#DIV/0!</v>
      </c>
      <c r="Q256" s="16" t="e">
        <f t="shared" si="30"/>
        <v>#DIV/0!</v>
      </c>
    </row>
    <row r="257" spans="9:17">
      <c r="I257" s="52" t="e">
        <f t="shared" si="33"/>
        <v>#DIV/0!</v>
      </c>
      <c r="J257" s="16" t="e">
        <f t="shared" si="31"/>
        <v>#DIV/0!</v>
      </c>
      <c r="M257" s="21" t="e">
        <f t="shared" si="32"/>
        <v>#DIV/0!</v>
      </c>
      <c r="O257" s="16" t="e">
        <f t="shared" si="34"/>
        <v>#DIV/0!</v>
      </c>
      <c r="Q257" s="16" t="e">
        <f t="shared" ref="Q257:Q300" si="35">J257-O257</f>
        <v>#DIV/0!</v>
      </c>
    </row>
    <row r="258" spans="9:17">
      <c r="I258" s="52" t="e">
        <f t="shared" si="33"/>
        <v>#DIV/0!</v>
      </c>
      <c r="J258" s="16" t="e">
        <f t="shared" si="31"/>
        <v>#DIV/0!</v>
      </c>
      <c r="M258" s="21" t="e">
        <f t="shared" si="32"/>
        <v>#DIV/0!</v>
      </c>
      <c r="O258" s="16" t="e">
        <f t="shared" si="34"/>
        <v>#DIV/0!</v>
      </c>
      <c r="Q258" s="16" t="e">
        <f t="shared" si="35"/>
        <v>#DIV/0!</v>
      </c>
    </row>
    <row r="259" spans="9:17">
      <c r="I259" s="52" t="e">
        <f t="shared" si="33"/>
        <v>#DIV/0!</v>
      </c>
      <c r="J259" s="16" t="e">
        <f t="shared" si="31"/>
        <v>#DIV/0!</v>
      </c>
      <c r="M259" s="21" t="e">
        <f t="shared" si="32"/>
        <v>#DIV/0!</v>
      </c>
      <c r="O259" s="16" t="e">
        <f t="shared" si="34"/>
        <v>#DIV/0!</v>
      </c>
      <c r="Q259" s="16" t="e">
        <f t="shared" si="35"/>
        <v>#DIV/0!</v>
      </c>
    </row>
    <row r="260" spans="9:17">
      <c r="I260" s="52" t="e">
        <f t="shared" si="33"/>
        <v>#DIV/0!</v>
      </c>
      <c r="J260" s="16" t="e">
        <f t="shared" si="31"/>
        <v>#DIV/0!</v>
      </c>
      <c r="M260" s="21" t="e">
        <f t="shared" si="32"/>
        <v>#DIV/0!</v>
      </c>
      <c r="O260" s="16" t="e">
        <f t="shared" si="34"/>
        <v>#DIV/0!</v>
      </c>
      <c r="Q260" s="16" t="e">
        <f t="shared" si="35"/>
        <v>#DIV/0!</v>
      </c>
    </row>
    <row r="261" spans="9:17">
      <c r="I261" s="52" t="e">
        <f t="shared" si="33"/>
        <v>#DIV/0!</v>
      </c>
      <c r="J261" s="16" t="e">
        <f t="shared" si="31"/>
        <v>#DIV/0!</v>
      </c>
      <c r="M261" s="21" t="e">
        <f t="shared" si="32"/>
        <v>#DIV/0!</v>
      </c>
      <c r="O261" s="16" t="e">
        <f t="shared" si="34"/>
        <v>#DIV/0!</v>
      </c>
      <c r="Q261" s="16" t="e">
        <f t="shared" si="35"/>
        <v>#DIV/0!</v>
      </c>
    </row>
    <row r="262" spans="9:17">
      <c r="I262" s="52" t="e">
        <f t="shared" si="33"/>
        <v>#DIV/0!</v>
      </c>
      <c r="J262" s="16" t="e">
        <f t="shared" si="31"/>
        <v>#DIV/0!</v>
      </c>
      <c r="M262" s="21" t="e">
        <f t="shared" si="32"/>
        <v>#DIV/0!</v>
      </c>
      <c r="O262" s="16" t="e">
        <f t="shared" si="34"/>
        <v>#DIV/0!</v>
      </c>
      <c r="Q262" s="16" t="e">
        <f t="shared" si="35"/>
        <v>#DIV/0!</v>
      </c>
    </row>
    <row r="263" spans="9:17">
      <c r="I263" s="52" t="e">
        <f t="shared" si="33"/>
        <v>#DIV/0!</v>
      </c>
      <c r="J263" s="16" t="e">
        <f t="shared" si="31"/>
        <v>#DIV/0!</v>
      </c>
      <c r="M263" s="21" t="e">
        <f t="shared" si="32"/>
        <v>#DIV/0!</v>
      </c>
      <c r="O263" s="16" t="e">
        <f t="shared" si="34"/>
        <v>#DIV/0!</v>
      </c>
      <c r="Q263" s="16" t="e">
        <f t="shared" si="35"/>
        <v>#DIV/0!</v>
      </c>
    </row>
    <row r="264" spans="9:17">
      <c r="I264" s="52" t="e">
        <f t="shared" si="33"/>
        <v>#DIV/0!</v>
      </c>
      <c r="J264" s="16" t="e">
        <f t="shared" si="31"/>
        <v>#DIV/0!</v>
      </c>
      <c r="M264" s="21" t="e">
        <f t="shared" si="32"/>
        <v>#DIV/0!</v>
      </c>
      <c r="O264" s="16" t="e">
        <f t="shared" si="34"/>
        <v>#DIV/0!</v>
      </c>
      <c r="Q264" s="16" t="e">
        <f t="shared" si="35"/>
        <v>#DIV/0!</v>
      </c>
    </row>
    <row r="265" spans="9:17">
      <c r="I265" s="52" t="e">
        <f t="shared" si="33"/>
        <v>#DIV/0!</v>
      </c>
      <c r="J265" s="16" t="e">
        <f t="shared" si="31"/>
        <v>#DIV/0!</v>
      </c>
      <c r="M265" s="21" t="e">
        <f t="shared" si="32"/>
        <v>#DIV/0!</v>
      </c>
      <c r="O265" s="16" t="e">
        <f t="shared" si="34"/>
        <v>#DIV/0!</v>
      </c>
      <c r="Q265" s="16" t="e">
        <f t="shared" si="35"/>
        <v>#DIV/0!</v>
      </c>
    </row>
    <row r="266" spans="9:17">
      <c r="I266" s="52" t="e">
        <f t="shared" si="33"/>
        <v>#DIV/0!</v>
      </c>
      <c r="J266" s="16" t="e">
        <f t="shared" ref="J266:J300" si="36">I266*E266</f>
        <v>#DIV/0!</v>
      </c>
      <c r="M266" s="21" t="e">
        <f t="shared" si="32"/>
        <v>#DIV/0!</v>
      </c>
      <c r="O266" s="16" t="e">
        <f t="shared" si="34"/>
        <v>#DIV/0!</v>
      </c>
      <c r="Q266" s="16" t="e">
        <f t="shared" si="35"/>
        <v>#DIV/0!</v>
      </c>
    </row>
    <row r="267" spans="9:17">
      <c r="I267" s="52" t="e">
        <f t="shared" si="33"/>
        <v>#DIV/0!</v>
      </c>
      <c r="J267" s="16" t="e">
        <f t="shared" si="36"/>
        <v>#DIV/0!</v>
      </c>
      <c r="M267" s="21" t="e">
        <f t="shared" si="32"/>
        <v>#DIV/0!</v>
      </c>
      <c r="O267" s="16" t="e">
        <f t="shared" si="34"/>
        <v>#DIV/0!</v>
      </c>
      <c r="Q267" s="16" t="e">
        <f t="shared" si="35"/>
        <v>#DIV/0!</v>
      </c>
    </row>
    <row r="268" spans="9:17">
      <c r="I268" s="52" t="e">
        <f t="shared" si="33"/>
        <v>#DIV/0!</v>
      </c>
      <c r="J268" s="16" t="e">
        <f t="shared" si="36"/>
        <v>#DIV/0!</v>
      </c>
      <c r="M268" s="21" t="e">
        <f t="shared" si="32"/>
        <v>#DIV/0!</v>
      </c>
      <c r="O268" s="16" t="e">
        <f t="shared" si="34"/>
        <v>#DIV/0!</v>
      </c>
      <c r="Q268" s="16" t="e">
        <f t="shared" si="35"/>
        <v>#DIV/0!</v>
      </c>
    </row>
    <row r="269" spans="9:17">
      <c r="I269" s="52" t="e">
        <f t="shared" si="33"/>
        <v>#DIV/0!</v>
      </c>
      <c r="J269" s="16" t="e">
        <f t="shared" si="36"/>
        <v>#DIV/0!</v>
      </c>
      <c r="M269" s="21" t="e">
        <f t="shared" si="32"/>
        <v>#DIV/0!</v>
      </c>
      <c r="O269" s="16" t="e">
        <f t="shared" si="34"/>
        <v>#DIV/0!</v>
      </c>
      <c r="Q269" s="16" t="e">
        <f t="shared" si="35"/>
        <v>#DIV/0!</v>
      </c>
    </row>
    <row r="270" spans="9:17">
      <c r="I270" s="52" t="e">
        <f t="shared" si="33"/>
        <v>#DIV/0!</v>
      </c>
      <c r="J270" s="16" t="e">
        <f t="shared" si="36"/>
        <v>#DIV/0!</v>
      </c>
      <c r="M270" s="21" t="e">
        <f t="shared" si="32"/>
        <v>#DIV/0!</v>
      </c>
      <c r="O270" s="16" t="e">
        <f t="shared" si="34"/>
        <v>#DIV/0!</v>
      </c>
      <c r="Q270" s="16" t="e">
        <f t="shared" si="35"/>
        <v>#DIV/0!</v>
      </c>
    </row>
    <row r="271" spans="9:17">
      <c r="I271" s="52" t="e">
        <f t="shared" si="33"/>
        <v>#DIV/0!</v>
      </c>
      <c r="J271" s="16" t="e">
        <f t="shared" si="36"/>
        <v>#DIV/0!</v>
      </c>
      <c r="M271" s="21" t="e">
        <f t="shared" si="32"/>
        <v>#DIV/0!</v>
      </c>
      <c r="O271" s="16" t="e">
        <f t="shared" si="34"/>
        <v>#DIV/0!</v>
      </c>
      <c r="Q271" s="16" t="e">
        <f t="shared" si="35"/>
        <v>#DIV/0!</v>
      </c>
    </row>
    <row r="272" spans="9:17">
      <c r="I272" s="52" t="e">
        <f t="shared" si="33"/>
        <v>#DIV/0!</v>
      </c>
      <c r="J272" s="16" t="e">
        <f t="shared" si="36"/>
        <v>#DIV/0!</v>
      </c>
      <c r="M272" s="21" t="e">
        <f t="shared" ref="M272:M300" si="37">L272/I272</f>
        <v>#DIV/0!</v>
      </c>
      <c r="O272" s="16" t="e">
        <f t="shared" si="34"/>
        <v>#DIV/0!</v>
      </c>
      <c r="Q272" s="16" t="e">
        <f t="shared" si="35"/>
        <v>#DIV/0!</v>
      </c>
    </row>
    <row r="273" spans="9:17">
      <c r="I273" s="52" t="e">
        <f t="shared" si="33"/>
        <v>#DIV/0!</v>
      </c>
      <c r="J273" s="16" t="e">
        <f t="shared" si="36"/>
        <v>#DIV/0!</v>
      </c>
      <c r="M273" s="21" t="e">
        <f t="shared" si="37"/>
        <v>#DIV/0!</v>
      </c>
      <c r="O273" s="16" t="e">
        <f t="shared" si="34"/>
        <v>#DIV/0!</v>
      </c>
      <c r="Q273" s="16" t="e">
        <f t="shared" si="35"/>
        <v>#DIV/0!</v>
      </c>
    </row>
    <row r="274" spans="9:17">
      <c r="I274" s="52" t="e">
        <f t="shared" si="33"/>
        <v>#DIV/0!</v>
      </c>
      <c r="J274" s="16" t="e">
        <f t="shared" si="36"/>
        <v>#DIV/0!</v>
      </c>
      <c r="M274" s="21" t="e">
        <f t="shared" si="37"/>
        <v>#DIV/0!</v>
      </c>
      <c r="O274" s="16" t="e">
        <f t="shared" si="34"/>
        <v>#DIV/0!</v>
      </c>
      <c r="Q274" s="16" t="e">
        <f t="shared" si="35"/>
        <v>#DIV/0!</v>
      </c>
    </row>
    <row r="275" spans="9:17">
      <c r="I275" s="52" t="e">
        <f t="shared" si="33"/>
        <v>#DIV/0!</v>
      </c>
      <c r="J275" s="16" t="e">
        <f t="shared" si="36"/>
        <v>#DIV/0!</v>
      </c>
      <c r="M275" s="21" t="e">
        <f t="shared" si="37"/>
        <v>#DIV/0!</v>
      </c>
      <c r="O275" s="16" t="e">
        <f t="shared" si="34"/>
        <v>#DIV/0!</v>
      </c>
      <c r="Q275" s="16" t="e">
        <f t="shared" si="35"/>
        <v>#DIV/0!</v>
      </c>
    </row>
    <row r="276" spans="9:17">
      <c r="I276" s="52" t="e">
        <f t="shared" si="33"/>
        <v>#DIV/0!</v>
      </c>
      <c r="J276" s="16" t="e">
        <f t="shared" si="36"/>
        <v>#DIV/0!</v>
      </c>
      <c r="M276" s="21" t="e">
        <f t="shared" si="37"/>
        <v>#DIV/0!</v>
      </c>
      <c r="O276" s="16" t="e">
        <f t="shared" si="34"/>
        <v>#DIV/0!</v>
      </c>
      <c r="Q276" s="16" t="e">
        <f t="shared" si="35"/>
        <v>#DIV/0!</v>
      </c>
    </row>
    <row r="277" spans="9:17">
      <c r="I277" s="52" t="e">
        <f t="shared" si="33"/>
        <v>#DIV/0!</v>
      </c>
      <c r="J277" s="16" t="e">
        <f t="shared" si="36"/>
        <v>#DIV/0!</v>
      </c>
      <c r="M277" s="21" t="e">
        <f t="shared" si="37"/>
        <v>#DIV/0!</v>
      </c>
      <c r="O277" s="16" t="e">
        <f t="shared" si="34"/>
        <v>#DIV/0!</v>
      </c>
      <c r="Q277" s="16" t="e">
        <f t="shared" si="35"/>
        <v>#DIV/0!</v>
      </c>
    </row>
    <row r="278" spans="9:17">
      <c r="I278" s="52" t="e">
        <f t="shared" si="33"/>
        <v>#DIV/0!</v>
      </c>
      <c r="J278" s="16" t="e">
        <f t="shared" si="36"/>
        <v>#DIV/0!</v>
      </c>
      <c r="M278" s="21" t="e">
        <f t="shared" si="37"/>
        <v>#DIV/0!</v>
      </c>
      <c r="O278" s="16" t="e">
        <f t="shared" si="34"/>
        <v>#DIV/0!</v>
      </c>
      <c r="Q278" s="16" t="e">
        <f t="shared" si="35"/>
        <v>#DIV/0!</v>
      </c>
    </row>
    <row r="279" spans="9:17">
      <c r="I279" s="52" t="e">
        <f t="shared" si="33"/>
        <v>#DIV/0!</v>
      </c>
      <c r="J279" s="16" t="e">
        <f t="shared" si="36"/>
        <v>#DIV/0!</v>
      </c>
      <c r="M279" s="21" t="e">
        <f t="shared" si="37"/>
        <v>#DIV/0!</v>
      </c>
      <c r="O279" s="16" t="e">
        <f t="shared" si="34"/>
        <v>#DIV/0!</v>
      </c>
      <c r="Q279" s="16" t="e">
        <f t="shared" si="35"/>
        <v>#DIV/0!</v>
      </c>
    </row>
    <row r="280" spans="9:17">
      <c r="I280" s="52" t="e">
        <f t="shared" si="33"/>
        <v>#DIV/0!</v>
      </c>
      <c r="J280" s="16" t="e">
        <f t="shared" si="36"/>
        <v>#DIV/0!</v>
      </c>
      <c r="M280" s="21" t="e">
        <f t="shared" si="37"/>
        <v>#DIV/0!</v>
      </c>
      <c r="O280" s="16" t="e">
        <f t="shared" si="34"/>
        <v>#DIV/0!</v>
      </c>
      <c r="Q280" s="16" t="e">
        <f t="shared" si="35"/>
        <v>#DIV/0!</v>
      </c>
    </row>
    <row r="281" spans="9:17">
      <c r="I281" s="52" t="e">
        <f t="shared" si="33"/>
        <v>#DIV/0!</v>
      </c>
      <c r="J281" s="16" t="e">
        <f t="shared" si="36"/>
        <v>#DIV/0!</v>
      </c>
      <c r="M281" s="21" t="e">
        <f t="shared" si="37"/>
        <v>#DIV/0!</v>
      </c>
      <c r="O281" s="16" t="e">
        <f t="shared" si="34"/>
        <v>#DIV/0!</v>
      </c>
      <c r="Q281" s="16" t="e">
        <f t="shared" si="35"/>
        <v>#DIV/0!</v>
      </c>
    </row>
    <row r="282" spans="9:17">
      <c r="I282" s="52" t="e">
        <f t="shared" si="33"/>
        <v>#DIV/0!</v>
      </c>
      <c r="J282" s="16" t="e">
        <f t="shared" si="36"/>
        <v>#DIV/0!</v>
      </c>
      <c r="M282" s="21" t="e">
        <f t="shared" si="37"/>
        <v>#DIV/0!</v>
      </c>
      <c r="O282" s="16" t="e">
        <f t="shared" si="34"/>
        <v>#DIV/0!</v>
      </c>
      <c r="Q282" s="16" t="e">
        <f t="shared" si="35"/>
        <v>#DIV/0!</v>
      </c>
    </row>
    <row r="283" spans="9:17">
      <c r="I283" s="52" t="e">
        <f t="shared" si="33"/>
        <v>#DIV/0!</v>
      </c>
      <c r="J283" s="16" t="e">
        <f t="shared" si="36"/>
        <v>#DIV/0!</v>
      </c>
      <c r="M283" s="21" t="e">
        <f t="shared" si="37"/>
        <v>#DIV/0!</v>
      </c>
      <c r="O283" s="16" t="e">
        <f t="shared" si="34"/>
        <v>#DIV/0!</v>
      </c>
      <c r="Q283" s="16" t="e">
        <f t="shared" si="35"/>
        <v>#DIV/0!</v>
      </c>
    </row>
    <row r="284" spans="9:17">
      <c r="I284" s="52" t="e">
        <f t="shared" si="33"/>
        <v>#DIV/0!</v>
      </c>
      <c r="J284" s="16" t="e">
        <f t="shared" si="36"/>
        <v>#DIV/0!</v>
      </c>
      <c r="M284" s="21" t="e">
        <f t="shared" si="37"/>
        <v>#DIV/0!</v>
      </c>
      <c r="O284" s="16" t="e">
        <f t="shared" si="34"/>
        <v>#DIV/0!</v>
      </c>
      <c r="Q284" s="16" t="e">
        <f t="shared" si="35"/>
        <v>#DIV/0!</v>
      </c>
    </row>
    <row r="285" spans="9:17">
      <c r="I285" s="52" t="e">
        <f t="shared" si="33"/>
        <v>#DIV/0!</v>
      </c>
      <c r="J285" s="16" t="e">
        <f t="shared" si="36"/>
        <v>#DIV/0!</v>
      </c>
      <c r="M285" s="21" t="e">
        <f t="shared" si="37"/>
        <v>#DIV/0!</v>
      </c>
      <c r="O285" s="16" t="e">
        <f t="shared" si="34"/>
        <v>#DIV/0!</v>
      </c>
      <c r="Q285" s="16" t="e">
        <f t="shared" si="35"/>
        <v>#DIV/0!</v>
      </c>
    </row>
    <row r="286" spans="9:17">
      <c r="I286" s="52" t="e">
        <f t="shared" si="33"/>
        <v>#DIV/0!</v>
      </c>
      <c r="J286" s="16" t="e">
        <f t="shared" si="36"/>
        <v>#DIV/0!</v>
      </c>
      <c r="M286" s="21" t="e">
        <f t="shared" si="37"/>
        <v>#DIV/0!</v>
      </c>
      <c r="O286" s="16" t="e">
        <f t="shared" si="34"/>
        <v>#DIV/0!</v>
      </c>
      <c r="Q286" s="16" t="e">
        <f t="shared" si="35"/>
        <v>#DIV/0!</v>
      </c>
    </row>
    <row r="287" spans="9:17">
      <c r="I287" s="52" t="e">
        <f t="shared" si="33"/>
        <v>#DIV/0!</v>
      </c>
      <c r="J287" s="16" t="e">
        <f t="shared" si="36"/>
        <v>#DIV/0!</v>
      </c>
      <c r="M287" s="21" t="e">
        <f t="shared" si="37"/>
        <v>#DIV/0!</v>
      </c>
      <c r="O287" s="16" t="e">
        <f t="shared" si="34"/>
        <v>#DIV/0!</v>
      </c>
      <c r="Q287" s="16" t="e">
        <f t="shared" si="35"/>
        <v>#DIV/0!</v>
      </c>
    </row>
    <row r="288" spans="9:17">
      <c r="I288" s="52" t="e">
        <f t="shared" si="33"/>
        <v>#DIV/0!</v>
      </c>
      <c r="J288" s="16" t="e">
        <f t="shared" si="36"/>
        <v>#DIV/0!</v>
      </c>
      <c r="M288" s="21" t="e">
        <f t="shared" si="37"/>
        <v>#DIV/0!</v>
      </c>
      <c r="O288" s="16" t="e">
        <f t="shared" si="34"/>
        <v>#DIV/0!</v>
      </c>
      <c r="Q288" s="16" t="e">
        <f t="shared" si="35"/>
        <v>#DIV/0!</v>
      </c>
    </row>
    <row r="289" spans="9:17">
      <c r="I289" s="52" t="e">
        <f t="shared" si="33"/>
        <v>#DIV/0!</v>
      </c>
      <c r="J289" s="16" t="e">
        <f t="shared" si="36"/>
        <v>#DIV/0!</v>
      </c>
      <c r="M289" s="21" t="e">
        <f t="shared" si="37"/>
        <v>#DIV/0!</v>
      </c>
      <c r="O289" s="16" t="e">
        <f t="shared" si="34"/>
        <v>#DIV/0!</v>
      </c>
      <c r="Q289" s="16" t="e">
        <f t="shared" si="35"/>
        <v>#DIV/0!</v>
      </c>
    </row>
    <row r="290" spans="9:17">
      <c r="I290" s="52" t="e">
        <f t="shared" si="33"/>
        <v>#DIV/0!</v>
      </c>
      <c r="J290" s="16" t="e">
        <f t="shared" si="36"/>
        <v>#DIV/0!</v>
      </c>
      <c r="M290" s="21" t="e">
        <f t="shared" si="37"/>
        <v>#DIV/0!</v>
      </c>
      <c r="O290" s="16" t="e">
        <f t="shared" si="34"/>
        <v>#DIV/0!</v>
      </c>
      <c r="Q290" s="16" t="e">
        <f t="shared" si="35"/>
        <v>#DIV/0!</v>
      </c>
    </row>
    <row r="291" spans="9:17">
      <c r="I291" s="52" t="e">
        <f t="shared" si="33"/>
        <v>#DIV/0!</v>
      </c>
      <c r="J291" s="16" t="e">
        <f t="shared" si="36"/>
        <v>#DIV/0!</v>
      </c>
      <c r="M291" s="21" t="e">
        <f t="shared" si="37"/>
        <v>#DIV/0!</v>
      </c>
      <c r="O291" s="16" t="e">
        <f t="shared" si="34"/>
        <v>#DIV/0!</v>
      </c>
      <c r="Q291" s="16" t="e">
        <f t="shared" si="35"/>
        <v>#DIV/0!</v>
      </c>
    </row>
    <row r="292" spans="9:17">
      <c r="I292" s="52" t="e">
        <f t="shared" si="33"/>
        <v>#DIV/0!</v>
      </c>
      <c r="J292" s="16" t="e">
        <f t="shared" si="36"/>
        <v>#DIV/0!</v>
      </c>
      <c r="M292" s="21" t="e">
        <f t="shared" si="37"/>
        <v>#DIV/0!</v>
      </c>
      <c r="O292" s="16" t="e">
        <f t="shared" si="34"/>
        <v>#DIV/0!</v>
      </c>
      <c r="Q292" s="16" t="e">
        <f t="shared" si="35"/>
        <v>#DIV/0!</v>
      </c>
    </row>
    <row r="293" spans="9:17">
      <c r="I293" s="52" t="e">
        <f t="shared" si="33"/>
        <v>#DIV/0!</v>
      </c>
      <c r="J293" s="16" t="e">
        <f t="shared" si="36"/>
        <v>#DIV/0!</v>
      </c>
      <c r="M293" s="21" t="e">
        <f t="shared" si="37"/>
        <v>#DIV/0!</v>
      </c>
      <c r="O293" s="16" t="e">
        <f t="shared" si="34"/>
        <v>#DIV/0!</v>
      </c>
      <c r="Q293" s="16" t="e">
        <f t="shared" si="35"/>
        <v>#DIV/0!</v>
      </c>
    </row>
    <row r="294" spans="9:17">
      <c r="I294" s="52" t="e">
        <f t="shared" si="33"/>
        <v>#DIV/0!</v>
      </c>
      <c r="J294" s="16" t="e">
        <f t="shared" si="36"/>
        <v>#DIV/0!</v>
      </c>
      <c r="M294" s="21" t="e">
        <f t="shared" si="37"/>
        <v>#DIV/0!</v>
      </c>
      <c r="O294" s="16" t="e">
        <f t="shared" si="34"/>
        <v>#DIV/0!</v>
      </c>
      <c r="Q294" s="16" t="e">
        <f t="shared" si="35"/>
        <v>#DIV/0!</v>
      </c>
    </row>
    <row r="295" spans="9:17">
      <c r="I295" s="52" t="e">
        <f t="shared" si="33"/>
        <v>#DIV/0!</v>
      </c>
      <c r="J295" s="16" t="e">
        <f t="shared" si="36"/>
        <v>#DIV/0!</v>
      </c>
      <c r="M295" s="21" t="e">
        <f t="shared" si="37"/>
        <v>#DIV/0!</v>
      </c>
      <c r="O295" s="16" t="e">
        <f t="shared" si="34"/>
        <v>#DIV/0!</v>
      </c>
      <c r="Q295" s="16" t="e">
        <f t="shared" si="35"/>
        <v>#DIV/0!</v>
      </c>
    </row>
    <row r="296" spans="9:17">
      <c r="I296" s="52" t="e">
        <f t="shared" si="33"/>
        <v>#DIV/0!</v>
      </c>
      <c r="J296" s="16" t="e">
        <f t="shared" si="36"/>
        <v>#DIV/0!</v>
      </c>
      <c r="M296" s="21" t="e">
        <f t="shared" si="37"/>
        <v>#DIV/0!</v>
      </c>
      <c r="O296" s="16" t="e">
        <f t="shared" si="34"/>
        <v>#DIV/0!</v>
      </c>
      <c r="Q296" s="16" t="e">
        <f t="shared" si="35"/>
        <v>#DIV/0!</v>
      </c>
    </row>
    <row r="297" spans="9:17">
      <c r="I297" s="52" t="e">
        <f t="shared" si="33"/>
        <v>#DIV/0!</v>
      </c>
      <c r="J297" s="16" t="e">
        <f t="shared" si="36"/>
        <v>#DIV/0!</v>
      </c>
      <c r="M297" s="21" t="e">
        <f t="shared" si="37"/>
        <v>#DIV/0!</v>
      </c>
      <c r="O297" s="16" t="e">
        <f t="shared" si="34"/>
        <v>#DIV/0!</v>
      </c>
      <c r="Q297" s="16" t="e">
        <f t="shared" si="35"/>
        <v>#DIV/0!</v>
      </c>
    </row>
    <row r="298" spans="9:17">
      <c r="I298" s="52" t="e">
        <f t="shared" si="33"/>
        <v>#DIV/0!</v>
      </c>
      <c r="J298" s="16" t="e">
        <f t="shared" si="36"/>
        <v>#DIV/0!</v>
      </c>
      <c r="M298" s="21" t="e">
        <f t="shared" si="37"/>
        <v>#DIV/0!</v>
      </c>
      <c r="O298" s="16" t="e">
        <f t="shared" si="34"/>
        <v>#DIV/0!</v>
      </c>
      <c r="Q298" s="16" t="e">
        <f t="shared" si="35"/>
        <v>#DIV/0!</v>
      </c>
    </row>
    <row r="299" spans="9:17">
      <c r="I299" s="52" t="e">
        <f t="shared" ref="I299:I300" si="38">AVERAGE(F299:H299)/D299</f>
        <v>#DIV/0!</v>
      </c>
      <c r="J299" s="16" t="e">
        <f t="shared" si="36"/>
        <v>#DIV/0!</v>
      </c>
      <c r="M299" s="21" t="e">
        <f t="shared" si="37"/>
        <v>#DIV/0!</v>
      </c>
      <c r="O299" s="16" t="e">
        <f t="shared" si="34"/>
        <v>#DIV/0!</v>
      </c>
      <c r="Q299" s="16" t="e">
        <f t="shared" si="35"/>
        <v>#DIV/0!</v>
      </c>
    </row>
    <row r="300" spans="9:17">
      <c r="I300" s="52" t="e">
        <f t="shared" si="38"/>
        <v>#DIV/0!</v>
      </c>
      <c r="J300" s="16" t="e">
        <f t="shared" si="36"/>
        <v>#DIV/0!</v>
      </c>
      <c r="M300" s="21" t="e">
        <f t="shared" si="37"/>
        <v>#DIV/0!</v>
      </c>
      <c r="O300" s="16" t="e">
        <f t="shared" si="34"/>
        <v>#DIV/0!</v>
      </c>
      <c r="Q300" s="16" t="e">
        <f t="shared" si="35"/>
        <v>#DIV/0!</v>
      </c>
    </row>
    <row r="1048576" spans="1:1">
      <c r="A1048576" s="40"/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Date'!$B$3:$B$26</xm:f>
          </x14:formula1>
          <xm:sqref>B1:B1048576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76"/>
  <sheetViews>
    <sheetView tabSelected="1" showRuler="0" zoomScale="90" zoomScaleNormal="90" zoomScalePageLayoutView="90" workbookViewId="0">
      <pane xSplit="8540" ySplit="1340" topLeftCell="E156" activePane="bottomLeft"/>
      <selection activeCell="C2" sqref="C2"/>
      <selection pane="topRight" activeCell="Q1" sqref="Q1"/>
      <selection pane="bottomLeft" activeCell="C170" sqref="C170"/>
      <selection pane="bottomRight" activeCell="P162" sqref="P162"/>
    </sheetView>
  </sheetViews>
  <sheetFormatPr baseColWidth="10" defaultRowHeight="15" x14ac:dyDescent="0.75"/>
  <cols>
    <col min="1" max="1" width="11.6640625" bestFit="1" customWidth="1"/>
    <col min="2" max="2" width="12.1640625" style="34" customWidth="1"/>
    <col min="3" max="3" width="13.33203125" style="34" customWidth="1"/>
    <col min="4" max="4" width="15.1640625" bestFit="1" customWidth="1"/>
    <col min="5" max="5" width="10.83203125" customWidth="1"/>
    <col min="6" max="6" width="10.83203125" style="1" customWidth="1"/>
    <col min="7" max="7" width="13.33203125" customWidth="1"/>
    <col min="8" max="15" width="10.83203125" customWidth="1"/>
    <col min="16" max="16" width="16.33203125" style="20" customWidth="1"/>
    <col min="17" max="17" width="16.33203125" customWidth="1"/>
    <col min="18" max="18" width="11.6640625" customWidth="1"/>
    <col min="19" max="19" width="22.1640625" customWidth="1"/>
    <col min="20" max="20" width="16.33203125" customWidth="1"/>
    <col min="21" max="21" width="19.33203125" customWidth="1"/>
    <col min="22" max="22" width="12" bestFit="1" customWidth="1"/>
  </cols>
  <sheetData>
    <row r="1" spans="1:20" s="18" customFormat="1" ht="61" thickBot="1">
      <c r="A1" s="18" t="s">
        <v>82</v>
      </c>
      <c r="B1" s="18" t="s">
        <v>84</v>
      </c>
      <c r="C1" s="18" t="s">
        <v>170</v>
      </c>
      <c r="D1" s="18" t="s">
        <v>1</v>
      </c>
      <c r="E1" s="18" t="s">
        <v>2</v>
      </c>
      <c r="F1" s="18" t="s">
        <v>69</v>
      </c>
      <c r="G1" s="18" t="s">
        <v>3</v>
      </c>
      <c r="H1" s="18" t="s">
        <v>4</v>
      </c>
      <c r="I1" s="18" t="s">
        <v>149</v>
      </c>
      <c r="J1" s="18" t="s">
        <v>150</v>
      </c>
      <c r="K1" s="18" t="s">
        <v>151</v>
      </c>
      <c r="L1" s="18" t="s">
        <v>152</v>
      </c>
      <c r="M1" s="18" t="s">
        <v>153</v>
      </c>
      <c r="N1" s="18" t="s">
        <v>154</v>
      </c>
      <c r="O1" s="18" t="s">
        <v>156</v>
      </c>
      <c r="P1" s="140" t="s">
        <v>172</v>
      </c>
      <c r="Q1" s="18" t="s">
        <v>173</v>
      </c>
      <c r="R1" s="18" t="s">
        <v>83</v>
      </c>
      <c r="S1" s="18" t="s">
        <v>70</v>
      </c>
      <c r="T1" s="18" t="s">
        <v>71</v>
      </c>
    </row>
    <row r="2" spans="1:20" s="23" customFormat="1">
      <c r="A2" s="22">
        <v>42878</v>
      </c>
      <c r="B2" s="60"/>
      <c r="C2" s="60"/>
      <c r="D2" s="23" t="s">
        <v>46</v>
      </c>
      <c r="E2" s="23">
        <v>1</v>
      </c>
      <c r="F2" s="24">
        <v>140</v>
      </c>
      <c r="G2" s="23">
        <v>1</v>
      </c>
      <c r="H2" s="23">
        <v>100</v>
      </c>
      <c r="I2" s="23">
        <v>67</v>
      </c>
      <c r="K2" s="23">
        <v>55</v>
      </c>
      <c r="M2" s="23">
        <v>68</v>
      </c>
      <c r="P2" s="141">
        <f t="shared" ref="P2:P34" si="0">(AVERAGE(I2:M2)/G2)*H2</f>
        <v>6333.3333333333339</v>
      </c>
      <c r="Q2" s="25"/>
      <c r="S2" s="25">
        <f>SUM(P2:P4)</f>
        <v>55333.333333333343</v>
      </c>
      <c r="T2" s="25" t="e">
        <f>(200000-S2)/#REF!</f>
        <v>#REF!</v>
      </c>
    </row>
    <row r="3" spans="1:20" s="27" customFormat="1">
      <c r="A3" s="26">
        <v>42878</v>
      </c>
      <c r="B3" s="61"/>
      <c r="C3" s="61"/>
      <c r="D3" s="27" t="s">
        <v>46</v>
      </c>
      <c r="E3" s="27">
        <v>1</v>
      </c>
      <c r="F3" s="28">
        <v>100</v>
      </c>
      <c r="G3" s="27">
        <v>1</v>
      </c>
      <c r="H3" s="27">
        <v>100</v>
      </c>
      <c r="I3" s="27">
        <v>28</v>
      </c>
      <c r="K3" s="27">
        <v>18</v>
      </c>
      <c r="M3" s="27">
        <v>24</v>
      </c>
      <c r="P3" s="142">
        <f t="shared" si="0"/>
        <v>2333.333333333333</v>
      </c>
      <c r="Q3" s="29"/>
      <c r="S3" s="29" t="s">
        <v>72</v>
      </c>
      <c r="T3" s="29" t="e">
        <f>(200000-S3)/#REF!</f>
        <v>#VALUE!</v>
      </c>
    </row>
    <row r="4" spans="1:20" s="27" customFormat="1">
      <c r="A4" s="26">
        <v>42878</v>
      </c>
      <c r="B4" s="61"/>
      <c r="C4" s="61"/>
      <c r="D4" s="27" t="s">
        <v>46</v>
      </c>
      <c r="E4" s="27">
        <v>1</v>
      </c>
      <c r="F4" s="28">
        <v>120</v>
      </c>
      <c r="G4" s="27">
        <v>0.5</v>
      </c>
      <c r="H4" s="27">
        <v>200</v>
      </c>
      <c r="I4" s="27">
        <v>111</v>
      </c>
      <c r="K4" s="27">
        <v>114</v>
      </c>
      <c r="M4" s="27">
        <v>125</v>
      </c>
      <c r="P4" s="142">
        <f t="shared" si="0"/>
        <v>46666.666666666672</v>
      </c>
      <c r="Q4" s="29"/>
      <c r="S4" s="29" t="s">
        <v>72</v>
      </c>
      <c r="T4" s="29" t="e">
        <f>(200000-S4)/#REF!</f>
        <v>#VALUE!</v>
      </c>
    </row>
    <row r="5" spans="1:20" s="27" customFormat="1">
      <c r="A5" s="26">
        <v>42878</v>
      </c>
      <c r="B5" s="61"/>
      <c r="C5" s="61"/>
      <c r="D5" s="27" t="s">
        <v>73</v>
      </c>
      <c r="E5" s="27">
        <v>1</v>
      </c>
      <c r="F5" s="28">
        <v>140</v>
      </c>
      <c r="G5" s="27">
        <v>0.5</v>
      </c>
      <c r="H5" s="27">
        <v>200</v>
      </c>
      <c r="I5" s="27">
        <v>118</v>
      </c>
      <c r="K5" s="27">
        <v>95</v>
      </c>
      <c r="M5" s="27">
        <v>88</v>
      </c>
      <c r="P5" s="142">
        <f t="shared" si="0"/>
        <v>40133.333333333328</v>
      </c>
      <c r="Q5" s="29"/>
      <c r="S5" s="29">
        <f>SUM(P5:P7)</f>
        <v>124133.33333333333</v>
      </c>
      <c r="T5" s="29" t="e">
        <f>(200000-S5)/#REF!</f>
        <v>#REF!</v>
      </c>
    </row>
    <row r="6" spans="1:20" s="27" customFormat="1">
      <c r="A6" s="26">
        <v>42878</v>
      </c>
      <c r="B6" s="61"/>
      <c r="C6" s="61"/>
      <c r="D6" s="27" t="s">
        <v>73</v>
      </c>
      <c r="E6" s="27">
        <v>1</v>
      </c>
      <c r="F6" s="28">
        <v>120</v>
      </c>
      <c r="G6" s="27">
        <v>0.5</v>
      </c>
      <c r="H6" s="27">
        <v>200</v>
      </c>
      <c r="I6" s="27">
        <v>161</v>
      </c>
      <c r="K6" s="27">
        <v>153</v>
      </c>
      <c r="M6" s="27">
        <v>295</v>
      </c>
      <c r="P6" s="142">
        <f t="shared" si="0"/>
        <v>81200</v>
      </c>
      <c r="Q6" s="29"/>
      <c r="S6" s="29" t="s">
        <v>72</v>
      </c>
      <c r="T6" s="29" t="e">
        <f>(200000-S6)/#REF!</f>
        <v>#VALUE!</v>
      </c>
    </row>
    <row r="7" spans="1:20" s="27" customFormat="1">
      <c r="A7" s="26">
        <v>42878</v>
      </c>
      <c r="B7" s="61"/>
      <c r="C7" s="61"/>
      <c r="D7" s="27" t="s">
        <v>73</v>
      </c>
      <c r="E7" s="27">
        <v>1</v>
      </c>
      <c r="F7" s="28">
        <v>100</v>
      </c>
      <c r="G7" s="27">
        <v>1</v>
      </c>
      <c r="H7" s="27">
        <v>200</v>
      </c>
      <c r="I7" s="27">
        <v>12</v>
      </c>
      <c r="K7" s="27">
        <v>18</v>
      </c>
      <c r="M7" s="27">
        <v>12</v>
      </c>
      <c r="P7" s="142">
        <f t="shared" si="0"/>
        <v>2800</v>
      </c>
      <c r="Q7" s="29"/>
      <c r="S7" s="29" t="s">
        <v>72</v>
      </c>
      <c r="T7" s="29" t="e">
        <f>(200000-S7)/#REF!</f>
        <v>#VALUE!</v>
      </c>
    </row>
    <row r="8" spans="1:20" s="27" customFormat="1">
      <c r="A8" s="26">
        <v>42878</v>
      </c>
      <c r="B8" s="61">
        <v>16</v>
      </c>
      <c r="C8" s="61"/>
      <c r="D8" s="27" t="s">
        <v>74</v>
      </c>
      <c r="E8" s="27">
        <v>1</v>
      </c>
      <c r="F8" s="28">
        <v>140</v>
      </c>
      <c r="G8" s="27">
        <v>1</v>
      </c>
      <c r="H8" s="27">
        <v>200</v>
      </c>
      <c r="I8" s="27">
        <v>6</v>
      </c>
      <c r="K8" s="27">
        <v>4</v>
      </c>
      <c r="M8" s="27">
        <v>2</v>
      </c>
      <c r="P8" s="142">
        <f t="shared" si="0"/>
        <v>800</v>
      </c>
      <c r="Q8" s="29"/>
      <c r="S8" s="29">
        <f>SUM(P8:P10)</f>
        <v>35533.333333333336</v>
      </c>
      <c r="T8" s="29" t="e">
        <f>(200000-S8)/#REF!</f>
        <v>#REF!</v>
      </c>
    </row>
    <row r="9" spans="1:20" s="27" customFormat="1">
      <c r="A9" s="26">
        <v>42878</v>
      </c>
      <c r="B9" s="61"/>
      <c r="C9" s="61"/>
      <c r="D9" s="27" t="s">
        <v>74</v>
      </c>
      <c r="E9" s="27">
        <v>1</v>
      </c>
      <c r="F9" s="28">
        <v>120</v>
      </c>
      <c r="G9" s="27">
        <v>1</v>
      </c>
      <c r="H9" s="27">
        <v>200</v>
      </c>
      <c r="I9" s="27">
        <v>18</v>
      </c>
      <c r="K9" s="27">
        <v>32</v>
      </c>
      <c r="M9" s="27">
        <v>29</v>
      </c>
      <c r="P9" s="142">
        <f t="shared" si="0"/>
        <v>5266.6666666666661</v>
      </c>
      <c r="Q9" s="29"/>
      <c r="S9" s="29" t="s">
        <v>72</v>
      </c>
      <c r="T9" s="29" t="e">
        <f>(200000-S9)/#REF!</f>
        <v>#VALUE!</v>
      </c>
    </row>
    <row r="10" spans="1:20" s="27" customFormat="1">
      <c r="A10" s="26">
        <v>42878</v>
      </c>
      <c r="B10" s="61"/>
      <c r="C10" s="61"/>
      <c r="D10" s="27" t="s">
        <v>74</v>
      </c>
      <c r="E10" s="27">
        <v>1</v>
      </c>
      <c r="F10" s="28">
        <v>100</v>
      </c>
      <c r="G10" s="27">
        <v>0.5</v>
      </c>
      <c r="H10" s="27">
        <v>200</v>
      </c>
      <c r="I10" s="27">
        <v>79</v>
      </c>
      <c r="K10" s="27">
        <v>64</v>
      </c>
      <c r="M10" s="27">
        <v>78</v>
      </c>
      <c r="P10" s="142">
        <f t="shared" si="0"/>
        <v>29466.666666666668</v>
      </c>
      <c r="Q10" s="29"/>
      <c r="R10" s="27">
        <v>16</v>
      </c>
      <c r="S10" s="29" t="s">
        <v>72</v>
      </c>
      <c r="T10" s="29" t="e">
        <f>(200000-S10)/#REF!</f>
        <v>#VALUE!</v>
      </c>
    </row>
    <row r="11" spans="1:20" s="27" customFormat="1">
      <c r="A11" s="26">
        <v>42878</v>
      </c>
      <c r="B11" s="61">
        <v>5</v>
      </c>
      <c r="C11" s="61"/>
      <c r="D11" s="27" t="s">
        <v>75</v>
      </c>
      <c r="E11" s="27">
        <v>1</v>
      </c>
      <c r="F11" s="28">
        <v>100</v>
      </c>
      <c r="G11" s="27">
        <v>0.5</v>
      </c>
      <c r="H11" s="27">
        <v>800</v>
      </c>
      <c r="I11" s="27">
        <v>103</v>
      </c>
      <c r="K11" s="27">
        <v>88</v>
      </c>
      <c r="M11" s="27">
        <v>82</v>
      </c>
      <c r="P11" s="142">
        <f t="shared" si="0"/>
        <v>145600</v>
      </c>
      <c r="Q11" s="29"/>
      <c r="R11" s="27">
        <v>5</v>
      </c>
      <c r="S11" s="29">
        <f>P11</f>
        <v>145600</v>
      </c>
      <c r="T11" s="29" t="e">
        <f>(200000-S11)/#REF!</f>
        <v>#REF!</v>
      </c>
    </row>
    <row r="12" spans="1:20" s="27" customFormat="1">
      <c r="A12" s="26">
        <v>42878</v>
      </c>
      <c r="B12" s="61">
        <v>7</v>
      </c>
      <c r="C12" s="61"/>
      <c r="D12" s="27" t="s">
        <v>76</v>
      </c>
      <c r="E12" s="27">
        <v>1</v>
      </c>
      <c r="F12" s="28">
        <v>100</v>
      </c>
      <c r="G12" s="27">
        <v>0.5</v>
      </c>
      <c r="H12" s="27">
        <v>900</v>
      </c>
      <c r="I12" s="27">
        <v>108</v>
      </c>
      <c r="K12" s="27">
        <v>86</v>
      </c>
      <c r="M12" s="27">
        <v>121</v>
      </c>
      <c r="P12" s="142">
        <f t="shared" si="0"/>
        <v>189000</v>
      </c>
      <c r="Q12" s="29"/>
      <c r="R12" s="27">
        <v>7</v>
      </c>
      <c r="S12" s="29">
        <f>P12</f>
        <v>189000</v>
      </c>
      <c r="T12" s="29" t="e">
        <f>(200000-S12)/#REF!</f>
        <v>#REF!</v>
      </c>
    </row>
    <row r="13" spans="1:20" s="27" customFormat="1">
      <c r="A13" s="26">
        <v>42878</v>
      </c>
      <c r="B13" s="61">
        <v>12</v>
      </c>
      <c r="C13" s="61"/>
      <c r="D13" s="27" t="s">
        <v>78</v>
      </c>
      <c r="E13" s="27">
        <v>1</v>
      </c>
      <c r="F13" s="28">
        <v>100</v>
      </c>
      <c r="G13" s="27">
        <v>0.5</v>
      </c>
      <c r="H13" s="27">
        <v>800</v>
      </c>
      <c r="I13" s="27">
        <v>20</v>
      </c>
      <c r="K13" s="27">
        <v>31</v>
      </c>
      <c r="M13" s="27">
        <v>42</v>
      </c>
      <c r="P13" s="142">
        <f t="shared" si="0"/>
        <v>49600</v>
      </c>
      <c r="Q13" s="29"/>
      <c r="R13" s="27">
        <v>12</v>
      </c>
      <c r="S13" s="29">
        <f>P13</f>
        <v>49600</v>
      </c>
      <c r="T13" s="29" t="e">
        <f>(200000-S13)/#REF!</f>
        <v>#REF!</v>
      </c>
    </row>
    <row r="14" spans="1:20" s="27" customFormat="1">
      <c r="A14" s="26">
        <v>42878</v>
      </c>
      <c r="B14" s="61">
        <v>13</v>
      </c>
      <c r="C14" s="61"/>
      <c r="D14" s="27" t="s">
        <v>79</v>
      </c>
      <c r="E14" s="27">
        <v>1</v>
      </c>
      <c r="F14" s="28">
        <v>100</v>
      </c>
      <c r="G14" s="27">
        <v>0.5</v>
      </c>
      <c r="H14" s="27">
        <v>700</v>
      </c>
      <c r="I14" s="27">
        <v>90</v>
      </c>
      <c r="K14" s="27">
        <v>95</v>
      </c>
      <c r="M14" s="27">
        <v>106</v>
      </c>
      <c r="P14" s="142">
        <f t="shared" si="0"/>
        <v>135800</v>
      </c>
      <c r="Q14" s="29"/>
      <c r="R14" s="27">
        <v>13</v>
      </c>
      <c r="S14" s="29">
        <f>P14+S15</f>
        <v>135800</v>
      </c>
      <c r="T14" s="29" t="e">
        <f>(200000-S14)/#REF!</f>
        <v>#REF!</v>
      </c>
    </row>
    <row r="15" spans="1:20" s="27" customFormat="1">
      <c r="A15" s="26">
        <v>42878</v>
      </c>
      <c r="B15" s="61">
        <v>3</v>
      </c>
      <c r="C15" s="61"/>
      <c r="D15" s="27" t="s">
        <v>79</v>
      </c>
      <c r="E15" s="27">
        <v>1</v>
      </c>
      <c r="F15" s="28">
        <v>100</v>
      </c>
      <c r="G15" s="27">
        <v>0.5</v>
      </c>
      <c r="H15" s="27">
        <v>300</v>
      </c>
      <c r="I15" s="27">
        <v>23</v>
      </c>
      <c r="K15" s="27">
        <v>12</v>
      </c>
      <c r="M15" s="27">
        <v>15</v>
      </c>
      <c r="P15" s="142">
        <f t="shared" si="0"/>
        <v>10000</v>
      </c>
      <c r="Q15" s="29"/>
      <c r="R15" s="27">
        <v>13</v>
      </c>
      <c r="S15" s="29"/>
      <c r="T15" s="29"/>
    </row>
    <row r="16" spans="1:20" s="27" customFormat="1">
      <c r="A16" s="26">
        <v>42878</v>
      </c>
      <c r="B16" s="61">
        <v>11</v>
      </c>
      <c r="C16" s="61"/>
      <c r="D16" s="27" t="s">
        <v>80</v>
      </c>
      <c r="E16" s="27">
        <v>1</v>
      </c>
      <c r="F16" s="28">
        <v>100</v>
      </c>
      <c r="G16" s="27">
        <v>0.5</v>
      </c>
      <c r="H16" s="27">
        <v>500</v>
      </c>
      <c r="I16" s="27">
        <v>110</v>
      </c>
      <c r="K16" s="27">
        <v>135</v>
      </c>
      <c r="M16" s="27">
        <v>120</v>
      </c>
      <c r="P16" s="142">
        <f t="shared" si="0"/>
        <v>121666.66666666667</v>
      </c>
      <c r="Q16" s="29"/>
      <c r="R16" s="27">
        <v>11</v>
      </c>
      <c r="S16" s="29">
        <f>P16</f>
        <v>121666.66666666667</v>
      </c>
      <c r="T16" s="29" t="e">
        <f>(200000-S16)/#REF!</f>
        <v>#REF!</v>
      </c>
    </row>
    <row r="17" spans="1:20" s="27" customFormat="1">
      <c r="A17" s="26">
        <v>42878</v>
      </c>
      <c r="B17" s="61"/>
      <c r="C17" s="61"/>
      <c r="D17" s="27" t="s">
        <v>20</v>
      </c>
      <c r="E17" s="27">
        <v>3</v>
      </c>
      <c r="F17" s="28">
        <v>100</v>
      </c>
      <c r="G17" s="27">
        <v>0.5</v>
      </c>
      <c r="H17" s="27">
        <v>300</v>
      </c>
      <c r="I17" s="27">
        <v>26</v>
      </c>
      <c r="K17" s="27">
        <v>25</v>
      </c>
      <c r="M17" s="27">
        <v>26</v>
      </c>
      <c r="P17" s="142">
        <f t="shared" si="0"/>
        <v>15400</v>
      </c>
      <c r="Q17" s="29"/>
      <c r="S17" s="29">
        <f>P17</f>
        <v>15400</v>
      </c>
      <c r="T17" s="29" t="e">
        <f>(200000-S17)/#REF!</f>
        <v>#REF!</v>
      </c>
    </row>
    <row r="18" spans="1:20" s="27" customFormat="1">
      <c r="A18" s="26">
        <v>42878</v>
      </c>
      <c r="B18" s="61"/>
      <c r="C18" s="61"/>
      <c r="D18" s="27" t="s">
        <v>81</v>
      </c>
      <c r="E18" s="27">
        <v>3</v>
      </c>
      <c r="F18" s="28">
        <v>100</v>
      </c>
      <c r="G18" s="27">
        <v>0.5</v>
      </c>
      <c r="H18" s="27">
        <v>500</v>
      </c>
      <c r="I18" s="27">
        <v>69</v>
      </c>
      <c r="K18" s="27">
        <v>108</v>
      </c>
      <c r="M18" s="27">
        <v>70</v>
      </c>
      <c r="P18" s="142">
        <f t="shared" si="0"/>
        <v>82333.333333333328</v>
      </c>
      <c r="Q18" s="29"/>
      <c r="S18" s="29">
        <f>P18</f>
        <v>82333.333333333328</v>
      </c>
      <c r="T18" s="29" t="e">
        <f>(200000-S18)/#REF!</f>
        <v>#REF!</v>
      </c>
    </row>
    <row r="19" spans="1:20" s="31" customFormat="1" ht="16" thickBot="1">
      <c r="A19" s="30">
        <v>42878</v>
      </c>
      <c r="B19" s="62">
        <v>8</v>
      </c>
      <c r="C19" s="62"/>
      <c r="D19" s="31" t="s">
        <v>102</v>
      </c>
      <c r="F19" s="32"/>
      <c r="I19" s="31">
        <v>0</v>
      </c>
      <c r="K19" s="31">
        <v>0</v>
      </c>
      <c r="M19" s="31">
        <v>0</v>
      </c>
      <c r="P19" s="143" t="e">
        <f t="shared" si="0"/>
        <v>#DIV/0!</v>
      </c>
      <c r="Q19" s="33"/>
      <c r="S19" s="33"/>
      <c r="T19" s="33"/>
    </row>
    <row r="20" spans="1:20" s="23" customFormat="1">
      <c r="A20" s="22">
        <v>42881</v>
      </c>
      <c r="B20" s="60">
        <v>11</v>
      </c>
      <c r="C20" s="60"/>
      <c r="D20" s="23" t="s">
        <v>80</v>
      </c>
      <c r="E20" s="23">
        <v>3</v>
      </c>
      <c r="F20" s="24">
        <v>100</v>
      </c>
      <c r="G20" s="23">
        <v>0.5</v>
      </c>
      <c r="H20" s="23">
        <v>800</v>
      </c>
      <c r="I20" s="23">
        <v>83</v>
      </c>
      <c r="K20" s="23">
        <v>68</v>
      </c>
      <c r="M20" s="23">
        <v>71</v>
      </c>
      <c r="P20" s="141">
        <f t="shared" si="0"/>
        <v>118400</v>
      </c>
      <c r="Q20" s="25"/>
      <c r="R20" s="23">
        <v>11</v>
      </c>
      <c r="S20" s="25">
        <f>P20</f>
        <v>118400</v>
      </c>
      <c r="T20" s="25">
        <f>(200000-S20)/4</f>
        <v>20400</v>
      </c>
    </row>
    <row r="21" spans="1:20" s="27" customFormat="1">
      <c r="A21" s="26">
        <v>42881</v>
      </c>
      <c r="B21" s="61">
        <v>8</v>
      </c>
      <c r="C21" s="61"/>
      <c r="D21" s="27" t="s">
        <v>104</v>
      </c>
      <c r="E21" s="27">
        <v>3</v>
      </c>
      <c r="F21" s="28">
        <v>100</v>
      </c>
      <c r="G21" s="27">
        <v>0.5</v>
      </c>
      <c r="H21" s="27">
        <v>300</v>
      </c>
      <c r="I21" s="27">
        <v>21</v>
      </c>
      <c r="K21" s="27">
        <v>20</v>
      </c>
      <c r="M21" s="27">
        <v>19</v>
      </c>
      <c r="P21" s="142">
        <f t="shared" si="0"/>
        <v>12000</v>
      </c>
      <c r="Q21" s="29"/>
      <c r="R21" s="27">
        <v>8</v>
      </c>
      <c r="S21" s="29">
        <f t="shared" ref="S21:S34" si="1">P21</f>
        <v>12000</v>
      </c>
      <c r="T21" s="29">
        <f>(200000-S21)/4</f>
        <v>47000</v>
      </c>
    </row>
    <row r="22" spans="1:20" s="27" customFormat="1">
      <c r="A22" s="26">
        <v>42881</v>
      </c>
      <c r="B22" s="61">
        <v>16</v>
      </c>
      <c r="C22" s="61"/>
      <c r="D22" s="27" t="s">
        <v>105</v>
      </c>
      <c r="E22" s="27">
        <v>3</v>
      </c>
      <c r="F22" s="28">
        <v>100</v>
      </c>
      <c r="G22" s="27">
        <v>0.5</v>
      </c>
      <c r="H22" s="27">
        <v>400</v>
      </c>
      <c r="I22" s="27">
        <v>113</v>
      </c>
      <c r="K22" s="27">
        <v>122</v>
      </c>
      <c r="M22" s="27">
        <v>131</v>
      </c>
      <c r="P22" s="142">
        <f t="shared" si="0"/>
        <v>97600</v>
      </c>
      <c r="Q22" s="29"/>
      <c r="R22" s="27">
        <v>16</v>
      </c>
      <c r="S22" s="29">
        <f t="shared" si="1"/>
        <v>97600</v>
      </c>
      <c r="T22" s="29">
        <f t="shared" ref="T22:T34" si="2">(200000-S22)/4</f>
        <v>25600</v>
      </c>
    </row>
    <row r="23" spans="1:20" s="27" customFormat="1">
      <c r="A23" s="26">
        <v>42881</v>
      </c>
      <c r="B23" s="61">
        <v>13</v>
      </c>
      <c r="C23" s="61"/>
      <c r="D23" s="27" t="s">
        <v>79</v>
      </c>
      <c r="E23" s="27">
        <v>3</v>
      </c>
      <c r="F23" s="28">
        <v>100</v>
      </c>
      <c r="G23" s="27">
        <v>0.5</v>
      </c>
      <c r="H23" s="27">
        <v>800</v>
      </c>
      <c r="I23" s="27">
        <v>63</v>
      </c>
      <c r="K23" s="27">
        <v>59</v>
      </c>
      <c r="M23" s="27">
        <v>61</v>
      </c>
      <c r="P23" s="142">
        <f t="shared" si="0"/>
        <v>97600</v>
      </c>
      <c r="Q23" s="29"/>
      <c r="R23" s="27">
        <v>13</v>
      </c>
      <c r="S23" s="29">
        <f t="shared" si="1"/>
        <v>97600</v>
      </c>
      <c r="T23" s="29">
        <f t="shared" si="2"/>
        <v>25600</v>
      </c>
    </row>
    <row r="24" spans="1:20" s="27" customFormat="1">
      <c r="A24" s="26">
        <v>42881</v>
      </c>
      <c r="B24" s="61">
        <v>3</v>
      </c>
      <c r="C24" s="61"/>
      <c r="D24" s="27" t="s">
        <v>106</v>
      </c>
      <c r="E24" s="27">
        <v>3</v>
      </c>
      <c r="F24" s="28">
        <v>100</v>
      </c>
      <c r="G24" s="27">
        <v>0.5</v>
      </c>
      <c r="H24" s="27">
        <v>800</v>
      </c>
      <c r="I24" s="27">
        <v>41</v>
      </c>
      <c r="K24" s="27">
        <v>43</v>
      </c>
      <c r="M24" s="27">
        <v>47</v>
      </c>
      <c r="P24" s="142">
        <f t="shared" si="0"/>
        <v>69866.666666666657</v>
      </c>
      <c r="Q24" s="29"/>
      <c r="R24" s="27">
        <v>3</v>
      </c>
      <c r="S24" s="29">
        <f t="shared" si="1"/>
        <v>69866.666666666657</v>
      </c>
      <c r="T24" s="29">
        <f t="shared" si="2"/>
        <v>32533.333333333336</v>
      </c>
    </row>
    <row r="25" spans="1:20" s="27" customFormat="1">
      <c r="A25" s="26">
        <v>42881</v>
      </c>
      <c r="B25" s="61">
        <v>5</v>
      </c>
      <c r="C25" s="61"/>
      <c r="D25" s="27" t="s">
        <v>75</v>
      </c>
      <c r="E25" s="27">
        <v>3</v>
      </c>
      <c r="F25" s="28">
        <v>100</v>
      </c>
      <c r="G25" s="27">
        <v>0.5</v>
      </c>
      <c r="H25" s="27">
        <v>800</v>
      </c>
      <c r="I25" s="27">
        <v>70</v>
      </c>
      <c r="K25" s="27">
        <v>67</v>
      </c>
      <c r="M25" s="27">
        <v>73</v>
      </c>
      <c r="P25" s="142">
        <f t="shared" si="0"/>
        <v>112000</v>
      </c>
      <c r="Q25" s="29"/>
      <c r="R25" s="27">
        <v>5</v>
      </c>
      <c r="S25" s="29">
        <f t="shared" si="1"/>
        <v>112000</v>
      </c>
      <c r="T25" s="29">
        <f t="shared" si="2"/>
        <v>22000</v>
      </c>
    </row>
    <row r="26" spans="1:20" s="27" customFormat="1">
      <c r="A26" s="26">
        <v>42881</v>
      </c>
      <c r="B26" s="61">
        <v>12</v>
      </c>
      <c r="C26" s="61"/>
      <c r="D26" s="27" t="s">
        <v>85</v>
      </c>
      <c r="E26" s="27">
        <v>3</v>
      </c>
      <c r="F26" s="28">
        <v>100</v>
      </c>
      <c r="G26" s="27">
        <v>0.5</v>
      </c>
      <c r="H26" s="27">
        <v>800</v>
      </c>
      <c r="I26" s="27">
        <v>64</v>
      </c>
      <c r="K26" s="27">
        <v>50</v>
      </c>
      <c r="M26" s="27">
        <v>51</v>
      </c>
      <c r="P26" s="142">
        <f t="shared" si="0"/>
        <v>88000</v>
      </c>
      <c r="Q26" s="29"/>
      <c r="R26" s="27">
        <v>12</v>
      </c>
      <c r="S26" s="29">
        <f>P26+P28</f>
        <v>150666.66666666666</v>
      </c>
      <c r="T26" s="29">
        <f t="shared" si="2"/>
        <v>12333.333333333336</v>
      </c>
    </row>
    <row r="27" spans="1:20" s="27" customFormat="1">
      <c r="A27" s="26">
        <v>42881</v>
      </c>
      <c r="B27" s="61">
        <v>7</v>
      </c>
      <c r="C27" s="61"/>
      <c r="D27" s="27" t="s">
        <v>76</v>
      </c>
      <c r="E27" s="27">
        <v>3</v>
      </c>
      <c r="F27" s="28">
        <v>100</v>
      </c>
      <c r="G27" s="27">
        <v>0.5</v>
      </c>
      <c r="H27" s="27">
        <v>900</v>
      </c>
      <c r="I27" s="27">
        <v>111</v>
      </c>
      <c r="K27" s="27">
        <v>76</v>
      </c>
      <c r="M27" s="27">
        <v>112</v>
      </c>
      <c r="P27" s="142">
        <f t="shared" si="0"/>
        <v>179400</v>
      </c>
      <c r="Q27" s="29"/>
      <c r="R27" s="27">
        <v>7</v>
      </c>
      <c r="S27" s="29">
        <f t="shared" si="1"/>
        <v>179400</v>
      </c>
      <c r="T27" s="29">
        <f t="shared" si="2"/>
        <v>5150</v>
      </c>
    </row>
    <row r="28" spans="1:20" s="27" customFormat="1">
      <c r="A28" s="26">
        <v>42881</v>
      </c>
      <c r="B28" s="61">
        <v>9</v>
      </c>
      <c r="C28" s="61"/>
      <c r="D28" s="27" t="s">
        <v>85</v>
      </c>
      <c r="E28" s="27">
        <v>4</v>
      </c>
      <c r="F28" s="28">
        <v>100</v>
      </c>
      <c r="G28" s="27">
        <v>0.5</v>
      </c>
      <c r="H28" s="27">
        <v>500</v>
      </c>
      <c r="I28" s="27">
        <v>61</v>
      </c>
      <c r="K28" s="27">
        <v>61</v>
      </c>
      <c r="M28" s="27">
        <v>66</v>
      </c>
      <c r="P28" s="142">
        <f t="shared" si="0"/>
        <v>62666.666666666664</v>
      </c>
      <c r="Q28" s="29"/>
      <c r="R28" s="27">
        <v>12</v>
      </c>
      <c r="S28" s="29"/>
      <c r="T28" s="29"/>
    </row>
    <row r="29" spans="1:20" s="27" customFormat="1">
      <c r="A29" s="26">
        <v>42881</v>
      </c>
      <c r="B29" s="61">
        <v>10</v>
      </c>
      <c r="C29" s="61"/>
      <c r="D29" s="27" t="s">
        <v>107</v>
      </c>
      <c r="E29" s="27">
        <v>4</v>
      </c>
      <c r="F29" s="28">
        <v>100</v>
      </c>
      <c r="G29" s="27">
        <v>0.5</v>
      </c>
      <c r="H29" s="27">
        <v>650</v>
      </c>
      <c r="I29" s="27">
        <v>82</v>
      </c>
      <c r="K29" s="27">
        <v>80</v>
      </c>
      <c r="M29" s="27">
        <v>69</v>
      </c>
      <c r="P29" s="142">
        <f t="shared" si="0"/>
        <v>100100</v>
      </c>
      <c r="Q29" s="29"/>
      <c r="R29" s="27">
        <v>10</v>
      </c>
      <c r="S29" s="29">
        <f t="shared" si="1"/>
        <v>100100</v>
      </c>
      <c r="T29" s="29">
        <f t="shared" si="2"/>
        <v>24975</v>
      </c>
    </row>
    <row r="30" spans="1:20" s="27" customFormat="1">
      <c r="A30" s="26">
        <v>42881</v>
      </c>
      <c r="B30" s="61">
        <v>17</v>
      </c>
      <c r="C30" s="61"/>
      <c r="D30" s="27" t="s">
        <v>108</v>
      </c>
      <c r="E30" s="27">
        <v>4</v>
      </c>
      <c r="F30" s="28">
        <v>100</v>
      </c>
      <c r="G30" s="27">
        <v>0.5</v>
      </c>
      <c r="H30" s="27">
        <v>500</v>
      </c>
      <c r="I30" s="27">
        <v>26</v>
      </c>
      <c r="K30" s="27">
        <v>22</v>
      </c>
      <c r="M30" s="27">
        <v>14</v>
      </c>
      <c r="P30" s="142">
        <f t="shared" si="0"/>
        <v>20666.666666666668</v>
      </c>
      <c r="Q30" s="29"/>
      <c r="R30" s="27">
        <v>17</v>
      </c>
      <c r="S30" s="29">
        <f t="shared" si="1"/>
        <v>20666.666666666668</v>
      </c>
      <c r="T30" s="29">
        <f t="shared" si="2"/>
        <v>44833.333333333336</v>
      </c>
    </row>
    <row r="31" spans="1:20" s="27" customFormat="1">
      <c r="A31" s="26">
        <v>42881</v>
      </c>
      <c r="B31" s="61">
        <v>18</v>
      </c>
      <c r="C31" s="61"/>
      <c r="D31" s="27" t="s">
        <v>20</v>
      </c>
      <c r="E31" s="27">
        <v>4</v>
      </c>
      <c r="F31" s="28">
        <v>100</v>
      </c>
      <c r="G31" s="27">
        <v>0.5</v>
      </c>
      <c r="H31" s="27">
        <v>800</v>
      </c>
      <c r="I31" s="27">
        <v>53</v>
      </c>
      <c r="K31" s="27">
        <v>54</v>
      </c>
      <c r="M31" s="27">
        <v>43</v>
      </c>
      <c r="P31" s="142">
        <f t="shared" si="0"/>
        <v>80000</v>
      </c>
      <c r="Q31" s="29"/>
      <c r="R31" s="27">
        <v>18</v>
      </c>
      <c r="S31" s="29">
        <f t="shared" si="1"/>
        <v>80000</v>
      </c>
      <c r="T31" s="29">
        <f t="shared" si="2"/>
        <v>30000</v>
      </c>
    </row>
    <row r="32" spans="1:20" s="27" customFormat="1">
      <c r="A32" s="26">
        <v>42881</v>
      </c>
      <c r="B32" s="61">
        <v>19</v>
      </c>
      <c r="C32" s="61"/>
      <c r="D32" s="27" t="s">
        <v>109</v>
      </c>
      <c r="E32" s="27">
        <v>4</v>
      </c>
      <c r="F32" s="28">
        <v>100</v>
      </c>
      <c r="G32" s="27">
        <v>0.5</v>
      </c>
      <c r="H32" s="27">
        <v>800</v>
      </c>
      <c r="I32" s="27">
        <v>47</v>
      </c>
      <c r="K32" s="27">
        <v>40</v>
      </c>
      <c r="M32" s="27">
        <v>47</v>
      </c>
      <c r="P32" s="142">
        <f t="shared" si="0"/>
        <v>71466.666666666657</v>
      </c>
      <c r="Q32" s="29"/>
      <c r="R32" s="27">
        <v>19</v>
      </c>
      <c r="S32" s="29">
        <f t="shared" si="1"/>
        <v>71466.666666666657</v>
      </c>
      <c r="T32" s="29">
        <f t="shared" si="2"/>
        <v>32133.333333333336</v>
      </c>
    </row>
    <row r="33" spans="1:20" s="27" customFormat="1">
      <c r="A33" s="26">
        <v>42881</v>
      </c>
      <c r="B33" s="61">
        <v>20</v>
      </c>
      <c r="C33" s="61"/>
      <c r="D33" s="27" t="s">
        <v>30</v>
      </c>
      <c r="E33" s="27">
        <v>4</v>
      </c>
      <c r="F33" s="28">
        <v>100</v>
      </c>
      <c r="G33" s="27">
        <v>0.5</v>
      </c>
      <c r="H33" s="27">
        <v>700</v>
      </c>
      <c r="I33" s="27">
        <v>47</v>
      </c>
      <c r="K33" s="27">
        <v>55</v>
      </c>
      <c r="M33" s="27">
        <v>51</v>
      </c>
      <c r="P33" s="142">
        <f t="shared" si="0"/>
        <v>71400</v>
      </c>
      <c r="Q33" s="29"/>
      <c r="R33" s="27">
        <v>20</v>
      </c>
      <c r="S33" s="29">
        <f t="shared" si="1"/>
        <v>71400</v>
      </c>
      <c r="T33" s="29">
        <f t="shared" si="2"/>
        <v>32150</v>
      </c>
    </row>
    <row r="34" spans="1:20" s="31" customFormat="1" ht="16" thickBot="1">
      <c r="A34" s="30">
        <v>42881</v>
      </c>
      <c r="B34" s="62">
        <v>22</v>
      </c>
      <c r="C34" s="62"/>
      <c r="D34" s="31" t="s">
        <v>73</v>
      </c>
      <c r="E34" s="31">
        <v>4</v>
      </c>
      <c r="F34" s="32">
        <v>100</v>
      </c>
      <c r="G34" s="31">
        <v>0.5</v>
      </c>
      <c r="H34" s="31">
        <v>800</v>
      </c>
      <c r="I34" s="31">
        <v>52</v>
      </c>
      <c r="K34" s="31">
        <v>62</v>
      </c>
      <c r="M34" s="31">
        <v>49</v>
      </c>
      <c r="P34" s="143">
        <f t="shared" si="0"/>
        <v>86933.333333333343</v>
      </c>
      <c r="Q34" s="33"/>
      <c r="R34" s="31">
        <v>22</v>
      </c>
      <c r="S34" s="33">
        <f t="shared" si="1"/>
        <v>86933.333333333343</v>
      </c>
      <c r="T34" s="33">
        <f t="shared" si="2"/>
        <v>28266.666666666664</v>
      </c>
    </row>
    <row r="35" spans="1:20" s="74" customFormat="1">
      <c r="A35" s="111">
        <v>42885</v>
      </c>
      <c r="B35" s="72">
        <v>3</v>
      </c>
      <c r="C35" s="72"/>
      <c r="D35" s="74" t="s">
        <v>86</v>
      </c>
      <c r="E35" s="74">
        <v>1</v>
      </c>
      <c r="F35" s="112">
        <v>180</v>
      </c>
      <c r="G35" s="74">
        <v>0.5</v>
      </c>
      <c r="H35" s="74">
        <v>800</v>
      </c>
      <c r="I35" s="74">
        <v>22</v>
      </c>
      <c r="J35" s="74">
        <v>11</v>
      </c>
      <c r="K35" s="74">
        <v>24</v>
      </c>
      <c r="L35" s="74">
        <v>19</v>
      </c>
      <c r="M35" s="74">
        <v>19</v>
      </c>
      <c r="N35" s="74">
        <v>24</v>
      </c>
      <c r="O35" s="129">
        <f>(AVERAGE(I35,K35,M35)/((AVERAGE(I35,K35,M35)+AVERAGE(J35,L35,N35))))</f>
        <v>0.54621848739495793</v>
      </c>
      <c r="P35" s="144">
        <f>(AVERAGE(I35,K35,M35)/G35)*H35</f>
        <v>34666.666666666672</v>
      </c>
      <c r="Q35" s="78"/>
      <c r="R35" s="74">
        <v>3</v>
      </c>
      <c r="S35" s="78"/>
      <c r="T35" s="78"/>
    </row>
    <row r="36" spans="1:20" s="74" customFormat="1">
      <c r="A36" s="111">
        <v>42885</v>
      </c>
      <c r="B36" s="72">
        <v>5</v>
      </c>
      <c r="C36" s="72"/>
      <c r="D36" s="74" t="s">
        <v>88</v>
      </c>
      <c r="E36" s="74">
        <v>2</v>
      </c>
      <c r="F36" s="112">
        <v>100</v>
      </c>
      <c r="G36" s="74">
        <v>0.5</v>
      </c>
      <c r="H36" s="74">
        <v>875</v>
      </c>
      <c r="I36" s="74">
        <v>19</v>
      </c>
      <c r="J36" s="74">
        <v>59</v>
      </c>
      <c r="K36" s="74">
        <v>20</v>
      </c>
      <c r="L36" s="74">
        <v>34</v>
      </c>
      <c r="M36" s="74">
        <v>17</v>
      </c>
      <c r="N36" s="74">
        <v>54</v>
      </c>
      <c r="O36" s="129">
        <f t="shared" ref="O36:O37" si="3">(AVERAGE(I36,K36,M36)/((AVERAGE(I36,K36,M36)+AVERAGE(J36,L36,N36))))</f>
        <v>0.27586206896551724</v>
      </c>
      <c r="P36" s="144">
        <f t="shared" ref="P36:P49" si="4">(AVERAGE(I36,K36,M36)/G36)*H36</f>
        <v>32666.666666666668</v>
      </c>
      <c r="Q36" s="78"/>
      <c r="R36" s="74">
        <v>5</v>
      </c>
      <c r="S36" s="78"/>
      <c r="T36" s="78"/>
    </row>
    <row r="37" spans="1:20" s="74" customFormat="1">
      <c r="A37" s="111">
        <v>42885</v>
      </c>
      <c r="B37" s="72">
        <v>7</v>
      </c>
      <c r="C37" s="72"/>
      <c r="D37" s="74" t="s">
        <v>143</v>
      </c>
      <c r="E37" s="74">
        <v>2</v>
      </c>
      <c r="F37" s="112">
        <v>100</v>
      </c>
      <c r="G37" s="74">
        <v>0.5</v>
      </c>
      <c r="H37" s="74">
        <v>800</v>
      </c>
      <c r="I37" s="74">
        <v>34</v>
      </c>
      <c r="J37" s="74">
        <v>65</v>
      </c>
      <c r="K37" s="74">
        <v>18</v>
      </c>
      <c r="L37" s="74">
        <v>74</v>
      </c>
      <c r="M37" s="74">
        <v>19</v>
      </c>
      <c r="N37" s="74">
        <v>92</v>
      </c>
      <c r="O37" s="129">
        <f t="shared" si="3"/>
        <v>0.23509933774834438</v>
      </c>
      <c r="P37" s="144">
        <f t="shared" si="4"/>
        <v>37866.666666666672</v>
      </c>
      <c r="Q37" s="78"/>
      <c r="R37" s="74">
        <v>7</v>
      </c>
      <c r="S37" s="78"/>
      <c r="T37" s="78"/>
    </row>
    <row r="38" spans="1:20" s="74" customFormat="1">
      <c r="A38" s="111">
        <v>42885</v>
      </c>
      <c r="B38" s="72">
        <v>8</v>
      </c>
      <c r="C38" s="72"/>
      <c r="D38" s="74" t="s">
        <v>87</v>
      </c>
      <c r="E38" s="74">
        <v>1</v>
      </c>
      <c r="F38" s="112">
        <v>100</v>
      </c>
      <c r="G38" s="74">
        <v>0.5</v>
      </c>
      <c r="H38" s="74">
        <v>800</v>
      </c>
      <c r="I38" s="74">
        <v>22</v>
      </c>
      <c r="J38" s="74">
        <v>10</v>
      </c>
      <c r="K38" s="74">
        <v>31</v>
      </c>
      <c r="L38" s="74">
        <v>22</v>
      </c>
      <c r="M38" s="74">
        <v>16</v>
      </c>
      <c r="N38" s="74">
        <v>17</v>
      </c>
      <c r="O38" s="129">
        <f>(AVERAGE(I38,K38,M38)/((AVERAGE(I38,K38,M38)+AVERAGE(J38,L38,N38))))</f>
        <v>0.58474576271186451</v>
      </c>
      <c r="P38" s="144">
        <f t="shared" si="4"/>
        <v>36800</v>
      </c>
      <c r="Q38" s="78"/>
      <c r="R38" s="74">
        <v>8</v>
      </c>
      <c r="S38" s="78"/>
      <c r="T38" s="78"/>
    </row>
    <row r="39" spans="1:20" s="74" customFormat="1">
      <c r="A39" s="111">
        <v>42885</v>
      </c>
      <c r="B39" s="72">
        <v>9</v>
      </c>
      <c r="C39" s="72"/>
      <c r="D39" s="74" t="s">
        <v>143</v>
      </c>
      <c r="E39" s="74">
        <v>2</v>
      </c>
      <c r="F39" s="112">
        <v>100</v>
      </c>
      <c r="G39" s="74">
        <v>0.5</v>
      </c>
      <c r="H39" s="74">
        <v>800</v>
      </c>
      <c r="I39" s="74">
        <v>46</v>
      </c>
      <c r="J39" s="74">
        <v>2</v>
      </c>
      <c r="K39" s="74">
        <v>54</v>
      </c>
      <c r="L39" s="74">
        <v>3</v>
      </c>
      <c r="M39" s="74">
        <v>45</v>
      </c>
      <c r="N39" s="74">
        <v>3</v>
      </c>
      <c r="O39" s="129">
        <f t="shared" ref="O39:O50" si="5">(AVERAGE(I39,K39,M39)/((AVERAGE(I39,K39,M39)+AVERAGE(J39,L39,N39))))</f>
        <v>0.94771241830065367</v>
      </c>
      <c r="P39" s="144">
        <f t="shared" si="4"/>
        <v>77333.333333333343</v>
      </c>
      <c r="Q39" s="78"/>
      <c r="R39" s="74">
        <v>7</v>
      </c>
      <c r="S39" s="78"/>
      <c r="T39" s="78"/>
    </row>
    <row r="40" spans="1:20" s="74" customFormat="1">
      <c r="A40" s="111">
        <v>42885</v>
      </c>
      <c r="B40" s="72">
        <v>10</v>
      </c>
      <c r="C40" s="72"/>
      <c r="D40" s="74" t="s">
        <v>107</v>
      </c>
      <c r="E40" s="74">
        <v>2</v>
      </c>
      <c r="F40" s="112">
        <v>100</v>
      </c>
      <c r="G40" s="74">
        <v>0.5</v>
      </c>
      <c r="H40" s="74">
        <v>800</v>
      </c>
      <c r="I40" s="74">
        <v>19</v>
      </c>
      <c r="J40" s="74">
        <v>47</v>
      </c>
      <c r="K40" s="74">
        <v>26</v>
      </c>
      <c r="L40" s="74">
        <v>44</v>
      </c>
      <c r="M40" s="74">
        <v>21</v>
      </c>
      <c r="N40" s="74">
        <v>52</v>
      </c>
      <c r="O40" s="129">
        <f t="shared" si="5"/>
        <v>0.31578947368421056</v>
      </c>
      <c r="P40" s="144">
        <f t="shared" si="4"/>
        <v>35200</v>
      </c>
      <c r="Q40" s="78"/>
      <c r="R40" s="74">
        <v>10</v>
      </c>
      <c r="S40" s="78"/>
      <c r="T40" s="78"/>
    </row>
    <row r="41" spans="1:20" s="74" customFormat="1">
      <c r="A41" s="111">
        <v>42885</v>
      </c>
      <c r="B41" s="72">
        <v>11</v>
      </c>
      <c r="C41" s="72"/>
      <c r="D41" s="74" t="s">
        <v>144</v>
      </c>
      <c r="F41" s="112">
        <v>100</v>
      </c>
      <c r="G41" s="74">
        <v>0.5</v>
      </c>
      <c r="H41" s="74">
        <v>800</v>
      </c>
      <c r="I41" s="74">
        <v>18</v>
      </c>
      <c r="J41" s="74">
        <v>79</v>
      </c>
      <c r="K41" s="74">
        <v>18</v>
      </c>
      <c r="L41" s="74">
        <v>52</v>
      </c>
      <c r="M41" s="74">
        <v>12</v>
      </c>
      <c r="N41" s="74">
        <v>59</v>
      </c>
      <c r="O41" s="129">
        <f t="shared" si="5"/>
        <v>0.20168067226890754</v>
      </c>
      <c r="P41" s="144">
        <f t="shared" si="4"/>
        <v>25600</v>
      </c>
      <c r="Q41" s="78"/>
      <c r="R41" s="74">
        <v>5</v>
      </c>
      <c r="S41" s="78"/>
      <c r="T41" s="78"/>
    </row>
    <row r="42" spans="1:20" s="74" customFormat="1">
      <c r="A42" s="111">
        <v>42885</v>
      </c>
      <c r="B42" s="72">
        <v>12</v>
      </c>
      <c r="C42" s="72"/>
      <c r="D42" s="74" t="s">
        <v>78</v>
      </c>
      <c r="E42" s="74">
        <v>1</v>
      </c>
      <c r="F42" s="112">
        <v>100</v>
      </c>
      <c r="G42" s="74">
        <v>0.5</v>
      </c>
      <c r="H42" s="74">
        <v>800</v>
      </c>
      <c r="I42" s="74">
        <v>37</v>
      </c>
      <c r="J42" s="74">
        <v>46</v>
      </c>
      <c r="K42" s="74">
        <v>37</v>
      </c>
      <c r="L42" s="74">
        <v>33</v>
      </c>
      <c r="M42" s="74">
        <v>29</v>
      </c>
      <c r="N42" s="74">
        <v>43</v>
      </c>
      <c r="O42" s="129">
        <f t="shared" si="5"/>
        <v>0.45777777777777778</v>
      </c>
      <c r="P42" s="144">
        <f t="shared" si="4"/>
        <v>54933.333333333336</v>
      </c>
      <c r="Q42" s="78"/>
      <c r="R42" s="74">
        <v>12</v>
      </c>
      <c r="S42" s="78"/>
      <c r="T42" s="78"/>
    </row>
    <row r="43" spans="1:20" s="74" customFormat="1">
      <c r="A43" s="111">
        <v>42885</v>
      </c>
      <c r="B43" s="72">
        <v>13</v>
      </c>
      <c r="C43" s="72"/>
      <c r="D43" s="73" t="s">
        <v>79</v>
      </c>
      <c r="E43" s="74">
        <v>1</v>
      </c>
      <c r="F43" s="112">
        <v>100</v>
      </c>
      <c r="G43" s="74">
        <v>0.5</v>
      </c>
      <c r="H43" s="74">
        <v>800</v>
      </c>
      <c r="I43" s="74">
        <v>65</v>
      </c>
      <c r="J43" s="74">
        <v>85</v>
      </c>
      <c r="K43" s="74">
        <v>63</v>
      </c>
      <c r="L43" s="74">
        <v>83</v>
      </c>
      <c r="M43" s="74">
        <v>57</v>
      </c>
      <c r="N43" s="74">
        <v>88</v>
      </c>
      <c r="O43" s="129">
        <f t="shared" si="5"/>
        <v>0.41950113378684806</v>
      </c>
      <c r="P43" s="144">
        <f t="shared" si="4"/>
        <v>98666.666666666657</v>
      </c>
      <c r="Q43" s="78"/>
      <c r="R43" s="74">
        <v>13</v>
      </c>
      <c r="S43" s="78"/>
      <c r="T43" s="78"/>
    </row>
    <row r="44" spans="1:20" s="74" customFormat="1">
      <c r="A44" s="71">
        <v>42885</v>
      </c>
      <c r="B44" s="72">
        <v>16</v>
      </c>
      <c r="C44" s="72"/>
      <c r="D44" s="74" t="s">
        <v>89</v>
      </c>
      <c r="E44" s="74">
        <v>1</v>
      </c>
      <c r="F44" s="112">
        <v>100</v>
      </c>
      <c r="G44" s="74">
        <v>0.5</v>
      </c>
      <c r="H44" s="74">
        <v>800</v>
      </c>
      <c r="I44" s="74">
        <v>10</v>
      </c>
      <c r="J44" s="74">
        <v>44</v>
      </c>
      <c r="K44" s="74">
        <v>12</v>
      </c>
      <c r="L44" s="74">
        <v>25</v>
      </c>
      <c r="M44" s="74">
        <v>15</v>
      </c>
      <c r="N44" s="74">
        <v>26</v>
      </c>
      <c r="O44" s="129">
        <f t="shared" si="5"/>
        <v>0.28030303030303033</v>
      </c>
      <c r="P44" s="144">
        <f t="shared" si="4"/>
        <v>19733.333333333336</v>
      </c>
      <c r="Q44" s="78"/>
      <c r="R44" s="74">
        <v>16</v>
      </c>
      <c r="S44" s="78">
        <f>P44</f>
        <v>19733.333333333336</v>
      </c>
      <c r="T44" s="78"/>
    </row>
    <row r="45" spans="1:20" s="74" customFormat="1">
      <c r="A45" s="71">
        <v>42885</v>
      </c>
      <c r="B45" s="72">
        <v>17</v>
      </c>
      <c r="C45" s="72"/>
      <c r="D45" s="74" t="s">
        <v>38</v>
      </c>
      <c r="E45" s="74">
        <v>2</v>
      </c>
      <c r="F45" s="112">
        <v>100</v>
      </c>
      <c r="G45" s="74">
        <v>0.5</v>
      </c>
      <c r="H45" s="74">
        <v>800</v>
      </c>
      <c r="I45" s="74">
        <v>5</v>
      </c>
      <c r="J45" s="74">
        <v>17</v>
      </c>
      <c r="K45" s="74">
        <v>13</v>
      </c>
      <c r="L45" s="74">
        <v>13</v>
      </c>
      <c r="M45" s="74">
        <v>15</v>
      </c>
      <c r="N45" s="74">
        <v>13</v>
      </c>
      <c r="O45" s="129">
        <f t="shared" si="5"/>
        <v>0.43421052631578944</v>
      </c>
      <c r="P45" s="144">
        <f t="shared" si="4"/>
        <v>17600</v>
      </c>
      <c r="Q45" s="78"/>
      <c r="R45" s="74">
        <v>17</v>
      </c>
      <c r="S45" s="78"/>
      <c r="T45" s="78"/>
    </row>
    <row r="46" spans="1:20" s="74" customFormat="1">
      <c r="A46" s="71">
        <v>42885</v>
      </c>
      <c r="B46" s="72">
        <v>18</v>
      </c>
      <c r="C46" s="72"/>
      <c r="D46" s="74" t="s">
        <v>37</v>
      </c>
      <c r="E46" s="74">
        <v>3</v>
      </c>
      <c r="F46" s="112">
        <v>100</v>
      </c>
      <c r="G46" s="74">
        <v>0.5</v>
      </c>
      <c r="H46" s="74">
        <v>800</v>
      </c>
      <c r="I46" s="74">
        <v>38</v>
      </c>
      <c r="J46" s="74">
        <v>41</v>
      </c>
      <c r="K46" s="74">
        <v>37</v>
      </c>
      <c r="L46" s="74">
        <v>30</v>
      </c>
      <c r="M46" s="74">
        <v>56</v>
      </c>
      <c r="N46" s="74">
        <v>39</v>
      </c>
      <c r="O46" s="129">
        <f t="shared" si="5"/>
        <v>0.54356846473029041</v>
      </c>
      <c r="P46" s="144">
        <f t="shared" si="4"/>
        <v>69866.666666666657</v>
      </c>
      <c r="Q46" s="78"/>
      <c r="R46" s="74">
        <v>18</v>
      </c>
    </row>
    <row r="47" spans="1:20" s="74" customFormat="1">
      <c r="A47" s="71">
        <v>42885</v>
      </c>
      <c r="B47" s="72">
        <v>19</v>
      </c>
      <c r="C47" s="72"/>
      <c r="D47" s="74" t="s">
        <v>90</v>
      </c>
      <c r="E47" s="74">
        <v>2</v>
      </c>
      <c r="F47" s="112">
        <v>100</v>
      </c>
      <c r="G47" s="74">
        <v>0.5</v>
      </c>
      <c r="H47" s="74">
        <v>800</v>
      </c>
      <c r="I47" s="74">
        <v>42</v>
      </c>
      <c r="J47" s="74">
        <v>2</v>
      </c>
      <c r="K47" s="74">
        <v>38</v>
      </c>
      <c r="L47" s="74">
        <v>6</v>
      </c>
      <c r="M47" s="74">
        <v>33</v>
      </c>
      <c r="N47" s="74">
        <v>4</v>
      </c>
      <c r="O47" s="129">
        <f t="shared" si="5"/>
        <v>0.90400000000000003</v>
      </c>
      <c r="P47" s="144">
        <f t="shared" si="4"/>
        <v>60266.666666666664</v>
      </c>
      <c r="Q47" s="78"/>
      <c r="R47" s="74">
        <v>19</v>
      </c>
    </row>
    <row r="48" spans="1:20" s="74" customFormat="1">
      <c r="A48" s="71">
        <v>42885</v>
      </c>
      <c r="B48" s="72">
        <v>20</v>
      </c>
      <c r="C48" s="72"/>
      <c r="D48" s="73" t="s">
        <v>46</v>
      </c>
      <c r="E48" s="74">
        <v>2</v>
      </c>
      <c r="F48" s="112">
        <v>100</v>
      </c>
      <c r="G48" s="74">
        <v>0.5</v>
      </c>
      <c r="H48" s="74">
        <v>800</v>
      </c>
      <c r="I48" s="74">
        <v>46</v>
      </c>
      <c r="J48" s="74">
        <v>6</v>
      </c>
      <c r="K48" s="74">
        <v>54</v>
      </c>
      <c r="L48" s="74">
        <v>8</v>
      </c>
      <c r="M48" s="74">
        <v>56</v>
      </c>
      <c r="N48" s="74">
        <v>6</v>
      </c>
      <c r="O48" s="129">
        <f t="shared" si="5"/>
        <v>0.88636363636363635</v>
      </c>
      <c r="P48" s="144">
        <f t="shared" si="4"/>
        <v>83200</v>
      </c>
      <c r="Q48" s="78"/>
      <c r="R48" s="74">
        <v>20</v>
      </c>
    </row>
    <row r="49" spans="1:18" s="74" customFormat="1">
      <c r="A49" s="71">
        <v>42885</v>
      </c>
      <c r="B49" s="72">
        <v>21</v>
      </c>
      <c r="C49" s="72"/>
      <c r="D49" s="74" t="s">
        <v>142</v>
      </c>
      <c r="E49" s="74">
        <v>3</v>
      </c>
      <c r="F49" s="112">
        <v>100</v>
      </c>
      <c r="G49" s="74">
        <v>0.5</v>
      </c>
      <c r="H49" s="74">
        <v>800</v>
      </c>
      <c r="I49" s="74">
        <v>53</v>
      </c>
      <c r="J49" s="74">
        <v>39</v>
      </c>
      <c r="K49" s="74">
        <v>45</v>
      </c>
      <c r="L49" s="74">
        <v>48</v>
      </c>
      <c r="M49" s="74">
        <v>83</v>
      </c>
      <c r="N49" s="74">
        <v>23</v>
      </c>
      <c r="O49" s="129">
        <f t="shared" si="5"/>
        <v>0.62199312714776633</v>
      </c>
      <c r="P49" s="144">
        <f t="shared" si="4"/>
        <v>96533.333333333343</v>
      </c>
      <c r="Q49" s="78"/>
      <c r="R49" s="74">
        <v>21</v>
      </c>
    </row>
    <row r="50" spans="1:18" s="74" customFormat="1">
      <c r="A50" s="71">
        <v>42885</v>
      </c>
      <c r="B50" s="72">
        <v>22</v>
      </c>
      <c r="C50" s="72"/>
      <c r="D50" s="74" t="s">
        <v>17</v>
      </c>
      <c r="E50" s="74">
        <v>2</v>
      </c>
      <c r="F50" s="112">
        <v>100</v>
      </c>
      <c r="G50" s="74">
        <v>0.5</v>
      </c>
      <c r="H50" s="74">
        <v>800</v>
      </c>
      <c r="I50" s="74">
        <v>47</v>
      </c>
      <c r="J50" s="74">
        <v>20</v>
      </c>
      <c r="K50" s="74">
        <v>51</v>
      </c>
      <c r="L50" s="74">
        <v>24</v>
      </c>
      <c r="M50" s="74">
        <v>41</v>
      </c>
      <c r="N50" s="74">
        <v>20</v>
      </c>
      <c r="O50" s="129">
        <f t="shared" si="5"/>
        <v>0.68472906403940881</v>
      </c>
      <c r="P50" s="144">
        <f>(AVERAGE(I50,K50,M50)/G50)*H50</f>
        <v>74133.333333333343</v>
      </c>
      <c r="Q50" s="78"/>
      <c r="R50" s="78">
        <v>22</v>
      </c>
    </row>
    <row r="51" spans="1:18" s="134" customFormat="1">
      <c r="A51" s="132">
        <v>42886</v>
      </c>
      <c r="B51" s="133">
        <v>3</v>
      </c>
      <c r="C51" s="133">
        <v>5</v>
      </c>
      <c r="D51" s="134" t="s">
        <v>86</v>
      </c>
      <c r="F51" s="135">
        <v>180</v>
      </c>
      <c r="G51" s="138">
        <v>1</v>
      </c>
      <c r="H51" s="134">
        <v>800</v>
      </c>
      <c r="I51" s="134">
        <v>5</v>
      </c>
      <c r="J51" s="134">
        <v>68</v>
      </c>
      <c r="O51" s="136">
        <f>(AVERAGE(I51,K51,M51)/((AVERAGE(I51,K51,M51)+AVERAGE(J51,L51,N51))))</f>
        <v>6.8493150684931503E-2</v>
      </c>
      <c r="P51" s="145">
        <f>(AVERAGE(I51,K51,M51)/G51)*H51</f>
        <v>4000</v>
      </c>
      <c r="Q51" s="136">
        <f>I51/(I51+I52)</f>
        <v>0.25</v>
      </c>
      <c r="R51" s="137"/>
    </row>
    <row r="52" spans="1:18" s="134" customFormat="1">
      <c r="A52" s="132">
        <v>42886</v>
      </c>
      <c r="B52" s="133">
        <v>3</v>
      </c>
      <c r="C52" s="133">
        <v>2</v>
      </c>
      <c r="F52" s="135"/>
      <c r="G52" s="138">
        <v>1</v>
      </c>
      <c r="H52" s="134">
        <v>800</v>
      </c>
      <c r="I52" s="134">
        <v>15</v>
      </c>
      <c r="J52" s="134">
        <v>0</v>
      </c>
      <c r="O52" s="136">
        <f t="shared" ref="O52:O83" si="6">(AVERAGE(I52,K52,M52)/((AVERAGE(I52,K52,M52)+AVERAGE(J52,L52,N52))))</f>
        <v>1</v>
      </c>
      <c r="P52" s="145">
        <f t="shared" ref="P52:P53" si="7">(AVERAGE(I52,K52,M52)/G52)*H52</f>
        <v>12000</v>
      </c>
      <c r="Q52" s="139">
        <f>I52/(I51+I52)</f>
        <v>0.75</v>
      </c>
      <c r="R52" s="137">
        <v>3</v>
      </c>
    </row>
    <row r="53" spans="1:18" s="134" customFormat="1">
      <c r="A53" s="132">
        <v>42886</v>
      </c>
      <c r="B53" s="133">
        <v>5</v>
      </c>
      <c r="C53" s="133">
        <v>5</v>
      </c>
      <c r="D53" s="134" t="s">
        <v>88</v>
      </c>
      <c r="F53" s="135">
        <v>100</v>
      </c>
      <c r="G53" s="138">
        <v>1</v>
      </c>
      <c r="H53" s="134">
        <v>800</v>
      </c>
      <c r="I53" s="134">
        <v>0</v>
      </c>
      <c r="J53" s="134">
        <v>124</v>
      </c>
      <c r="O53" s="136">
        <f t="shared" si="6"/>
        <v>0</v>
      </c>
      <c r="P53" s="145">
        <f t="shared" si="7"/>
        <v>0</v>
      </c>
      <c r="Q53" s="136">
        <f>I53/(I53+I54)</f>
        <v>0</v>
      </c>
      <c r="R53" s="137"/>
    </row>
    <row r="54" spans="1:18" s="134" customFormat="1">
      <c r="A54" s="132">
        <v>42886</v>
      </c>
      <c r="B54" s="133">
        <v>5</v>
      </c>
      <c r="C54" s="133">
        <v>2</v>
      </c>
      <c r="F54" s="135"/>
      <c r="G54" s="138">
        <v>1</v>
      </c>
      <c r="H54" s="134">
        <v>800</v>
      </c>
      <c r="I54" s="134">
        <v>2</v>
      </c>
      <c r="J54" s="134">
        <v>7</v>
      </c>
      <c r="O54" s="136">
        <f t="shared" si="6"/>
        <v>0.22222222222222221</v>
      </c>
      <c r="P54" s="145">
        <f>I54/G54*H54</f>
        <v>1600</v>
      </c>
      <c r="Q54" s="139">
        <f>I54/(I53+I54)</f>
        <v>1</v>
      </c>
      <c r="R54" s="137">
        <v>5</v>
      </c>
    </row>
    <row r="55" spans="1:18" s="134" customFormat="1">
      <c r="A55" s="132">
        <v>42886</v>
      </c>
      <c r="B55" s="133">
        <v>7</v>
      </c>
      <c r="C55" s="133">
        <v>5</v>
      </c>
      <c r="D55" s="134" t="s">
        <v>143</v>
      </c>
      <c r="F55" s="135">
        <v>100</v>
      </c>
      <c r="G55" s="138">
        <v>1</v>
      </c>
      <c r="H55" s="134">
        <v>800</v>
      </c>
      <c r="I55" s="134">
        <v>2</v>
      </c>
      <c r="J55" s="134">
        <v>177</v>
      </c>
      <c r="O55" s="136">
        <f t="shared" si="6"/>
        <v>1.11731843575419E-2</v>
      </c>
      <c r="P55" s="145">
        <f t="shared" ref="P55:P82" si="8">I55/G55*H55</f>
        <v>1600</v>
      </c>
      <c r="Q55" s="136">
        <f>I55/(I55+I56)</f>
        <v>0.15384615384615385</v>
      </c>
    </row>
    <row r="56" spans="1:18" s="134" customFormat="1">
      <c r="A56" s="132">
        <v>42886</v>
      </c>
      <c r="B56" s="133">
        <v>7</v>
      </c>
      <c r="C56" s="133">
        <v>2</v>
      </c>
      <c r="F56" s="135"/>
      <c r="G56" s="138">
        <v>1</v>
      </c>
      <c r="H56" s="134">
        <v>800</v>
      </c>
      <c r="I56" s="134">
        <v>11</v>
      </c>
      <c r="J56" s="134">
        <v>1</v>
      </c>
      <c r="O56" s="136">
        <f t="shared" si="6"/>
        <v>0.91666666666666663</v>
      </c>
      <c r="P56" s="145">
        <f t="shared" si="8"/>
        <v>8800</v>
      </c>
      <c r="Q56" s="139">
        <f>I56/(I55+I56)</f>
        <v>0.84615384615384615</v>
      </c>
      <c r="R56" s="137">
        <v>7</v>
      </c>
    </row>
    <row r="57" spans="1:18" s="134" customFormat="1">
      <c r="A57" s="132">
        <v>42886</v>
      </c>
      <c r="B57" s="133">
        <v>8</v>
      </c>
      <c r="C57" s="133">
        <v>5</v>
      </c>
      <c r="D57" s="134" t="s">
        <v>87</v>
      </c>
      <c r="F57" s="135">
        <v>100</v>
      </c>
      <c r="G57" s="138">
        <v>1</v>
      </c>
      <c r="H57" s="134">
        <v>800</v>
      </c>
      <c r="I57" s="134">
        <v>4</v>
      </c>
      <c r="J57" s="134">
        <v>69</v>
      </c>
      <c r="O57" s="136">
        <f t="shared" si="6"/>
        <v>5.4794520547945202E-2</v>
      </c>
      <c r="P57" s="145">
        <f t="shared" si="8"/>
        <v>3200</v>
      </c>
      <c r="Q57" s="136">
        <f>I57/(I57+I58)</f>
        <v>4.7619047619047616E-2</v>
      </c>
    </row>
    <row r="58" spans="1:18" s="134" customFormat="1">
      <c r="A58" s="132">
        <v>42886</v>
      </c>
      <c r="B58" s="133">
        <v>8</v>
      </c>
      <c r="C58" s="133">
        <v>2</v>
      </c>
      <c r="F58" s="135"/>
      <c r="G58" s="138">
        <v>1</v>
      </c>
      <c r="H58" s="134">
        <v>800</v>
      </c>
      <c r="I58" s="134">
        <v>80</v>
      </c>
      <c r="J58" s="134">
        <v>6</v>
      </c>
      <c r="O58" s="136">
        <f t="shared" si="6"/>
        <v>0.93023255813953487</v>
      </c>
      <c r="P58" s="145">
        <f t="shared" si="8"/>
        <v>64000</v>
      </c>
      <c r="Q58" s="139">
        <f>I58/(I57+I58)</f>
        <v>0.95238095238095233</v>
      </c>
      <c r="R58" s="137">
        <v>8</v>
      </c>
    </row>
    <row r="59" spans="1:18" s="134" customFormat="1">
      <c r="A59" s="132">
        <v>42886</v>
      </c>
      <c r="B59" s="133">
        <v>9</v>
      </c>
      <c r="C59" s="133">
        <v>5</v>
      </c>
      <c r="D59" s="134" t="s">
        <v>143</v>
      </c>
      <c r="F59" s="135">
        <v>100</v>
      </c>
      <c r="G59" s="138">
        <v>1</v>
      </c>
      <c r="H59" s="134">
        <v>800</v>
      </c>
      <c r="I59" s="134">
        <v>20</v>
      </c>
      <c r="J59" s="134">
        <v>15</v>
      </c>
      <c r="O59" s="136">
        <f t="shared" si="6"/>
        <v>0.5714285714285714</v>
      </c>
      <c r="P59" s="145">
        <f t="shared" si="8"/>
        <v>16000</v>
      </c>
      <c r="Q59" s="136">
        <f>I59/(I59+I60)</f>
        <v>0.32786885245901637</v>
      </c>
      <c r="R59" s="134" t="s">
        <v>174</v>
      </c>
    </row>
    <row r="60" spans="1:18" s="134" customFormat="1">
      <c r="A60" s="132">
        <v>42886</v>
      </c>
      <c r="B60" s="133">
        <v>9</v>
      </c>
      <c r="C60" s="133">
        <v>2</v>
      </c>
      <c r="F60" s="135"/>
      <c r="G60" s="138">
        <v>1</v>
      </c>
      <c r="H60" s="134">
        <v>800</v>
      </c>
      <c r="I60" s="134">
        <v>41</v>
      </c>
      <c r="J60" s="134">
        <v>0</v>
      </c>
      <c r="O60" s="136">
        <f t="shared" si="6"/>
        <v>1</v>
      </c>
      <c r="P60" s="145">
        <f t="shared" si="8"/>
        <v>32800</v>
      </c>
      <c r="Q60" s="139">
        <f>I60/(I59+I60)</f>
        <v>0.67213114754098358</v>
      </c>
      <c r="R60" s="137">
        <v>7</v>
      </c>
    </row>
    <row r="61" spans="1:18" s="134" customFormat="1">
      <c r="A61" s="132">
        <v>42886</v>
      </c>
      <c r="B61" s="133">
        <v>10</v>
      </c>
      <c r="C61" s="133">
        <v>5</v>
      </c>
      <c r="D61" s="134" t="s">
        <v>107</v>
      </c>
      <c r="F61" s="135">
        <v>100</v>
      </c>
      <c r="G61" s="138">
        <v>1</v>
      </c>
      <c r="H61" s="134">
        <v>800</v>
      </c>
      <c r="I61" s="134">
        <v>3</v>
      </c>
      <c r="J61" s="134">
        <v>89</v>
      </c>
      <c r="O61" s="136">
        <f t="shared" si="6"/>
        <v>3.2608695652173912E-2</v>
      </c>
      <c r="P61" s="145">
        <f t="shared" si="8"/>
        <v>2400</v>
      </c>
      <c r="Q61" s="136">
        <f>I61/(I61+I62)</f>
        <v>0.14285714285714285</v>
      </c>
    </row>
    <row r="62" spans="1:18" s="134" customFormat="1">
      <c r="A62" s="132">
        <v>42886</v>
      </c>
      <c r="B62" s="133">
        <v>10</v>
      </c>
      <c r="C62" s="133">
        <v>2</v>
      </c>
      <c r="F62" s="135"/>
      <c r="G62" s="138">
        <v>1</v>
      </c>
      <c r="H62" s="134">
        <v>800</v>
      </c>
      <c r="I62" s="134">
        <v>18</v>
      </c>
      <c r="J62" s="134">
        <v>8</v>
      </c>
      <c r="O62" s="136">
        <f t="shared" si="6"/>
        <v>0.69230769230769229</v>
      </c>
      <c r="P62" s="145">
        <f t="shared" si="8"/>
        <v>14400</v>
      </c>
      <c r="Q62" s="139">
        <f>I62/(I61+I62)</f>
        <v>0.8571428571428571</v>
      </c>
      <c r="R62" s="137">
        <v>10</v>
      </c>
    </row>
    <row r="63" spans="1:18" s="134" customFormat="1">
      <c r="A63" s="132">
        <v>42886</v>
      </c>
      <c r="B63" s="133">
        <v>11</v>
      </c>
      <c r="C63" s="133">
        <v>5</v>
      </c>
      <c r="D63" s="134" t="s">
        <v>144</v>
      </c>
      <c r="F63" s="135">
        <v>100</v>
      </c>
      <c r="G63" s="138">
        <v>1</v>
      </c>
      <c r="H63" s="134">
        <v>800</v>
      </c>
      <c r="I63" s="134">
        <v>1</v>
      </c>
      <c r="J63" s="134">
        <v>114</v>
      </c>
      <c r="O63" s="136">
        <f t="shared" si="6"/>
        <v>8.6956521739130436E-3</v>
      </c>
      <c r="P63" s="145">
        <f t="shared" si="8"/>
        <v>800</v>
      </c>
      <c r="Q63" s="136">
        <f>I63/(I63+I64)</f>
        <v>0.25</v>
      </c>
    </row>
    <row r="64" spans="1:18" s="134" customFormat="1">
      <c r="A64" s="132">
        <v>42886</v>
      </c>
      <c r="B64" s="133">
        <v>11</v>
      </c>
      <c r="C64" s="133">
        <v>2</v>
      </c>
      <c r="F64" s="135"/>
      <c r="G64" s="138">
        <v>1</v>
      </c>
      <c r="H64" s="134">
        <v>800</v>
      </c>
      <c r="I64" s="134">
        <v>3</v>
      </c>
      <c r="J64" s="134">
        <v>0</v>
      </c>
      <c r="O64" s="136">
        <f t="shared" si="6"/>
        <v>1</v>
      </c>
      <c r="P64" s="145">
        <f t="shared" si="8"/>
        <v>2400</v>
      </c>
      <c r="Q64" s="139">
        <f>I64/(I63+I64)</f>
        <v>0.75</v>
      </c>
      <c r="R64" s="137">
        <v>5</v>
      </c>
    </row>
    <row r="65" spans="1:18" s="134" customFormat="1">
      <c r="A65" s="132">
        <v>42886</v>
      </c>
      <c r="B65" s="133">
        <v>12</v>
      </c>
      <c r="C65" s="133">
        <v>5</v>
      </c>
      <c r="D65" s="134" t="s">
        <v>78</v>
      </c>
      <c r="F65" s="135">
        <v>100</v>
      </c>
      <c r="G65" s="138">
        <v>1</v>
      </c>
      <c r="H65" s="134">
        <v>800</v>
      </c>
      <c r="I65" s="134">
        <v>10</v>
      </c>
      <c r="J65" s="134">
        <v>119</v>
      </c>
      <c r="O65" s="136">
        <f t="shared" si="6"/>
        <v>7.7519379844961239E-2</v>
      </c>
      <c r="P65" s="145">
        <f t="shared" si="8"/>
        <v>8000</v>
      </c>
      <c r="Q65" s="136">
        <f>I65/(I65+I66)</f>
        <v>0.58823529411764708</v>
      </c>
    </row>
    <row r="66" spans="1:18" s="134" customFormat="1">
      <c r="A66" s="132">
        <v>42886</v>
      </c>
      <c r="B66" s="133">
        <v>12</v>
      </c>
      <c r="C66" s="133">
        <v>2</v>
      </c>
      <c r="F66" s="135"/>
      <c r="G66" s="138">
        <v>1</v>
      </c>
      <c r="H66" s="134">
        <v>800</v>
      </c>
      <c r="I66" s="134">
        <v>7</v>
      </c>
      <c r="J66" s="134">
        <v>7</v>
      </c>
      <c r="O66" s="136">
        <f t="shared" si="6"/>
        <v>0.5</v>
      </c>
      <c r="P66" s="145">
        <f t="shared" si="8"/>
        <v>5600</v>
      </c>
      <c r="Q66" s="139">
        <f>I66/(I65+I66)</f>
        <v>0.41176470588235292</v>
      </c>
      <c r="R66" s="137">
        <v>12</v>
      </c>
    </row>
    <row r="67" spans="1:18" s="134" customFormat="1">
      <c r="A67" s="132">
        <v>42886</v>
      </c>
      <c r="B67" s="133">
        <v>13</v>
      </c>
      <c r="C67" s="133">
        <v>5</v>
      </c>
      <c r="D67" s="134" t="s">
        <v>79</v>
      </c>
      <c r="F67" s="135">
        <v>100</v>
      </c>
      <c r="G67" s="138">
        <v>1</v>
      </c>
      <c r="H67" s="134">
        <v>800</v>
      </c>
      <c r="I67" s="134">
        <v>13</v>
      </c>
      <c r="J67" s="134">
        <v>127</v>
      </c>
      <c r="O67" s="136">
        <f t="shared" si="6"/>
        <v>9.285714285714286E-2</v>
      </c>
      <c r="P67" s="145">
        <f t="shared" si="8"/>
        <v>10400</v>
      </c>
      <c r="Q67" s="136" t="e">
        <f>I67/(I67+I68)</f>
        <v>#VALUE!</v>
      </c>
    </row>
    <row r="68" spans="1:18" s="134" customFormat="1">
      <c r="A68" s="132">
        <v>42886</v>
      </c>
      <c r="B68" s="133">
        <v>13</v>
      </c>
      <c r="C68" s="133">
        <v>2</v>
      </c>
      <c r="F68" s="135"/>
      <c r="G68" s="138">
        <v>1</v>
      </c>
      <c r="H68" s="134">
        <v>800</v>
      </c>
      <c r="I68" s="134" t="s">
        <v>171</v>
      </c>
      <c r="J68" s="134" t="s">
        <v>171</v>
      </c>
      <c r="O68" s="136" t="e">
        <f t="shared" si="6"/>
        <v>#DIV/0!</v>
      </c>
      <c r="P68" s="145" t="e">
        <f t="shared" si="8"/>
        <v>#VALUE!</v>
      </c>
      <c r="Q68" s="136" t="e">
        <f>I68/(I67+I68)</f>
        <v>#VALUE!</v>
      </c>
      <c r="R68" s="137">
        <v>13</v>
      </c>
    </row>
    <row r="69" spans="1:18" s="134" customFormat="1">
      <c r="A69" s="132">
        <v>42886</v>
      </c>
      <c r="B69" s="133">
        <v>16</v>
      </c>
      <c r="C69" s="133">
        <v>5</v>
      </c>
      <c r="D69" s="134" t="s">
        <v>89</v>
      </c>
      <c r="F69" s="135">
        <v>100</v>
      </c>
      <c r="G69" s="138">
        <v>1</v>
      </c>
      <c r="H69" s="134">
        <v>800</v>
      </c>
      <c r="I69" s="134">
        <v>0</v>
      </c>
      <c r="J69" s="134">
        <v>82</v>
      </c>
      <c r="O69" s="136">
        <f t="shared" si="6"/>
        <v>0</v>
      </c>
      <c r="P69" s="145">
        <f t="shared" si="8"/>
        <v>0</v>
      </c>
      <c r="Q69" s="136">
        <f>I69/(I69+I70)</f>
        <v>0</v>
      </c>
    </row>
    <row r="70" spans="1:18" s="134" customFormat="1">
      <c r="A70" s="132">
        <v>42886</v>
      </c>
      <c r="B70" s="133">
        <v>16</v>
      </c>
      <c r="C70" s="133">
        <v>2</v>
      </c>
      <c r="F70" s="135"/>
      <c r="G70" s="138">
        <v>1</v>
      </c>
      <c r="H70" s="134">
        <v>400</v>
      </c>
      <c r="I70" s="134">
        <v>1</v>
      </c>
      <c r="J70" s="134">
        <v>6</v>
      </c>
      <c r="O70" s="136">
        <f t="shared" si="6"/>
        <v>0.14285714285714285</v>
      </c>
      <c r="P70" s="145">
        <f t="shared" si="8"/>
        <v>400</v>
      </c>
      <c r="Q70" s="139">
        <f>I70/(I69+I70)</f>
        <v>1</v>
      </c>
      <c r="R70" s="137">
        <v>16</v>
      </c>
    </row>
    <row r="71" spans="1:18" s="134" customFormat="1">
      <c r="A71" s="132">
        <v>42886</v>
      </c>
      <c r="B71" s="133">
        <v>17</v>
      </c>
      <c r="C71" s="133">
        <v>5</v>
      </c>
      <c r="D71" s="134" t="s">
        <v>38</v>
      </c>
      <c r="F71" s="135">
        <v>100</v>
      </c>
      <c r="G71" s="138">
        <v>1</v>
      </c>
      <c r="H71" s="134">
        <v>800</v>
      </c>
      <c r="I71" s="134">
        <v>4</v>
      </c>
      <c r="J71" s="134">
        <v>40</v>
      </c>
      <c r="O71" s="136">
        <f t="shared" si="6"/>
        <v>9.0909090909090912E-2</v>
      </c>
      <c r="P71" s="145">
        <f t="shared" si="8"/>
        <v>3200</v>
      </c>
      <c r="Q71" s="136">
        <f>I71/(I71+I72)</f>
        <v>0.19047619047619047</v>
      </c>
    </row>
    <row r="72" spans="1:18" s="134" customFormat="1">
      <c r="A72" s="132">
        <v>42886</v>
      </c>
      <c r="B72" s="133">
        <v>17</v>
      </c>
      <c r="C72" s="133">
        <v>2</v>
      </c>
      <c r="F72" s="135"/>
      <c r="G72" s="138">
        <v>1</v>
      </c>
      <c r="H72" s="134">
        <v>800</v>
      </c>
      <c r="I72" s="134">
        <v>17</v>
      </c>
      <c r="J72" s="134">
        <v>5</v>
      </c>
      <c r="O72" s="136">
        <f t="shared" si="6"/>
        <v>0.77272727272727271</v>
      </c>
      <c r="P72" s="145">
        <f t="shared" si="8"/>
        <v>13600</v>
      </c>
      <c r="Q72" s="139">
        <f>I72/(I71+I72)</f>
        <v>0.80952380952380953</v>
      </c>
      <c r="R72" s="137">
        <v>17</v>
      </c>
    </row>
    <row r="73" spans="1:18" s="134" customFormat="1">
      <c r="A73" s="132">
        <v>42886</v>
      </c>
      <c r="B73" s="133">
        <v>18</v>
      </c>
      <c r="C73" s="133">
        <v>5</v>
      </c>
      <c r="D73" s="134" t="s">
        <v>37</v>
      </c>
      <c r="F73" s="135">
        <v>100</v>
      </c>
      <c r="G73" s="138">
        <v>1</v>
      </c>
      <c r="H73" s="134">
        <v>800</v>
      </c>
      <c r="I73" s="134">
        <v>6</v>
      </c>
      <c r="J73" s="134">
        <v>35</v>
      </c>
      <c r="O73" s="136">
        <f t="shared" si="6"/>
        <v>0.14634146341463414</v>
      </c>
      <c r="P73" s="145">
        <f t="shared" si="8"/>
        <v>4800</v>
      </c>
      <c r="Q73" s="136">
        <f>I73/(I73+I74)</f>
        <v>8.9552238805970144E-2</v>
      </c>
    </row>
    <row r="74" spans="1:18" s="134" customFormat="1">
      <c r="A74" s="132">
        <v>42886</v>
      </c>
      <c r="B74" s="133">
        <v>18</v>
      </c>
      <c r="C74" s="133">
        <v>2</v>
      </c>
      <c r="F74" s="135"/>
      <c r="G74" s="138">
        <v>1</v>
      </c>
      <c r="H74" s="134">
        <v>800</v>
      </c>
      <c r="I74" s="134">
        <v>61</v>
      </c>
      <c r="J74" s="134">
        <v>3</v>
      </c>
      <c r="O74" s="136">
        <f t="shared" si="6"/>
        <v>0.953125</v>
      </c>
      <c r="P74" s="145">
        <f t="shared" si="8"/>
        <v>48800</v>
      </c>
      <c r="Q74" s="139">
        <f>I74/(I73+I74)</f>
        <v>0.91044776119402981</v>
      </c>
      <c r="R74" s="137">
        <v>18</v>
      </c>
    </row>
    <row r="75" spans="1:18" s="134" customFormat="1">
      <c r="A75" s="132">
        <v>42886</v>
      </c>
      <c r="B75" s="133">
        <v>19</v>
      </c>
      <c r="C75" s="133">
        <v>5</v>
      </c>
      <c r="D75" s="134" t="s">
        <v>90</v>
      </c>
      <c r="F75" s="135">
        <v>100</v>
      </c>
      <c r="G75" s="138">
        <v>1</v>
      </c>
      <c r="H75" s="134">
        <v>800</v>
      </c>
      <c r="I75" s="134">
        <v>0</v>
      </c>
      <c r="J75" s="134">
        <v>4</v>
      </c>
      <c r="O75" s="136">
        <f t="shared" si="6"/>
        <v>0</v>
      </c>
      <c r="P75" s="145">
        <f t="shared" si="8"/>
        <v>0</v>
      </c>
      <c r="Q75" s="136" t="e">
        <f>I75/(I75+I76)</f>
        <v>#VALUE!</v>
      </c>
    </row>
    <row r="76" spans="1:18" s="134" customFormat="1">
      <c r="A76" s="132">
        <v>42886</v>
      </c>
      <c r="B76" s="133">
        <v>19</v>
      </c>
      <c r="C76" s="133">
        <v>2</v>
      </c>
      <c r="F76" s="135"/>
      <c r="G76" s="138">
        <v>1</v>
      </c>
      <c r="H76" s="134">
        <v>800</v>
      </c>
      <c r="I76" s="134" t="s">
        <v>171</v>
      </c>
      <c r="J76" s="134" t="s">
        <v>171</v>
      </c>
      <c r="O76" s="136" t="e">
        <f t="shared" si="6"/>
        <v>#DIV/0!</v>
      </c>
      <c r="P76" s="145" t="e">
        <f t="shared" si="8"/>
        <v>#VALUE!</v>
      </c>
      <c r="Q76" s="136" t="e">
        <f>I76/(I75+I76)</f>
        <v>#VALUE!</v>
      </c>
      <c r="R76" s="137">
        <v>19</v>
      </c>
    </row>
    <row r="77" spans="1:18" s="134" customFormat="1">
      <c r="A77" s="132">
        <v>42886</v>
      </c>
      <c r="B77" s="133">
        <v>20</v>
      </c>
      <c r="C77" s="133">
        <v>5</v>
      </c>
      <c r="D77" s="134" t="s">
        <v>46</v>
      </c>
      <c r="F77" s="135">
        <v>100</v>
      </c>
      <c r="G77" s="138">
        <v>1</v>
      </c>
      <c r="H77" s="134">
        <v>800</v>
      </c>
      <c r="I77" s="134">
        <v>21</v>
      </c>
      <c r="J77" s="134">
        <v>24</v>
      </c>
      <c r="O77" s="136">
        <f t="shared" si="6"/>
        <v>0.46666666666666667</v>
      </c>
      <c r="P77" s="145">
        <f>I77/G77*H77</f>
        <v>16800</v>
      </c>
      <c r="Q77" s="136">
        <f>I77/(I77+I78)</f>
        <v>0.80769230769230771</v>
      </c>
      <c r="R77" s="134" t="s">
        <v>174</v>
      </c>
    </row>
    <row r="78" spans="1:18" s="134" customFormat="1">
      <c r="A78" s="132">
        <v>42886</v>
      </c>
      <c r="B78" s="133">
        <v>20</v>
      </c>
      <c r="C78" s="133">
        <v>2</v>
      </c>
      <c r="F78" s="135"/>
      <c r="G78" s="138">
        <v>1</v>
      </c>
      <c r="H78" s="134">
        <v>800</v>
      </c>
      <c r="I78" s="134">
        <v>5</v>
      </c>
      <c r="J78" s="134">
        <v>1</v>
      </c>
      <c r="O78" s="136">
        <f t="shared" si="6"/>
        <v>0.83333333333333337</v>
      </c>
      <c r="P78" s="145">
        <f t="shared" si="8"/>
        <v>4000</v>
      </c>
      <c r="Q78" s="139">
        <f>I78/(I77+I78)</f>
        <v>0.19230769230769232</v>
      </c>
      <c r="R78" s="137">
        <v>20</v>
      </c>
    </row>
    <row r="79" spans="1:18" s="134" customFormat="1">
      <c r="A79" s="132">
        <v>42886</v>
      </c>
      <c r="B79" s="133">
        <v>21</v>
      </c>
      <c r="C79" s="133">
        <v>5</v>
      </c>
      <c r="D79" s="134" t="s">
        <v>142</v>
      </c>
      <c r="F79" s="135">
        <v>100</v>
      </c>
      <c r="G79" s="138">
        <v>1</v>
      </c>
      <c r="H79" s="134">
        <v>800</v>
      </c>
      <c r="I79" s="134">
        <v>1</v>
      </c>
      <c r="J79" s="134">
        <v>177</v>
      </c>
      <c r="O79" s="136">
        <f t="shared" si="6"/>
        <v>5.6179775280898875E-3</v>
      </c>
      <c r="P79" s="145">
        <f t="shared" si="8"/>
        <v>800</v>
      </c>
      <c r="Q79" s="136">
        <f>I79/(I79+I80)</f>
        <v>1.5873015873015872E-2</v>
      </c>
    </row>
    <row r="80" spans="1:18" s="134" customFormat="1">
      <c r="A80" s="132">
        <v>42886</v>
      </c>
      <c r="B80" s="133">
        <v>21</v>
      </c>
      <c r="C80" s="133">
        <v>2</v>
      </c>
      <c r="F80" s="135"/>
      <c r="G80" s="138">
        <v>1</v>
      </c>
      <c r="H80" s="134">
        <v>800</v>
      </c>
      <c r="I80" s="134">
        <v>62</v>
      </c>
      <c r="J80" s="134">
        <v>0</v>
      </c>
      <c r="O80" s="136">
        <f t="shared" si="6"/>
        <v>1</v>
      </c>
      <c r="P80" s="145">
        <f t="shared" si="8"/>
        <v>49600</v>
      </c>
      <c r="Q80" s="139">
        <f>I80/(I79+I80)</f>
        <v>0.98412698412698407</v>
      </c>
      <c r="R80" s="137">
        <v>21</v>
      </c>
    </row>
    <row r="81" spans="1:20" s="134" customFormat="1">
      <c r="A81" s="132">
        <v>42886</v>
      </c>
      <c r="B81" s="133">
        <v>22</v>
      </c>
      <c r="C81" s="133">
        <v>5</v>
      </c>
      <c r="F81" s="135"/>
      <c r="G81" s="138">
        <v>1</v>
      </c>
      <c r="H81" s="134">
        <v>800</v>
      </c>
      <c r="I81" s="134">
        <v>5</v>
      </c>
      <c r="J81" s="134">
        <v>58</v>
      </c>
      <c r="O81" s="136">
        <f t="shared" si="6"/>
        <v>7.9365079365079361E-2</v>
      </c>
      <c r="P81" s="145">
        <f t="shared" si="8"/>
        <v>4000</v>
      </c>
      <c r="Q81" s="136">
        <f>I81/(I81+I82)</f>
        <v>5.5555555555555552E-2</v>
      </c>
      <c r="R81" s="137"/>
    </row>
    <row r="82" spans="1:20" s="156" customFormat="1" ht="16" thickBot="1">
      <c r="A82" s="154">
        <v>42886</v>
      </c>
      <c r="B82" s="155">
        <v>22</v>
      </c>
      <c r="C82" s="155">
        <v>2</v>
      </c>
      <c r="D82" s="156" t="s">
        <v>17</v>
      </c>
      <c r="F82" s="157">
        <v>100</v>
      </c>
      <c r="G82" s="158">
        <v>1</v>
      </c>
      <c r="H82" s="156">
        <v>800</v>
      </c>
      <c r="I82" s="156">
        <v>85</v>
      </c>
      <c r="J82" s="156">
        <v>2</v>
      </c>
      <c r="O82" s="159">
        <f t="shared" si="6"/>
        <v>0.97701149425287359</v>
      </c>
      <c r="P82" s="160">
        <f t="shared" si="8"/>
        <v>68000</v>
      </c>
      <c r="Q82" s="161">
        <f>I82/(I81+I82)</f>
        <v>0.94444444444444442</v>
      </c>
      <c r="R82" s="162">
        <v>22</v>
      </c>
    </row>
    <row r="83" spans="1:20" s="89" customFormat="1">
      <c r="A83" s="86">
        <v>42891</v>
      </c>
      <c r="B83" s="87">
        <v>7</v>
      </c>
      <c r="C83" s="87"/>
      <c r="D83" s="88" t="s">
        <v>143</v>
      </c>
      <c r="E83" s="89">
        <v>1</v>
      </c>
      <c r="F83" s="109">
        <v>224</v>
      </c>
      <c r="G83" s="109">
        <v>2</v>
      </c>
      <c r="H83" s="89">
        <v>695</v>
      </c>
      <c r="I83" s="89">
        <v>0</v>
      </c>
      <c r="J83" s="89">
        <v>0</v>
      </c>
      <c r="K83" s="89">
        <v>1</v>
      </c>
      <c r="L83" s="89">
        <v>0</v>
      </c>
      <c r="M83" s="89">
        <v>0</v>
      </c>
      <c r="N83" s="89">
        <v>0</v>
      </c>
      <c r="O83" s="89">
        <f t="shared" si="6"/>
        <v>1</v>
      </c>
      <c r="P83" s="146">
        <f>(AVERAGE(I83,K83,M83)/G83)*H83</f>
        <v>115.83333333333333</v>
      </c>
      <c r="R83" s="93"/>
      <c r="S83" s="93"/>
      <c r="T83" s="93"/>
    </row>
    <row r="84" spans="1:20" s="97" customFormat="1">
      <c r="A84" s="94">
        <v>42891</v>
      </c>
      <c r="B84" s="95">
        <v>7</v>
      </c>
      <c r="C84" s="95"/>
      <c r="D84" s="96" t="s">
        <v>143</v>
      </c>
      <c r="E84" s="97">
        <v>1</v>
      </c>
      <c r="F84" s="110">
        <v>180</v>
      </c>
      <c r="G84" s="110">
        <v>1</v>
      </c>
      <c r="H84" s="97">
        <v>660</v>
      </c>
      <c r="I84" s="97">
        <v>5</v>
      </c>
      <c r="J84" s="97">
        <v>0</v>
      </c>
      <c r="K84" s="97">
        <v>1</v>
      </c>
      <c r="L84" s="97">
        <v>0</v>
      </c>
      <c r="M84" s="97">
        <v>2</v>
      </c>
      <c r="N84" s="97">
        <v>0</v>
      </c>
      <c r="P84" s="153">
        <f t="shared" ref="P84:P130" si="9">(AVERAGE(I84,K84,M84)/G84)*H84</f>
        <v>1760</v>
      </c>
      <c r="R84" s="101"/>
      <c r="S84" s="101"/>
      <c r="T84" s="101"/>
    </row>
    <row r="85" spans="1:20" s="97" customFormat="1">
      <c r="A85" s="94">
        <v>42891</v>
      </c>
      <c r="B85" s="95">
        <v>7</v>
      </c>
      <c r="C85" s="95"/>
      <c r="D85" s="96" t="s">
        <v>143</v>
      </c>
      <c r="E85" s="97">
        <v>1</v>
      </c>
      <c r="F85" s="110">
        <v>100</v>
      </c>
      <c r="G85" s="110">
        <v>1</v>
      </c>
      <c r="H85" s="97">
        <v>800</v>
      </c>
      <c r="I85" s="97">
        <v>40</v>
      </c>
      <c r="J85" s="97">
        <v>7</v>
      </c>
      <c r="K85" s="97">
        <v>41</v>
      </c>
      <c r="L85" s="97">
        <v>7</v>
      </c>
      <c r="M85" s="97">
        <v>59</v>
      </c>
      <c r="N85" s="97">
        <v>7</v>
      </c>
      <c r="P85" s="153">
        <f t="shared" si="9"/>
        <v>37333.333333333328</v>
      </c>
      <c r="R85" s="101"/>
      <c r="S85" s="101"/>
      <c r="T85" s="101"/>
    </row>
    <row r="86" spans="1:20" s="97" customFormat="1">
      <c r="A86" s="94">
        <v>42891</v>
      </c>
      <c r="B86" s="95">
        <v>10</v>
      </c>
      <c r="C86" s="95"/>
      <c r="D86" s="97" t="s">
        <v>107</v>
      </c>
      <c r="E86" s="97">
        <v>1</v>
      </c>
      <c r="F86" s="110">
        <v>224</v>
      </c>
      <c r="G86" s="110">
        <v>3</v>
      </c>
      <c r="H86" s="97">
        <v>350</v>
      </c>
      <c r="I86" s="97">
        <v>0</v>
      </c>
      <c r="J86" s="97">
        <v>0</v>
      </c>
      <c r="K86" s="97">
        <v>1</v>
      </c>
      <c r="L86" s="97">
        <v>0</v>
      </c>
      <c r="M86" s="97">
        <v>0</v>
      </c>
      <c r="N86" s="97">
        <v>0</v>
      </c>
      <c r="P86" s="153">
        <f t="shared" si="9"/>
        <v>38.888888888888886</v>
      </c>
      <c r="R86" s="101"/>
      <c r="S86" s="101"/>
      <c r="T86" s="101"/>
    </row>
    <row r="87" spans="1:20" s="97" customFormat="1">
      <c r="A87" s="94">
        <v>42891</v>
      </c>
      <c r="B87" s="95">
        <v>10</v>
      </c>
      <c r="C87" s="95"/>
      <c r="D87" s="97" t="s">
        <v>107</v>
      </c>
      <c r="E87" s="97">
        <v>1</v>
      </c>
      <c r="F87" s="110">
        <v>180</v>
      </c>
      <c r="G87" s="110">
        <v>2</v>
      </c>
      <c r="H87" s="97">
        <v>420</v>
      </c>
      <c r="I87" s="97">
        <v>0</v>
      </c>
      <c r="J87" s="97">
        <v>0</v>
      </c>
      <c r="K87" s="97">
        <v>0</v>
      </c>
      <c r="L87" s="97">
        <v>0</v>
      </c>
      <c r="M87" s="97">
        <v>1</v>
      </c>
      <c r="N87" s="97">
        <v>0</v>
      </c>
      <c r="P87" s="153">
        <f t="shared" si="9"/>
        <v>70</v>
      </c>
      <c r="R87" s="101"/>
      <c r="S87" s="101"/>
      <c r="T87" s="101"/>
    </row>
    <row r="88" spans="1:20" s="97" customFormat="1">
      <c r="A88" s="94">
        <v>42891</v>
      </c>
      <c r="B88" s="95">
        <v>10</v>
      </c>
      <c r="C88" s="95"/>
      <c r="D88" s="97" t="s">
        <v>107</v>
      </c>
      <c r="E88" s="97">
        <v>1</v>
      </c>
      <c r="F88" s="110">
        <v>100</v>
      </c>
      <c r="G88" s="110">
        <v>0.5</v>
      </c>
      <c r="H88" s="97">
        <v>780</v>
      </c>
      <c r="I88" s="97">
        <v>5</v>
      </c>
      <c r="J88" s="97">
        <v>9</v>
      </c>
      <c r="K88" s="97">
        <v>4</v>
      </c>
      <c r="L88" s="97">
        <v>5</v>
      </c>
      <c r="M88" s="97">
        <v>6</v>
      </c>
      <c r="N88" s="97">
        <v>5</v>
      </c>
      <c r="P88" s="153">
        <f t="shared" si="9"/>
        <v>7800</v>
      </c>
      <c r="R88" s="101"/>
      <c r="S88" s="101"/>
      <c r="T88" s="101"/>
    </row>
    <row r="89" spans="1:20" s="97" customFormat="1">
      <c r="A89" s="94">
        <v>42891</v>
      </c>
      <c r="B89" s="95">
        <v>5</v>
      </c>
      <c r="C89" s="95"/>
      <c r="D89" s="97" t="s">
        <v>88</v>
      </c>
      <c r="E89" s="97">
        <v>1</v>
      </c>
      <c r="F89" s="110">
        <v>224</v>
      </c>
      <c r="G89" s="110">
        <v>3</v>
      </c>
      <c r="H89" s="97">
        <v>470</v>
      </c>
      <c r="I89" s="97">
        <v>0</v>
      </c>
      <c r="J89" s="97">
        <v>0</v>
      </c>
      <c r="K89" s="97">
        <v>0</v>
      </c>
      <c r="L89" s="97">
        <v>0</v>
      </c>
      <c r="M89" s="97">
        <v>0</v>
      </c>
      <c r="N89" s="97">
        <v>0</v>
      </c>
      <c r="P89" s="153">
        <f t="shared" si="9"/>
        <v>0</v>
      </c>
      <c r="R89" s="101"/>
      <c r="S89" s="101"/>
      <c r="T89" s="101"/>
    </row>
    <row r="90" spans="1:20" s="97" customFormat="1">
      <c r="A90" s="94">
        <v>42891</v>
      </c>
      <c r="B90" s="95">
        <v>5</v>
      </c>
      <c r="C90" s="95"/>
      <c r="D90" s="97" t="s">
        <v>88</v>
      </c>
      <c r="E90" s="97">
        <v>1</v>
      </c>
      <c r="F90" s="110">
        <v>180</v>
      </c>
      <c r="G90" s="110">
        <v>1</v>
      </c>
      <c r="H90" s="97">
        <v>590</v>
      </c>
      <c r="I90" s="97">
        <v>1</v>
      </c>
      <c r="J90" s="97">
        <v>1</v>
      </c>
      <c r="K90" s="97">
        <v>1</v>
      </c>
      <c r="L90" s="97">
        <v>1</v>
      </c>
      <c r="M90" s="97">
        <v>2</v>
      </c>
      <c r="N90" s="97">
        <v>0</v>
      </c>
      <c r="P90" s="153">
        <f t="shared" si="9"/>
        <v>786.66666666666663</v>
      </c>
      <c r="R90" s="101"/>
      <c r="S90" s="101"/>
      <c r="T90" s="101"/>
    </row>
    <row r="91" spans="1:20" s="97" customFormat="1">
      <c r="A91" s="94">
        <v>42891</v>
      </c>
      <c r="B91" s="95">
        <v>5</v>
      </c>
      <c r="C91" s="95"/>
      <c r="D91" s="97" t="s">
        <v>88</v>
      </c>
      <c r="E91" s="97">
        <v>2</v>
      </c>
      <c r="F91" s="110">
        <v>100</v>
      </c>
      <c r="G91" s="110">
        <v>0.5</v>
      </c>
      <c r="H91" s="97">
        <v>800</v>
      </c>
      <c r="I91" s="97">
        <v>87</v>
      </c>
      <c r="J91" s="97">
        <v>16</v>
      </c>
      <c r="K91" s="97">
        <v>85</v>
      </c>
      <c r="L91" s="97">
        <v>22</v>
      </c>
      <c r="M91" s="97">
        <v>87</v>
      </c>
      <c r="N91" s="97">
        <v>21</v>
      </c>
      <c r="P91" s="153">
        <f t="shared" si="9"/>
        <v>138133.33333333331</v>
      </c>
      <c r="R91" s="101"/>
      <c r="S91" s="101"/>
      <c r="T91" s="101"/>
    </row>
    <row r="92" spans="1:20" s="97" customFormat="1">
      <c r="A92" s="94">
        <v>42891</v>
      </c>
      <c r="B92" s="95">
        <v>12</v>
      </c>
      <c r="C92" s="95"/>
      <c r="D92" s="97" t="s">
        <v>78</v>
      </c>
      <c r="E92" s="97">
        <v>2</v>
      </c>
      <c r="F92" s="110">
        <v>224</v>
      </c>
      <c r="G92" s="110">
        <v>3</v>
      </c>
      <c r="H92" s="97">
        <v>270</v>
      </c>
      <c r="I92" s="97">
        <v>1</v>
      </c>
      <c r="J92" s="97">
        <v>0</v>
      </c>
      <c r="K92" s="97">
        <v>1</v>
      </c>
      <c r="L92" s="97">
        <v>0</v>
      </c>
      <c r="M92" s="97">
        <v>1</v>
      </c>
      <c r="N92" s="97">
        <v>0</v>
      </c>
      <c r="P92" s="153">
        <f t="shared" si="9"/>
        <v>90</v>
      </c>
      <c r="R92" s="101"/>
      <c r="S92" s="101"/>
      <c r="T92" s="101"/>
    </row>
    <row r="93" spans="1:20" s="97" customFormat="1">
      <c r="A93" s="94">
        <v>42891</v>
      </c>
      <c r="B93" s="95">
        <v>12</v>
      </c>
      <c r="C93" s="95"/>
      <c r="D93" s="97" t="s">
        <v>78</v>
      </c>
      <c r="E93" s="97">
        <v>2</v>
      </c>
      <c r="F93" s="110">
        <v>180</v>
      </c>
      <c r="G93" s="110">
        <v>1</v>
      </c>
      <c r="H93" s="97">
        <v>360</v>
      </c>
      <c r="I93" s="97">
        <v>4</v>
      </c>
      <c r="J93" s="97">
        <v>3</v>
      </c>
      <c r="K93" s="97">
        <v>2</v>
      </c>
      <c r="L93" s="97">
        <v>0</v>
      </c>
      <c r="M93" s="97">
        <v>1</v>
      </c>
      <c r="N93" s="97">
        <v>1</v>
      </c>
      <c r="P93" s="153">
        <f t="shared" si="9"/>
        <v>840</v>
      </c>
      <c r="R93" s="101"/>
      <c r="S93" s="101"/>
      <c r="T93" s="101"/>
    </row>
    <row r="94" spans="1:20" s="97" customFormat="1">
      <c r="A94" s="94">
        <v>42891</v>
      </c>
      <c r="B94" s="95">
        <v>12</v>
      </c>
      <c r="C94" s="95"/>
      <c r="D94" s="97" t="s">
        <v>78</v>
      </c>
      <c r="E94" s="97">
        <v>2</v>
      </c>
      <c r="F94" s="110">
        <v>100</v>
      </c>
      <c r="G94" s="110">
        <v>0.5</v>
      </c>
      <c r="H94" s="97">
        <v>800</v>
      </c>
      <c r="I94" s="97">
        <v>30</v>
      </c>
      <c r="J94" s="97">
        <v>8</v>
      </c>
      <c r="K94" s="97">
        <v>23</v>
      </c>
      <c r="L94" s="97">
        <v>3</v>
      </c>
      <c r="M94" s="97">
        <v>35</v>
      </c>
      <c r="N94" s="97">
        <v>8</v>
      </c>
      <c r="P94" s="153">
        <f t="shared" si="9"/>
        <v>46933.333333333328</v>
      </c>
      <c r="R94" s="101"/>
      <c r="S94" s="101"/>
      <c r="T94" s="101"/>
    </row>
    <row r="95" spans="1:20" s="97" customFormat="1">
      <c r="A95" s="94">
        <v>42891</v>
      </c>
      <c r="B95" s="95">
        <v>13</v>
      </c>
      <c r="C95" s="95"/>
      <c r="D95" s="96" t="s">
        <v>79</v>
      </c>
      <c r="E95" s="97">
        <v>2</v>
      </c>
      <c r="F95" s="110">
        <v>224</v>
      </c>
      <c r="G95" s="110">
        <v>3</v>
      </c>
      <c r="H95" s="97">
        <v>245</v>
      </c>
      <c r="I95" s="97">
        <v>0</v>
      </c>
      <c r="J95" s="97">
        <v>0</v>
      </c>
      <c r="K95" s="97">
        <v>1</v>
      </c>
      <c r="L95" s="97">
        <v>2</v>
      </c>
      <c r="M95" s="97">
        <v>0</v>
      </c>
      <c r="N95" s="97">
        <v>0</v>
      </c>
      <c r="P95" s="153">
        <f t="shared" si="9"/>
        <v>27.222222222222221</v>
      </c>
      <c r="R95" s="101"/>
      <c r="S95" s="101"/>
      <c r="T95" s="101"/>
    </row>
    <row r="96" spans="1:20" s="97" customFormat="1">
      <c r="A96" s="94">
        <v>42891</v>
      </c>
      <c r="B96" s="95">
        <v>13</v>
      </c>
      <c r="C96" s="95"/>
      <c r="D96" s="96" t="s">
        <v>79</v>
      </c>
      <c r="E96" s="97">
        <v>2</v>
      </c>
      <c r="F96" s="110">
        <v>180</v>
      </c>
      <c r="G96" s="110">
        <v>1</v>
      </c>
      <c r="H96" s="97">
        <v>420</v>
      </c>
      <c r="I96" s="97">
        <v>4</v>
      </c>
      <c r="J96" s="97">
        <v>1</v>
      </c>
      <c r="K96" s="97">
        <v>6</v>
      </c>
      <c r="L96" s="97">
        <v>0</v>
      </c>
      <c r="M96" s="97">
        <v>3</v>
      </c>
      <c r="N96" s="97">
        <v>0</v>
      </c>
      <c r="P96" s="153">
        <f t="shared" si="9"/>
        <v>1819.9999999999998</v>
      </c>
      <c r="R96" s="101"/>
      <c r="S96" s="101"/>
      <c r="T96" s="101"/>
    </row>
    <row r="97" spans="1:21" s="97" customFormat="1">
      <c r="A97" s="94">
        <v>42891</v>
      </c>
      <c r="B97" s="95">
        <v>13</v>
      </c>
      <c r="C97" s="95"/>
      <c r="D97" s="96" t="s">
        <v>79</v>
      </c>
      <c r="E97" s="97">
        <v>2</v>
      </c>
      <c r="F97" s="110">
        <v>100</v>
      </c>
      <c r="G97" s="110">
        <v>0.5</v>
      </c>
      <c r="H97" s="97">
        <v>850</v>
      </c>
      <c r="I97" s="97">
        <v>57</v>
      </c>
      <c r="J97" s="97">
        <v>12</v>
      </c>
      <c r="K97" s="97">
        <v>49</v>
      </c>
      <c r="L97" s="97">
        <v>11</v>
      </c>
      <c r="M97" s="97">
        <v>59</v>
      </c>
      <c r="N97" s="97">
        <v>9</v>
      </c>
      <c r="P97" s="153">
        <f t="shared" si="9"/>
        <v>93500</v>
      </c>
      <c r="R97" s="101"/>
      <c r="S97" s="101"/>
      <c r="T97" s="101"/>
    </row>
    <row r="98" spans="1:21" s="97" customFormat="1">
      <c r="A98" s="94">
        <v>42891</v>
      </c>
      <c r="B98" s="95">
        <v>8</v>
      </c>
      <c r="C98" s="95"/>
      <c r="D98" s="97" t="s">
        <v>87</v>
      </c>
      <c r="E98" s="97">
        <v>2</v>
      </c>
      <c r="F98" s="110">
        <v>224</v>
      </c>
      <c r="G98" s="110">
        <v>2</v>
      </c>
      <c r="H98" s="97">
        <v>270</v>
      </c>
      <c r="I98" s="97">
        <v>0</v>
      </c>
      <c r="J98" s="97">
        <v>0</v>
      </c>
      <c r="K98" s="97">
        <v>1</v>
      </c>
      <c r="L98" s="97">
        <v>0</v>
      </c>
      <c r="M98" s="97">
        <v>1</v>
      </c>
      <c r="N98" s="97">
        <v>1</v>
      </c>
      <c r="P98" s="153">
        <f t="shared" si="9"/>
        <v>90</v>
      </c>
      <c r="R98" s="101"/>
      <c r="S98" s="101"/>
      <c r="T98" s="101"/>
    </row>
    <row r="99" spans="1:21" s="97" customFormat="1">
      <c r="A99" s="94">
        <v>42891</v>
      </c>
      <c r="B99" s="95">
        <v>8</v>
      </c>
      <c r="C99" s="95"/>
      <c r="D99" s="97" t="s">
        <v>87</v>
      </c>
      <c r="E99" s="97">
        <v>3</v>
      </c>
      <c r="F99" s="110">
        <v>180</v>
      </c>
      <c r="G99" s="110">
        <v>1</v>
      </c>
      <c r="H99" s="97">
        <v>495</v>
      </c>
      <c r="I99" s="97">
        <v>3</v>
      </c>
      <c r="J99" s="97">
        <v>0</v>
      </c>
      <c r="K99" s="97">
        <v>2</v>
      </c>
      <c r="L99" s="97">
        <v>0</v>
      </c>
      <c r="M99" s="97">
        <v>4</v>
      </c>
      <c r="N99" s="97">
        <v>0</v>
      </c>
      <c r="P99" s="153">
        <f t="shared" si="9"/>
        <v>1485</v>
      </c>
      <c r="R99" s="101"/>
    </row>
    <row r="100" spans="1:21" s="97" customFormat="1">
      <c r="A100" s="94">
        <v>42891</v>
      </c>
      <c r="B100" s="95">
        <v>8</v>
      </c>
      <c r="C100" s="95"/>
      <c r="D100" s="97" t="s">
        <v>87</v>
      </c>
      <c r="E100" s="97">
        <v>3</v>
      </c>
      <c r="F100" s="110">
        <v>100</v>
      </c>
      <c r="G100" s="110">
        <v>0.5</v>
      </c>
      <c r="H100" s="97">
        <v>800</v>
      </c>
      <c r="I100" s="97">
        <v>24</v>
      </c>
      <c r="J100" s="97">
        <v>4</v>
      </c>
      <c r="K100" s="97">
        <v>31</v>
      </c>
      <c r="L100" s="97">
        <v>4</v>
      </c>
      <c r="M100" s="97">
        <v>42</v>
      </c>
      <c r="N100" s="97">
        <v>8</v>
      </c>
      <c r="P100" s="153">
        <f t="shared" si="9"/>
        <v>51733.333333333336</v>
      </c>
      <c r="R100" s="101"/>
    </row>
    <row r="101" spans="1:21" s="97" customFormat="1">
      <c r="A101" s="94">
        <v>42891</v>
      </c>
      <c r="B101" s="95">
        <v>16</v>
      </c>
      <c r="C101" s="95"/>
      <c r="D101" s="96" t="s">
        <v>89</v>
      </c>
      <c r="E101" s="97">
        <v>3</v>
      </c>
      <c r="F101" s="110">
        <v>224</v>
      </c>
      <c r="G101" s="110">
        <v>3</v>
      </c>
      <c r="H101" s="97">
        <v>370</v>
      </c>
      <c r="I101" s="97">
        <v>3</v>
      </c>
      <c r="J101" s="97">
        <v>1</v>
      </c>
      <c r="K101" s="97">
        <v>0</v>
      </c>
      <c r="L101" s="97">
        <v>0</v>
      </c>
      <c r="M101" s="97">
        <v>0</v>
      </c>
      <c r="N101" s="97">
        <v>0</v>
      </c>
      <c r="P101" s="153">
        <f t="shared" si="9"/>
        <v>123.33333333333333</v>
      </c>
      <c r="R101" s="101"/>
    </row>
    <row r="102" spans="1:21" s="97" customFormat="1">
      <c r="A102" s="94">
        <v>42891</v>
      </c>
      <c r="B102" s="95">
        <v>16</v>
      </c>
      <c r="C102" s="95"/>
      <c r="D102" s="96" t="s">
        <v>89</v>
      </c>
      <c r="E102" s="97">
        <v>3</v>
      </c>
      <c r="F102" s="110">
        <v>180</v>
      </c>
      <c r="G102" s="110">
        <v>3</v>
      </c>
      <c r="H102" s="97">
        <v>260</v>
      </c>
      <c r="I102" s="97">
        <v>0</v>
      </c>
      <c r="J102" s="97">
        <v>0</v>
      </c>
      <c r="K102" s="97">
        <v>0</v>
      </c>
      <c r="L102" s="97">
        <v>0</v>
      </c>
      <c r="M102" s="97">
        <v>0</v>
      </c>
      <c r="N102" s="97">
        <v>0</v>
      </c>
      <c r="P102" s="153">
        <f t="shared" si="9"/>
        <v>0</v>
      </c>
      <c r="R102" s="101"/>
    </row>
    <row r="103" spans="1:21" s="97" customFormat="1">
      <c r="A103" s="94">
        <v>42891</v>
      </c>
      <c r="B103" s="95">
        <v>16</v>
      </c>
      <c r="C103" s="95"/>
      <c r="D103" s="96" t="s">
        <v>89</v>
      </c>
      <c r="E103" s="97">
        <v>3</v>
      </c>
      <c r="F103" s="110">
        <v>100</v>
      </c>
      <c r="G103" s="110">
        <v>0.5</v>
      </c>
      <c r="H103" s="97">
        <v>740</v>
      </c>
      <c r="I103" s="97">
        <v>24</v>
      </c>
      <c r="J103" s="97">
        <v>9</v>
      </c>
      <c r="K103" s="97">
        <v>31</v>
      </c>
      <c r="L103" s="97">
        <v>8</v>
      </c>
      <c r="M103" s="97">
        <v>24</v>
      </c>
      <c r="N103" s="97">
        <v>8</v>
      </c>
      <c r="P103" s="153">
        <f t="shared" si="9"/>
        <v>38973.333333333328</v>
      </c>
      <c r="R103" s="101"/>
    </row>
    <row r="104" spans="1:21" s="97" customFormat="1">
      <c r="A104" s="94">
        <v>42891</v>
      </c>
      <c r="B104" s="95">
        <v>3</v>
      </c>
      <c r="C104" s="95"/>
      <c r="D104" s="97" t="s">
        <v>86</v>
      </c>
      <c r="E104" s="97">
        <v>3</v>
      </c>
      <c r="F104" s="110">
        <v>224</v>
      </c>
      <c r="G104" s="97">
        <v>3</v>
      </c>
      <c r="H104" s="97">
        <v>550</v>
      </c>
      <c r="I104" s="97">
        <v>0</v>
      </c>
      <c r="J104" s="97">
        <v>0</v>
      </c>
      <c r="K104" s="97">
        <v>0</v>
      </c>
      <c r="L104" s="97">
        <v>0</v>
      </c>
      <c r="M104" s="97">
        <v>0</v>
      </c>
      <c r="N104" s="97">
        <v>0</v>
      </c>
      <c r="P104" s="153">
        <f t="shared" si="9"/>
        <v>0</v>
      </c>
      <c r="Q104" s="101"/>
    </row>
    <row r="105" spans="1:21" s="97" customFormat="1">
      <c r="A105" s="94">
        <v>42891</v>
      </c>
      <c r="B105" s="95">
        <v>3</v>
      </c>
      <c r="C105" s="95"/>
      <c r="D105" s="97" t="s">
        <v>86</v>
      </c>
      <c r="E105" s="97">
        <v>3</v>
      </c>
      <c r="F105" s="110">
        <v>180</v>
      </c>
      <c r="G105" s="97">
        <v>1</v>
      </c>
      <c r="H105" s="97">
        <v>300</v>
      </c>
      <c r="I105" s="97">
        <v>3</v>
      </c>
      <c r="J105" s="97">
        <v>0</v>
      </c>
      <c r="K105" s="97">
        <v>7</v>
      </c>
      <c r="L105" s="97">
        <v>0</v>
      </c>
      <c r="M105" s="97">
        <v>4</v>
      </c>
      <c r="N105" s="97">
        <v>1</v>
      </c>
      <c r="P105" s="153">
        <f t="shared" si="9"/>
        <v>1400</v>
      </c>
      <c r="Q105" s="101"/>
    </row>
    <row r="106" spans="1:21" s="97" customFormat="1">
      <c r="A106" s="94">
        <v>42891</v>
      </c>
      <c r="B106" s="95">
        <v>3</v>
      </c>
      <c r="C106" s="95"/>
      <c r="D106" s="97" t="s">
        <v>86</v>
      </c>
      <c r="E106" s="97">
        <v>3</v>
      </c>
      <c r="F106" s="110">
        <v>100</v>
      </c>
      <c r="G106" s="97">
        <v>0.5</v>
      </c>
      <c r="H106" s="97">
        <v>790</v>
      </c>
      <c r="I106" s="97">
        <v>36</v>
      </c>
      <c r="J106" s="97">
        <v>5</v>
      </c>
      <c r="K106" s="97">
        <v>44</v>
      </c>
      <c r="L106" s="97">
        <v>4</v>
      </c>
      <c r="M106" s="97">
        <v>29</v>
      </c>
      <c r="N106" s="97">
        <v>8</v>
      </c>
      <c r="P106" s="153">
        <f t="shared" si="9"/>
        <v>57406.666666666672</v>
      </c>
      <c r="Q106" s="101"/>
    </row>
    <row r="107" spans="1:21" s="97" customFormat="1">
      <c r="A107" s="94">
        <v>42891</v>
      </c>
      <c r="B107" s="95">
        <v>9</v>
      </c>
      <c r="C107" s="95"/>
      <c r="D107" s="96" t="s">
        <v>143</v>
      </c>
      <c r="E107" s="97">
        <v>4</v>
      </c>
      <c r="F107" s="110">
        <v>224</v>
      </c>
      <c r="G107" s="110">
        <v>3</v>
      </c>
      <c r="H107" s="97">
        <v>200</v>
      </c>
      <c r="I107" s="97">
        <v>2</v>
      </c>
      <c r="J107" s="97">
        <v>1</v>
      </c>
      <c r="K107" s="97">
        <v>4</v>
      </c>
      <c r="L107" s="97">
        <v>0</v>
      </c>
      <c r="M107" s="97">
        <v>1</v>
      </c>
      <c r="N107" s="97">
        <v>0</v>
      </c>
      <c r="P107" s="153">
        <f t="shared" si="9"/>
        <v>155.55555555555557</v>
      </c>
      <c r="R107" s="101">
        <f t="shared" ref="R107:R130" si="10">(AVERAGE(K107:P107)/H107)*I107</f>
        <v>0.32111111111111112</v>
      </c>
      <c r="S107" s="101"/>
      <c r="T107" s="101"/>
      <c r="U107" s="97" t="s">
        <v>181</v>
      </c>
    </row>
    <row r="108" spans="1:21" s="97" customFormat="1">
      <c r="A108" s="94">
        <v>42891</v>
      </c>
      <c r="B108" s="95">
        <v>9</v>
      </c>
      <c r="C108" s="95"/>
      <c r="D108" s="96" t="s">
        <v>143</v>
      </c>
      <c r="E108" s="97">
        <v>4</v>
      </c>
      <c r="F108" s="110">
        <v>180</v>
      </c>
      <c r="G108" s="110">
        <v>1</v>
      </c>
      <c r="H108" s="97">
        <v>350</v>
      </c>
      <c r="I108" s="97">
        <v>4</v>
      </c>
      <c r="J108" s="97">
        <v>0</v>
      </c>
      <c r="K108" s="97">
        <v>2</v>
      </c>
      <c r="L108" s="97">
        <v>1</v>
      </c>
      <c r="M108" s="97">
        <v>2</v>
      </c>
      <c r="N108" s="97">
        <v>0</v>
      </c>
      <c r="P108" s="153">
        <f t="shared" si="9"/>
        <v>933.33333333333326</v>
      </c>
      <c r="R108" s="101">
        <f t="shared" si="10"/>
        <v>2.1447619047619049</v>
      </c>
      <c r="S108" s="101"/>
      <c r="T108" s="101"/>
    </row>
    <row r="109" spans="1:21" s="97" customFormat="1">
      <c r="A109" s="94">
        <v>42891</v>
      </c>
      <c r="B109" s="95">
        <v>9</v>
      </c>
      <c r="C109" s="95"/>
      <c r="D109" s="96" t="s">
        <v>143</v>
      </c>
      <c r="E109" s="97">
        <v>4</v>
      </c>
      <c r="F109" s="110">
        <v>100</v>
      </c>
      <c r="G109" s="110">
        <v>0.5</v>
      </c>
      <c r="H109" s="97">
        <v>530</v>
      </c>
      <c r="I109" s="97">
        <v>5</v>
      </c>
      <c r="J109" s="97">
        <v>13</v>
      </c>
      <c r="K109" s="97">
        <v>7</v>
      </c>
      <c r="L109" s="97">
        <v>14</v>
      </c>
      <c r="M109" s="97">
        <v>5</v>
      </c>
      <c r="N109" s="97">
        <v>14</v>
      </c>
      <c r="P109" s="153">
        <f t="shared" si="9"/>
        <v>6006.666666666667</v>
      </c>
      <c r="R109" s="101">
        <f t="shared" si="10"/>
        <v>11.408805031446542</v>
      </c>
      <c r="S109" s="101"/>
      <c r="T109" s="101"/>
    </row>
    <row r="110" spans="1:21" s="97" customFormat="1">
      <c r="A110" s="94">
        <v>42891</v>
      </c>
      <c r="B110" s="95" t="s">
        <v>182</v>
      </c>
      <c r="C110" s="95" t="s">
        <v>184</v>
      </c>
      <c r="E110" s="97">
        <v>4</v>
      </c>
      <c r="F110" s="110">
        <v>224</v>
      </c>
      <c r="G110" s="110">
        <v>3</v>
      </c>
      <c r="H110" s="97">
        <v>555</v>
      </c>
      <c r="I110" s="97">
        <v>0</v>
      </c>
      <c r="J110" s="97">
        <v>0</v>
      </c>
      <c r="K110" s="97">
        <v>0</v>
      </c>
      <c r="L110" s="97">
        <v>0</v>
      </c>
      <c r="M110" s="97">
        <v>0</v>
      </c>
      <c r="N110" s="97">
        <v>0</v>
      </c>
      <c r="P110" s="153">
        <f t="shared" si="9"/>
        <v>0</v>
      </c>
      <c r="R110" s="101">
        <f t="shared" si="10"/>
        <v>0</v>
      </c>
      <c r="S110" s="101"/>
      <c r="T110" s="101"/>
    </row>
    <row r="111" spans="1:21" s="97" customFormat="1">
      <c r="A111" s="94">
        <v>42891</v>
      </c>
      <c r="B111" s="95" t="s">
        <v>182</v>
      </c>
      <c r="C111" s="95"/>
      <c r="E111" s="97">
        <v>4</v>
      </c>
      <c r="F111" s="110">
        <v>180</v>
      </c>
      <c r="G111" s="110">
        <v>1</v>
      </c>
      <c r="H111" s="97">
        <v>370</v>
      </c>
      <c r="I111" s="97">
        <v>6</v>
      </c>
      <c r="J111" s="97">
        <v>0</v>
      </c>
      <c r="K111" s="97">
        <v>3</v>
      </c>
      <c r="L111" s="97">
        <v>0</v>
      </c>
      <c r="M111" s="97">
        <v>4</v>
      </c>
      <c r="N111" s="97">
        <v>0</v>
      </c>
      <c r="P111" s="153">
        <f t="shared" si="9"/>
        <v>1603.3333333333333</v>
      </c>
      <c r="R111" s="101">
        <f t="shared" si="10"/>
        <v>5.2227027027027031</v>
      </c>
      <c r="S111" s="101"/>
      <c r="T111" s="101"/>
    </row>
    <row r="112" spans="1:21" s="97" customFormat="1">
      <c r="A112" s="94">
        <v>42891</v>
      </c>
      <c r="B112" s="95" t="s">
        <v>182</v>
      </c>
      <c r="C112" s="95"/>
      <c r="E112" s="97">
        <v>4</v>
      </c>
      <c r="F112" s="110">
        <v>100</v>
      </c>
      <c r="G112" s="110">
        <v>0.5</v>
      </c>
      <c r="H112" s="97">
        <v>800</v>
      </c>
      <c r="I112" s="97">
        <v>36</v>
      </c>
      <c r="J112" s="97">
        <v>12</v>
      </c>
      <c r="K112" s="97">
        <v>31</v>
      </c>
      <c r="L112" s="97">
        <v>6</v>
      </c>
      <c r="M112" s="97">
        <v>24</v>
      </c>
      <c r="N112" s="97">
        <v>5</v>
      </c>
      <c r="P112" s="153">
        <f t="shared" si="9"/>
        <v>48533.333333333328</v>
      </c>
      <c r="R112" s="101">
        <f t="shared" si="10"/>
        <v>437.39399999999995</v>
      </c>
      <c r="S112" s="101"/>
      <c r="T112" s="101"/>
    </row>
    <row r="113" spans="1:21" s="97" customFormat="1">
      <c r="A113" s="94">
        <v>42891</v>
      </c>
      <c r="B113" s="95">
        <v>18</v>
      </c>
      <c r="C113" s="95"/>
      <c r="D113" s="97" t="s">
        <v>37</v>
      </c>
      <c r="E113" s="97">
        <v>4</v>
      </c>
      <c r="F113" s="110">
        <v>224</v>
      </c>
      <c r="G113" s="110">
        <v>3</v>
      </c>
      <c r="H113" s="97">
        <v>240</v>
      </c>
      <c r="I113" s="97">
        <v>0</v>
      </c>
      <c r="J113" s="97">
        <v>0</v>
      </c>
      <c r="K113" s="97">
        <v>0</v>
      </c>
      <c r="L113" s="97">
        <v>0</v>
      </c>
      <c r="M113" s="97">
        <v>0</v>
      </c>
      <c r="N113" s="97">
        <v>0</v>
      </c>
      <c r="P113" s="153">
        <f t="shared" si="9"/>
        <v>0</v>
      </c>
      <c r="R113" s="101">
        <f t="shared" si="10"/>
        <v>0</v>
      </c>
      <c r="S113" s="101"/>
      <c r="T113" s="101"/>
      <c r="U113" s="97" t="s">
        <v>183</v>
      </c>
    </row>
    <row r="114" spans="1:21" s="97" customFormat="1">
      <c r="A114" s="94">
        <v>42891</v>
      </c>
      <c r="B114" s="95">
        <v>18</v>
      </c>
      <c r="C114" s="95"/>
      <c r="D114" s="97" t="s">
        <v>37</v>
      </c>
      <c r="E114" s="97">
        <v>4</v>
      </c>
      <c r="F114" s="110">
        <v>180</v>
      </c>
      <c r="G114" s="110">
        <v>1</v>
      </c>
      <c r="H114" s="97">
        <v>400</v>
      </c>
      <c r="I114" s="97">
        <v>0</v>
      </c>
      <c r="J114" s="97">
        <v>1</v>
      </c>
      <c r="K114" s="97">
        <v>1</v>
      </c>
      <c r="L114" s="97">
        <v>0</v>
      </c>
      <c r="M114" s="97">
        <v>2</v>
      </c>
      <c r="N114" s="97">
        <v>0</v>
      </c>
      <c r="P114" s="153">
        <f t="shared" si="9"/>
        <v>400</v>
      </c>
      <c r="R114" s="101">
        <f t="shared" si="10"/>
        <v>0</v>
      </c>
      <c r="S114" s="101"/>
      <c r="T114" s="101"/>
    </row>
    <row r="115" spans="1:21" s="97" customFormat="1">
      <c r="A115" s="94">
        <v>42891</v>
      </c>
      <c r="B115" s="95">
        <v>18</v>
      </c>
      <c r="C115" s="95"/>
      <c r="D115" s="97" t="s">
        <v>37</v>
      </c>
      <c r="E115" s="97">
        <v>5</v>
      </c>
      <c r="F115" s="110">
        <v>100</v>
      </c>
      <c r="G115" s="110">
        <v>0.5</v>
      </c>
      <c r="H115" s="97">
        <v>370</v>
      </c>
      <c r="I115" s="97">
        <v>0</v>
      </c>
      <c r="J115" s="97">
        <v>55</v>
      </c>
      <c r="K115" s="97">
        <v>0</v>
      </c>
      <c r="L115" s="97">
        <v>69</v>
      </c>
      <c r="M115" s="97">
        <v>0</v>
      </c>
      <c r="N115" s="97">
        <v>49</v>
      </c>
      <c r="P115" s="153">
        <f t="shared" si="9"/>
        <v>0</v>
      </c>
      <c r="R115" s="101">
        <f t="shared" si="10"/>
        <v>0</v>
      </c>
      <c r="S115" s="101"/>
      <c r="T115" s="101"/>
    </row>
    <row r="116" spans="1:21" s="97" customFormat="1">
      <c r="A116" s="94">
        <v>42891</v>
      </c>
      <c r="B116" s="95">
        <v>21</v>
      </c>
      <c r="C116" s="95"/>
      <c r="D116" s="97" t="s">
        <v>142</v>
      </c>
      <c r="E116" s="97">
        <v>5</v>
      </c>
      <c r="F116" s="110">
        <v>224</v>
      </c>
      <c r="G116" s="110">
        <v>3</v>
      </c>
      <c r="H116" s="97">
        <v>270</v>
      </c>
      <c r="I116" s="97">
        <v>0</v>
      </c>
      <c r="J116" s="97">
        <v>0</v>
      </c>
      <c r="K116" s="97">
        <v>0</v>
      </c>
      <c r="L116" s="97">
        <v>0</v>
      </c>
      <c r="M116" s="97">
        <v>0</v>
      </c>
      <c r="N116" s="97">
        <v>0</v>
      </c>
      <c r="P116" s="153">
        <f t="shared" si="9"/>
        <v>0</v>
      </c>
      <c r="R116" s="101">
        <f t="shared" si="10"/>
        <v>0</v>
      </c>
      <c r="S116" s="101"/>
      <c r="T116" s="101"/>
    </row>
    <row r="117" spans="1:21" s="97" customFormat="1">
      <c r="A117" s="94">
        <v>42891</v>
      </c>
      <c r="B117" s="95">
        <v>21</v>
      </c>
      <c r="C117" s="95"/>
      <c r="D117" s="97" t="s">
        <v>142</v>
      </c>
      <c r="E117" s="97">
        <v>5</v>
      </c>
      <c r="F117" s="110">
        <v>180</v>
      </c>
      <c r="G117" s="110">
        <v>2</v>
      </c>
      <c r="H117" s="97">
        <v>500</v>
      </c>
      <c r="I117" s="97">
        <v>1</v>
      </c>
      <c r="J117" s="97">
        <v>0</v>
      </c>
      <c r="K117" s="97">
        <v>2</v>
      </c>
      <c r="L117" s="97">
        <v>0</v>
      </c>
      <c r="M117" s="97">
        <v>0</v>
      </c>
      <c r="N117" s="97">
        <v>0</v>
      </c>
      <c r="P117" s="153">
        <f t="shared" si="9"/>
        <v>250</v>
      </c>
      <c r="R117" s="101">
        <f t="shared" si="10"/>
        <v>0.1008</v>
      </c>
      <c r="S117" s="101"/>
      <c r="T117" s="101"/>
    </row>
    <row r="118" spans="1:21" s="97" customFormat="1">
      <c r="A118" s="94">
        <v>42891</v>
      </c>
      <c r="B118" s="95">
        <v>21</v>
      </c>
      <c r="C118" s="95"/>
      <c r="D118" s="97" t="s">
        <v>142</v>
      </c>
      <c r="E118" s="97">
        <v>5</v>
      </c>
      <c r="F118" s="110">
        <v>100</v>
      </c>
      <c r="G118" s="110">
        <v>0.5</v>
      </c>
      <c r="H118" s="97">
        <v>530</v>
      </c>
      <c r="I118" s="97">
        <v>58</v>
      </c>
      <c r="J118" s="97">
        <v>5</v>
      </c>
      <c r="K118" s="97">
        <v>62</v>
      </c>
      <c r="L118" s="97">
        <v>5</v>
      </c>
      <c r="M118" s="97">
        <v>79</v>
      </c>
      <c r="N118" s="97">
        <v>12</v>
      </c>
      <c r="P118" s="153">
        <f t="shared" si="9"/>
        <v>70313.333333333328</v>
      </c>
      <c r="R118" s="101">
        <f t="shared" si="10"/>
        <v>1542.3914465408805</v>
      </c>
      <c r="S118" s="101"/>
      <c r="T118" s="101"/>
    </row>
    <row r="119" spans="1:21" s="97" customFormat="1">
      <c r="A119" s="94">
        <v>42891</v>
      </c>
      <c r="B119" s="95">
        <v>18</v>
      </c>
      <c r="C119" s="95"/>
      <c r="D119" s="97" t="s">
        <v>37</v>
      </c>
      <c r="E119" s="97">
        <v>5</v>
      </c>
      <c r="F119" s="110">
        <v>224</v>
      </c>
      <c r="G119" s="110">
        <v>3</v>
      </c>
      <c r="H119" s="97">
        <v>470</v>
      </c>
      <c r="I119" s="97">
        <v>5</v>
      </c>
      <c r="J119" s="97">
        <v>2</v>
      </c>
      <c r="K119" s="97">
        <v>4</v>
      </c>
      <c r="L119" s="97">
        <v>0</v>
      </c>
      <c r="M119" s="97">
        <v>9</v>
      </c>
      <c r="N119" s="97">
        <v>2</v>
      </c>
      <c r="P119" s="153">
        <f t="shared" si="9"/>
        <v>940</v>
      </c>
      <c r="R119" s="101">
        <f t="shared" si="10"/>
        <v>2.0319148936170213</v>
      </c>
      <c r="S119" s="101"/>
      <c r="T119" s="101"/>
    </row>
    <row r="120" spans="1:21" s="97" customFormat="1">
      <c r="A120" s="94">
        <v>42891</v>
      </c>
      <c r="B120" s="95">
        <v>18</v>
      </c>
      <c r="C120" s="95"/>
      <c r="D120" s="97" t="s">
        <v>37</v>
      </c>
      <c r="E120" s="97">
        <v>5</v>
      </c>
      <c r="F120" s="110">
        <v>180</v>
      </c>
      <c r="G120" s="110">
        <v>1</v>
      </c>
      <c r="H120" s="97">
        <v>460</v>
      </c>
      <c r="I120" s="97">
        <v>50</v>
      </c>
      <c r="J120" s="97">
        <v>3</v>
      </c>
      <c r="K120" s="97">
        <v>47</v>
      </c>
      <c r="L120" s="97">
        <v>0</v>
      </c>
      <c r="M120" s="97">
        <v>43</v>
      </c>
      <c r="N120" s="97">
        <v>1</v>
      </c>
      <c r="P120" s="153">
        <f t="shared" si="9"/>
        <v>21466.666666666664</v>
      </c>
      <c r="R120" s="101">
        <f t="shared" si="10"/>
        <v>468.64492753623182</v>
      </c>
      <c r="S120" s="101"/>
      <c r="T120" s="101"/>
    </row>
    <row r="121" spans="1:21" s="97" customFormat="1">
      <c r="A121" s="94">
        <v>42891</v>
      </c>
      <c r="B121" s="95">
        <v>18</v>
      </c>
      <c r="C121" s="95"/>
      <c r="D121" s="97" t="s">
        <v>37</v>
      </c>
      <c r="E121" s="97">
        <v>5</v>
      </c>
      <c r="F121" s="110">
        <v>100</v>
      </c>
      <c r="G121" s="110">
        <v>0.5</v>
      </c>
      <c r="H121" s="97">
        <v>830</v>
      </c>
      <c r="I121" s="97">
        <v>49</v>
      </c>
      <c r="J121" s="97">
        <v>5</v>
      </c>
      <c r="K121" s="97">
        <v>46</v>
      </c>
      <c r="L121" s="97">
        <v>5</v>
      </c>
      <c r="M121" s="97">
        <v>39</v>
      </c>
      <c r="N121" s="97">
        <v>8</v>
      </c>
      <c r="P121" s="153">
        <f t="shared" si="9"/>
        <v>74146.666666666657</v>
      </c>
      <c r="R121" s="101">
        <f t="shared" si="10"/>
        <v>876.62377510040142</v>
      </c>
      <c r="S121" s="101"/>
      <c r="T121" s="101"/>
    </row>
    <row r="122" spans="1:21" s="97" customFormat="1">
      <c r="A122" s="94">
        <v>42891</v>
      </c>
      <c r="B122" s="95">
        <v>19</v>
      </c>
      <c r="C122" s="95"/>
      <c r="D122" s="97" t="s">
        <v>90</v>
      </c>
      <c r="E122" s="97">
        <v>6</v>
      </c>
      <c r="F122" s="110">
        <v>224</v>
      </c>
      <c r="G122" s="110">
        <v>3</v>
      </c>
      <c r="H122" s="97">
        <v>380</v>
      </c>
      <c r="I122" s="97">
        <v>0</v>
      </c>
      <c r="J122" s="97">
        <v>0</v>
      </c>
      <c r="K122" s="97">
        <v>0</v>
      </c>
      <c r="L122" s="97">
        <v>0</v>
      </c>
      <c r="M122" s="97">
        <v>0</v>
      </c>
      <c r="N122" s="97">
        <v>0</v>
      </c>
      <c r="P122" s="153">
        <f t="shared" si="9"/>
        <v>0</v>
      </c>
      <c r="R122" s="101">
        <f t="shared" si="10"/>
        <v>0</v>
      </c>
      <c r="S122" s="101"/>
      <c r="T122" s="101"/>
    </row>
    <row r="123" spans="1:21" s="97" customFormat="1">
      <c r="A123" s="94">
        <v>42891</v>
      </c>
      <c r="B123" s="95">
        <v>19</v>
      </c>
      <c r="C123" s="95"/>
      <c r="D123" s="97" t="s">
        <v>90</v>
      </c>
      <c r="E123" s="97">
        <v>6</v>
      </c>
      <c r="F123" s="110">
        <v>180</v>
      </c>
      <c r="G123" s="110">
        <v>0.5</v>
      </c>
      <c r="H123" s="97">
        <v>490</v>
      </c>
      <c r="I123" s="97">
        <v>2</v>
      </c>
      <c r="J123" s="97">
        <v>0</v>
      </c>
      <c r="K123" s="97">
        <v>4</v>
      </c>
      <c r="L123" s="97">
        <v>0</v>
      </c>
      <c r="M123" s="97">
        <v>4</v>
      </c>
      <c r="N123" s="97">
        <v>0</v>
      </c>
      <c r="P123" s="153">
        <f t="shared" si="9"/>
        <v>3266.666666666667</v>
      </c>
      <c r="R123" s="101">
        <f t="shared" si="10"/>
        <v>2.673197278911565</v>
      </c>
    </row>
    <row r="124" spans="1:21" s="97" customFormat="1">
      <c r="A124" s="94">
        <v>42891</v>
      </c>
      <c r="B124" s="95">
        <v>19</v>
      </c>
      <c r="C124" s="95"/>
      <c r="D124" s="97" t="s">
        <v>90</v>
      </c>
      <c r="E124" s="97">
        <v>6</v>
      </c>
      <c r="F124" s="110">
        <v>100</v>
      </c>
      <c r="G124" s="110">
        <v>0.5</v>
      </c>
      <c r="H124" s="97">
        <v>540</v>
      </c>
      <c r="I124" s="97">
        <v>75</v>
      </c>
      <c r="J124" s="97">
        <v>4</v>
      </c>
      <c r="K124" s="97">
        <v>83</v>
      </c>
      <c r="L124" s="97">
        <v>3</v>
      </c>
      <c r="M124" s="97">
        <v>78</v>
      </c>
      <c r="N124" s="97">
        <v>4</v>
      </c>
      <c r="P124" s="153">
        <f t="shared" si="9"/>
        <v>84960</v>
      </c>
      <c r="R124" s="101">
        <f t="shared" si="10"/>
        <v>2364.6666666666665</v>
      </c>
    </row>
    <row r="125" spans="1:21" s="97" customFormat="1">
      <c r="A125" s="94">
        <v>42891</v>
      </c>
      <c r="B125" s="95">
        <v>17</v>
      </c>
      <c r="C125" s="95"/>
      <c r="D125" s="96" t="s">
        <v>38</v>
      </c>
      <c r="E125" s="97">
        <v>6</v>
      </c>
      <c r="F125" s="110">
        <v>224</v>
      </c>
      <c r="G125" s="110">
        <v>3</v>
      </c>
      <c r="H125" s="97">
        <v>250</v>
      </c>
      <c r="I125" s="97">
        <v>0</v>
      </c>
      <c r="J125" s="97">
        <v>0</v>
      </c>
      <c r="K125" s="97">
        <v>0</v>
      </c>
      <c r="L125" s="97">
        <v>0</v>
      </c>
      <c r="M125" s="97">
        <v>2</v>
      </c>
      <c r="N125" s="97">
        <v>0</v>
      </c>
      <c r="P125" s="153">
        <f t="shared" si="9"/>
        <v>55.55555555555555</v>
      </c>
      <c r="R125" s="101">
        <f t="shared" si="10"/>
        <v>0</v>
      </c>
    </row>
    <row r="126" spans="1:21" s="97" customFormat="1">
      <c r="A126" s="94">
        <v>42891</v>
      </c>
      <c r="B126" s="95">
        <v>17</v>
      </c>
      <c r="C126" s="95"/>
      <c r="D126" s="96" t="s">
        <v>38</v>
      </c>
      <c r="E126" s="97">
        <v>6</v>
      </c>
      <c r="F126" s="110">
        <v>180</v>
      </c>
      <c r="G126" s="110">
        <v>1</v>
      </c>
      <c r="H126" s="97">
        <v>440</v>
      </c>
      <c r="I126" s="97">
        <v>7</v>
      </c>
      <c r="J126" s="97">
        <v>0</v>
      </c>
      <c r="K126" s="97">
        <v>9</v>
      </c>
      <c r="L126" s="97">
        <v>0</v>
      </c>
      <c r="M126" s="97">
        <v>10</v>
      </c>
      <c r="N126" s="97">
        <v>0</v>
      </c>
      <c r="P126" s="153">
        <f t="shared" si="9"/>
        <v>3813.333333333333</v>
      </c>
      <c r="R126" s="101">
        <f t="shared" si="10"/>
        <v>12.193787878787877</v>
      </c>
    </row>
    <row r="127" spans="1:21" s="97" customFormat="1">
      <c r="A127" s="94">
        <v>42891</v>
      </c>
      <c r="B127" s="95">
        <v>17</v>
      </c>
      <c r="C127" s="95"/>
      <c r="D127" s="96" t="s">
        <v>38</v>
      </c>
      <c r="E127" s="97">
        <v>6</v>
      </c>
      <c r="F127" s="110">
        <v>100</v>
      </c>
      <c r="G127" s="110">
        <v>0.5</v>
      </c>
      <c r="H127" s="97">
        <v>410</v>
      </c>
      <c r="I127" s="97">
        <v>14</v>
      </c>
      <c r="J127" s="97">
        <v>15</v>
      </c>
      <c r="K127" s="97">
        <v>105</v>
      </c>
      <c r="L127" s="97">
        <v>9</v>
      </c>
      <c r="M127" s="97">
        <v>102</v>
      </c>
      <c r="N127" s="97">
        <v>7</v>
      </c>
      <c r="P127" s="153">
        <f t="shared" si="9"/>
        <v>60406.666666666672</v>
      </c>
      <c r="R127" s="101">
        <f t="shared" si="10"/>
        <v>414.05626016260169</v>
      </c>
    </row>
    <row r="128" spans="1:21" s="97" customFormat="1">
      <c r="A128" s="94">
        <v>42891</v>
      </c>
      <c r="B128" s="95">
        <v>20</v>
      </c>
      <c r="C128" s="95"/>
      <c r="D128" s="97" t="s">
        <v>46</v>
      </c>
      <c r="E128" s="97">
        <v>6</v>
      </c>
      <c r="F128" s="110">
        <v>224</v>
      </c>
      <c r="G128" s="97">
        <v>3</v>
      </c>
      <c r="H128" s="97">
        <v>250</v>
      </c>
      <c r="I128" s="97">
        <v>0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P128" s="153">
        <f t="shared" si="9"/>
        <v>0</v>
      </c>
      <c r="Q128" s="101"/>
      <c r="R128" s="97">
        <f t="shared" si="10"/>
        <v>0</v>
      </c>
    </row>
    <row r="129" spans="1:20" s="97" customFormat="1">
      <c r="A129" s="94">
        <v>42891</v>
      </c>
      <c r="B129" s="95">
        <v>20</v>
      </c>
      <c r="C129" s="95"/>
      <c r="D129" s="97" t="s">
        <v>46</v>
      </c>
      <c r="E129" s="97">
        <v>6</v>
      </c>
      <c r="F129" s="110">
        <v>180</v>
      </c>
      <c r="G129" s="97">
        <v>2</v>
      </c>
      <c r="H129" s="97">
        <v>250</v>
      </c>
      <c r="I129" s="97">
        <v>3</v>
      </c>
      <c r="J129" s="97">
        <v>0</v>
      </c>
      <c r="K129" s="97">
        <v>5</v>
      </c>
      <c r="L129" s="97">
        <v>0</v>
      </c>
      <c r="M129" s="97">
        <v>1</v>
      </c>
      <c r="N129" s="97">
        <v>0</v>
      </c>
      <c r="P129" s="153">
        <f t="shared" si="9"/>
        <v>375</v>
      </c>
      <c r="Q129" s="101"/>
      <c r="R129" s="97">
        <f t="shared" si="10"/>
        <v>0.9144000000000001</v>
      </c>
    </row>
    <row r="130" spans="1:20" s="105" customFormat="1" ht="16" thickBot="1">
      <c r="A130" s="102">
        <v>42891</v>
      </c>
      <c r="B130" s="103">
        <v>20</v>
      </c>
      <c r="C130" s="103"/>
      <c r="D130" s="97" t="s">
        <v>46</v>
      </c>
      <c r="E130" s="105">
        <v>7</v>
      </c>
      <c r="F130" s="171">
        <v>100</v>
      </c>
      <c r="G130" s="105">
        <v>0.5</v>
      </c>
      <c r="H130" s="105">
        <v>300</v>
      </c>
      <c r="I130" s="105">
        <v>4</v>
      </c>
      <c r="J130" s="105">
        <v>1</v>
      </c>
      <c r="K130" s="105">
        <v>5</v>
      </c>
      <c r="L130" s="105">
        <v>0</v>
      </c>
      <c r="M130" s="105">
        <v>0</v>
      </c>
      <c r="N130" s="105">
        <v>0</v>
      </c>
      <c r="P130" s="172">
        <f t="shared" si="9"/>
        <v>1800</v>
      </c>
      <c r="Q130" s="131"/>
      <c r="R130" s="105">
        <f t="shared" si="10"/>
        <v>4.8133333333333335</v>
      </c>
    </row>
    <row r="131" spans="1:20" s="166" customFormat="1">
      <c r="A131" s="163">
        <v>42894</v>
      </c>
      <c r="B131" s="164">
        <v>1</v>
      </c>
      <c r="C131" s="164"/>
      <c r="D131" s="165"/>
      <c r="F131" s="167">
        <v>100</v>
      </c>
      <c r="G131" s="168"/>
      <c r="H131" s="168"/>
      <c r="I131" s="168"/>
      <c r="J131" s="168"/>
      <c r="K131" s="168"/>
      <c r="L131" s="168"/>
      <c r="M131" s="168"/>
      <c r="N131" s="168"/>
      <c r="O131" s="168"/>
      <c r="P131" s="169" t="e">
        <v>#DIV/0!</v>
      </c>
      <c r="Q131" s="170"/>
    </row>
    <row r="132" spans="1:20" s="74" customFormat="1">
      <c r="A132" s="71">
        <v>42894</v>
      </c>
      <c r="B132" s="72">
        <v>2</v>
      </c>
      <c r="C132" s="72"/>
      <c r="F132" s="75">
        <v>100</v>
      </c>
      <c r="G132" s="76"/>
      <c r="H132" s="76"/>
      <c r="I132" s="76"/>
      <c r="J132" s="76"/>
      <c r="K132" s="76"/>
      <c r="L132" s="76"/>
      <c r="M132" s="76"/>
      <c r="N132" s="76"/>
      <c r="O132" s="76"/>
      <c r="P132" s="148" t="e">
        <v>#DIV/0!</v>
      </c>
      <c r="Q132" s="77"/>
      <c r="S132" s="78"/>
      <c r="T132" s="78"/>
    </row>
    <row r="133" spans="1:20" s="74" customFormat="1">
      <c r="A133" s="71">
        <v>42894</v>
      </c>
      <c r="B133" s="72">
        <v>3</v>
      </c>
      <c r="C133" s="72"/>
      <c r="F133" s="75">
        <v>100</v>
      </c>
      <c r="G133" s="76"/>
      <c r="H133" s="76"/>
      <c r="I133" s="76"/>
      <c r="J133" s="76"/>
      <c r="K133" s="76"/>
      <c r="L133" s="76"/>
      <c r="M133" s="76"/>
      <c r="N133" s="76"/>
      <c r="O133" s="76"/>
      <c r="P133" s="148" t="e">
        <v>#DIV/0!</v>
      </c>
      <c r="Q133" s="77"/>
      <c r="S133" s="78"/>
      <c r="T133" s="78"/>
    </row>
    <row r="134" spans="1:20" s="74" customFormat="1">
      <c r="A134" s="71">
        <v>42894</v>
      </c>
      <c r="B134" s="72">
        <v>4</v>
      </c>
      <c r="C134" s="72"/>
      <c r="F134" s="75">
        <v>100</v>
      </c>
      <c r="G134" s="76"/>
      <c r="H134" s="76"/>
      <c r="I134" s="76"/>
      <c r="J134" s="76"/>
      <c r="K134" s="76"/>
      <c r="L134" s="76"/>
      <c r="M134" s="76"/>
      <c r="N134" s="76"/>
      <c r="O134" s="76"/>
      <c r="P134" s="148" t="e">
        <v>#DIV/0!</v>
      </c>
      <c r="Q134" s="77"/>
      <c r="S134" s="78"/>
      <c r="T134" s="78"/>
    </row>
    <row r="135" spans="1:20" s="74" customFormat="1">
      <c r="A135" s="71">
        <v>42894</v>
      </c>
      <c r="B135" s="72">
        <v>5</v>
      </c>
      <c r="C135" s="72"/>
      <c r="F135" s="75">
        <v>100</v>
      </c>
      <c r="G135" s="76"/>
      <c r="H135" s="76"/>
      <c r="I135" s="76"/>
      <c r="J135" s="76"/>
      <c r="K135" s="76"/>
      <c r="L135" s="76"/>
      <c r="M135" s="76"/>
      <c r="N135" s="76"/>
      <c r="O135" s="76"/>
      <c r="P135" s="148" t="e">
        <v>#DIV/0!</v>
      </c>
      <c r="Q135" s="77"/>
      <c r="S135" s="78"/>
      <c r="T135" s="78"/>
    </row>
    <row r="136" spans="1:20" s="74" customFormat="1">
      <c r="A136" s="71">
        <v>42894</v>
      </c>
      <c r="B136" s="72">
        <v>6</v>
      </c>
      <c r="C136" s="72"/>
      <c r="F136" s="75">
        <v>100</v>
      </c>
      <c r="G136" s="76"/>
      <c r="H136" s="76"/>
      <c r="I136" s="76"/>
      <c r="J136" s="76"/>
      <c r="K136" s="76"/>
      <c r="L136" s="76"/>
      <c r="M136" s="76"/>
      <c r="N136" s="76"/>
      <c r="O136" s="76"/>
      <c r="P136" s="148" t="e">
        <v>#DIV/0!</v>
      </c>
      <c r="Q136" s="77"/>
      <c r="S136" s="78"/>
      <c r="T136" s="78"/>
    </row>
    <row r="137" spans="1:20" s="74" customFormat="1">
      <c r="A137" s="71">
        <v>42894</v>
      </c>
      <c r="B137" s="72">
        <v>7</v>
      </c>
      <c r="C137" s="72"/>
      <c r="F137" s="75">
        <v>100</v>
      </c>
      <c r="G137" s="76"/>
      <c r="H137" s="76"/>
      <c r="I137" s="76"/>
      <c r="J137" s="76"/>
      <c r="K137" s="76"/>
      <c r="L137" s="76"/>
      <c r="M137" s="76"/>
      <c r="N137" s="76"/>
      <c r="O137" s="76"/>
      <c r="P137" s="148" t="e">
        <v>#DIV/0!</v>
      </c>
      <c r="Q137" s="77"/>
      <c r="S137" s="78"/>
      <c r="T137" s="78"/>
    </row>
    <row r="138" spans="1:20" s="74" customFormat="1">
      <c r="A138" s="71">
        <v>42894</v>
      </c>
      <c r="B138" s="72">
        <v>8</v>
      </c>
      <c r="C138" s="72"/>
      <c r="F138" s="75">
        <v>100</v>
      </c>
      <c r="G138" s="76"/>
      <c r="H138" s="76"/>
      <c r="I138" s="76"/>
      <c r="J138" s="76"/>
      <c r="K138" s="76"/>
      <c r="L138" s="76"/>
      <c r="M138" s="76"/>
      <c r="N138" s="76"/>
      <c r="O138" s="76"/>
      <c r="P138" s="148" t="e">
        <v>#DIV/0!</v>
      </c>
      <c r="Q138" s="77"/>
      <c r="S138" s="78"/>
      <c r="T138" s="78"/>
    </row>
    <row r="139" spans="1:20" s="74" customFormat="1">
      <c r="A139" s="71">
        <v>42894</v>
      </c>
      <c r="B139" s="72">
        <v>9</v>
      </c>
      <c r="C139" s="72"/>
      <c r="F139" s="75">
        <v>100</v>
      </c>
      <c r="G139" s="76"/>
      <c r="H139" s="76"/>
      <c r="I139" s="76"/>
      <c r="J139" s="76"/>
      <c r="K139" s="76"/>
      <c r="L139" s="76"/>
      <c r="M139" s="76"/>
      <c r="N139" s="76"/>
      <c r="O139" s="76"/>
      <c r="P139" s="148" t="e">
        <v>#DIV/0!</v>
      </c>
      <c r="Q139" s="77"/>
      <c r="S139" s="78"/>
      <c r="T139" s="78"/>
    </row>
    <row r="140" spans="1:20" s="74" customFormat="1">
      <c r="A140" s="71">
        <v>42894</v>
      </c>
      <c r="B140" s="72">
        <v>10</v>
      </c>
      <c r="C140" s="72"/>
      <c r="F140" s="75">
        <v>100</v>
      </c>
      <c r="G140" s="76"/>
      <c r="H140" s="76"/>
      <c r="I140" s="76"/>
      <c r="J140" s="76"/>
      <c r="K140" s="76"/>
      <c r="L140" s="76"/>
      <c r="M140" s="76"/>
      <c r="N140" s="76"/>
      <c r="O140" s="76"/>
      <c r="P140" s="148" t="e">
        <v>#DIV/0!</v>
      </c>
      <c r="Q140" s="77"/>
      <c r="S140" s="78"/>
      <c r="T140" s="78"/>
    </row>
    <row r="141" spans="1:20" s="74" customFormat="1">
      <c r="A141" s="71">
        <v>42894</v>
      </c>
      <c r="B141" s="72">
        <v>11</v>
      </c>
      <c r="C141" s="72"/>
      <c r="F141" s="75">
        <v>100</v>
      </c>
      <c r="G141" s="76"/>
      <c r="H141" s="76"/>
      <c r="I141" s="76"/>
      <c r="J141" s="76"/>
      <c r="K141" s="76"/>
      <c r="L141" s="76"/>
      <c r="M141" s="76"/>
      <c r="N141" s="76"/>
      <c r="O141" s="76"/>
      <c r="P141" s="148" t="e">
        <v>#DIV/0!</v>
      </c>
      <c r="Q141" s="77"/>
      <c r="S141" s="78"/>
      <c r="T141" s="78"/>
    </row>
    <row r="142" spans="1:20" s="74" customFormat="1">
      <c r="A142" s="71">
        <v>42894</v>
      </c>
      <c r="B142" s="72">
        <v>12</v>
      </c>
      <c r="C142" s="72"/>
      <c r="F142" s="75">
        <v>100</v>
      </c>
      <c r="G142" s="76"/>
      <c r="H142" s="76"/>
      <c r="I142" s="76"/>
      <c r="J142" s="76"/>
      <c r="K142" s="76"/>
      <c r="L142" s="76"/>
      <c r="M142" s="76"/>
      <c r="N142" s="76"/>
      <c r="O142" s="76"/>
      <c r="P142" s="148" t="e">
        <v>#DIV/0!</v>
      </c>
      <c r="Q142" s="77"/>
      <c r="S142" s="78"/>
      <c r="T142" s="78"/>
    </row>
    <row r="143" spans="1:20" s="74" customFormat="1">
      <c r="A143" s="71">
        <v>42894</v>
      </c>
      <c r="B143" s="72">
        <v>13</v>
      </c>
      <c r="C143" s="72"/>
      <c r="D143" s="73"/>
      <c r="F143" s="75">
        <v>100</v>
      </c>
      <c r="G143" s="76"/>
      <c r="H143" s="76"/>
      <c r="I143" s="76"/>
      <c r="J143" s="76"/>
      <c r="K143" s="76"/>
      <c r="L143" s="76"/>
      <c r="M143" s="76"/>
      <c r="N143" s="76"/>
      <c r="O143" s="76"/>
      <c r="P143" s="148" t="e">
        <v>#DIV/0!</v>
      </c>
      <c r="Q143" s="77"/>
      <c r="S143" s="78"/>
      <c r="T143" s="78"/>
    </row>
    <row r="144" spans="1:20" s="74" customFormat="1">
      <c r="A144" s="71">
        <v>42894</v>
      </c>
      <c r="B144" s="72">
        <v>14</v>
      </c>
      <c r="C144" s="72"/>
      <c r="D144" s="73"/>
      <c r="F144" s="75">
        <v>100</v>
      </c>
      <c r="G144" s="76"/>
      <c r="H144" s="76"/>
      <c r="I144" s="76"/>
      <c r="J144" s="76"/>
      <c r="K144" s="76"/>
      <c r="L144" s="76"/>
      <c r="M144" s="76"/>
      <c r="N144" s="76"/>
      <c r="O144" s="76"/>
      <c r="P144" s="148" t="e">
        <v>#DIV/0!</v>
      </c>
      <c r="Q144" s="77"/>
      <c r="S144" s="78"/>
      <c r="T144" s="78"/>
    </row>
    <row r="145" spans="1:20" s="74" customFormat="1">
      <c r="A145" s="71">
        <v>42894</v>
      </c>
      <c r="B145" s="72">
        <v>15</v>
      </c>
      <c r="C145" s="72"/>
      <c r="F145" s="75">
        <v>100</v>
      </c>
      <c r="G145" s="76"/>
      <c r="H145" s="76"/>
      <c r="I145" s="76"/>
      <c r="J145" s="76"/>
      <c r="K145" s="76"/>
      <c r="L145" s="76"/>
      <c r="M145" s="76"/>
      <c r="N145" s="76"/>
      <c r="O145" s="76"/>
      <c r="P145" s="148" t="e">
        <v>#DIV/0!</v>
      </c>
      <c r="Q145" s="77"/>
      <c r="S145" s="78"/>
      <c r="T145" s="78"/>
    </row>
    <row r="146" spans="1:20" s="74" customFormat="1">
      <c r="A146" s="71">
        <v>42894</v>
      </c>
      <c r="B146" s="72">
        <v>16</v>
      </c>
      <c r="C146" s="72"/>
      <c r="F146" s="75">
        <v>100</v>
      </c>
      <c r="G146" s="76"/>
      <c r="H146" s="76"/>
      <c r="I146" s="76"/>
      <c r="J146" s="76"/>
      <c r="K146" s="76"/>
      <c r="L146" s="76"/>
      <c r="M146" s="76"/>
      <c r="N146" s="76"/>
      <c r="O146" s="76"/>
      <c r="P146" s="148" t="e">
        <v>#DIV/0!</v>
      </c>
      <c r="Q146" s="77"/>
      <c r="S146" s="78"/>
      <c r="T146" s="78"/>
    </row>
    <row r="147" spans="1:20" s="74" customFormat="1">
      <c r="A147" s="71">
        <v>42894</v>
      </c>
      <c r="B147" s="72">
        <v>17</v>
      </c>
      <c r="C147" s="72"/>
      <c r="F147" s="75">
        <v>100</v>
      </c>
      <c r="G147" s="76"/>
      <c r="H147" s="76"/>
      <c r="I147" s="76"/>
      <c r="J147" s="76"/>
      <c r="K147" s="76"/>
      <c r="L147" s="76"/>
      <c r="M147" s="76"/>
      <c r="N147" s="76"/>
      <c r="O147" s="76"/>
      <c r="P147" s="148" t="e">
        <v>#DIV/0!</v>
      </c>
      <c r="Q147" s="77"/>
      <c r="S147" s="78"/>
      <c r="T147" s="78"/>
    </row>
    <row r="148" spans="1:20" s="74" customFormat="1">
      <c r="A148" s="71">
        <v>42894</v>
      </c>
      <c r="B148" s="72">
        <v>18</v>
      </c>
      <c r="C148" s="72"/>
      <c r="F148" s="75">
        <v>100</v>
      </c>
      <c r="G148" s="76"/>
      <c r="H148" s="76"/>
      <c r="I148" s="76"/>
      <c r="J148" s="76"/>
      <c r="K148" s="76"/>
      <c r="L148" s="76"/>
      <c r="M148" s="76"/>
      <c r="N148" s="76"/>
      <c r="O148" s="76"/>
      <c r="P148" s="148" t="e">
        <v>#DIV/0!</v>
      </c>
      <c r="Q148" s="77"/>
    </row>
    <row r="149" spans="1:20" s="74" customFormat="1">
      <c r="A149" s="71">
        <v>42894</v>
      </c>
      <c r="B149" s="72">
        <v>19</v>
      </c>
      <c r="C149" s="72"/>
      <c r="F149" s="75">
        <v>100</v>
      </c>
      <c r="G149" s="76"/>
      <c r="H149" s="76"/>
      <c r="I149" s="76"/>
      <c r="J149" s="76"/>
      <c r="K149" s="76"/>
      <c r="L149" s="76"/>
      <c r="M149" s="76"/>
      <c r="N149" s="76"/>
      <c r="O149" s="76"/>
      <c r="P149" s="148" t="e">
        <v>#DIV/0!</v>
      </c>
      <c r="Q149" s="77"/>
    </row>
    <row r="150" spans="1:20" s="74" customFormat="1">
      <c r="A150" s="71">
        <v>42894</v>
      </c>
      <c r="B150" s="72">
        <v>20</v>
      </c>
      <c r="C150" s="72"/>
      <c r="F150" s="75">
        <v>100</v>
      </c>
      <c r="G150" s="76"/>
      <c r="H150" s="76"/>
      <c r="I150" s="76"/>
      <c r="J150" s="76"/>
      <c r="K150" s="76"/>
      <c r="L150" s="76"/>
      <c r="M150" s="76"/>
      <c r="N150" s="76"/>
      <c r="O150" s="76"/>
      <c r="P150" s="148" t="e">
        <v>#DIV/0!</v>
      </c>
      <c r="Q150" s="77"/>
    </row>
    <row r="151" spans="1:20" s="74" customFormat="1">
      <c r="A151" s="71">
        <v>42894</v>
      </c>
      <c r="B151" s="72">
        <v>21</v>
      </c>
      <c r="C151" s="72"/>
      <c r="F151" s="75">
        <v>100</v>
      </c>
      <c r="G151" s="76"/>
      <c r="H151" s="76"/>
      <c r="I151" s="76"/>
      <c r="J151" s="76"/>
      <c r="K151" s="76"/>
      <c r="L151" s="76"/>
      <c r="M151" s="76"/>
      <c r="N151" s="76"/>
      <c r="O151" s="76"/>
      <c r="P151" s="148" t="e">
        <v>#DIV/0!</v>
      </c>
      <c r="Q151" s="77"/>
    </row>
    <row r="152" spans="1:20" s="74" customFormat="1">
      <c r="A152" s="71">
        <v>42894</v>
      </c>
      <c r="B152" s="72">
        <v>22</v>
      </c>
      <c r="C152" s="72"/>
      <c r="F152" s="75">
        <v>100</v>
      </c>
      <c r="G152" s="76"/>
      <c r="H152" s="76"/>
      <c r="I152" s="76"/>
      <c r="J152" s="76"/>
      <c r="K152" s="76"/>
      <c r="L152" s="76"/>
      <c r="M152" s="76"/>
      <c r="N152" s="76"/>
      <c r="O152" s="76"/>
      <c r="P152" s="148" t="e">
        <v>#DIV/0!</v>
      </c>
      <c r="Q152" s="77"/>
    </row>
    <row r="153" spans="1:20" s="74" customFormat="1">
      <c r="A153" s="71">
        <v>42894</v>
      </c>
      <c r="B153" s="72">
        <v>23</v>
      </c>
      <c r="C153" s="72"/>
      <c r="D153" s="73"/>
      <c r="F153" s="75">
        <v>100</v>
      </c>
      <c r="G153" s="76"/>
      <c r="H153" s="76"/>
      <c r="I153" s="76"/>
      <c r="J153" s="76"/>
      <c r="K153" s="76"/>
      <c r="L153" s="76"/>
      <c r="M153" s="76"/>
      <c r="N153" s="76"/>
      <c r="O153" s="76"/>
      <c r="P153" s="148" t="e">
        <v>#DIV/0!</v>
      </c>
      <c r="Q153" s="77"/>
    </row>
    <row r="154" spans="1:20" s="82" customFormat="1" ht="16" thickBot="1">
      <c r="A154" s="79">
        <v>42894</v>
      </c>
      <c r="B154" s="80">
        <v>24</v>
      </c>
      <c r="C154" s="80"/>
      <c r="D154" s="81"/>
      <c r="F154" s="75">
        <v>100</v>
      </c>
      <c r="G154" s="84"/>
      <c r="H154" s="84"/>
      <c r="I154" s="84"/>
      <c r="J154" s="84"/>
      <c r="K154" s="84"/>
      <c r="L154" s="84"/>
      <c r="M154" s="84"/>
      <c r="N154" s="84"/>
      <c r="O154" s="84"/>
      <c r="P154" s="149" t="e">
        <v>#DIV/0!</v>
      </c>
      <c r="Q154" s="85"/>
    </row>
    <row r="155" spans="1:20" s="89" customFormat="1" ht="16" thickBot="1">
      <c r="A155" s="86">
        <v>42898</v>
      </c>
      <c r="B155" s="87"/>
      <c r="C155" s="87"/>
      <c r="D155" s="88" t="s">
        <v>79</v>
      </c>
      <c r="E155" s="89">
        <v>1</v>
      </c>
      <c r="F155" s="109">
        <v>224</v>
      </c>
      <c r="G155" s="109">
        <v>1</v>
      </c>
      <c r="H155" s="89">
        <v>260</v>
      </c>
      <c r="I155" s="89">
        <v>2</v>
      </c>
      <c r="J155" s="89">
        <v>0</v>
      </c>
      <c r="K155" s="89">
        <v>0</v>
      </c>
      <c r="L155" s="89">
        <v>0</v>
      </c>
      <c r="M155" s="89">
        <v>1</v>
      </c>
      <c r="N155" s="89">
        <v>0</v>
      </c>
      <c r="O155" s="89">
        <f t="shared" ref="O155:O186" si="11">(AVERAGE(I155,K155,M155)/((AVERAGE(I155,K155,M155)+AVERAGE(J155,L155,N155))))</f>
        <v>1</v>
      </c>
      <c r="P155" s="146">
        <f>(AVERAGE(I155,K155,M155)/G155)*H155</f>
        <v>260</v>
      </c>
      <c r="R155" s="93"/>
      <c r="S155" s="93"/>
      <c r="T155" s="93"/>
    </row>
    <row r="156" spans="1:20" s="97" customFormat="1" ht="16" thickBot="1">
      <c r="A156" s="94">
        <v>42898</v>
      </c>
      <c r="B156" s="95"/>
      <c r="C156" s="95"/>
      <c r="D156" s="88" t="s">
        <v>79</v>
      </c>
      <c r="E156" s="97">
        <v>1</v>
      </c>
      <c r="F156" s="110">
        <v>180</v>
      </c>
      <c r="G156" s="110">
        <v>0.5</v>
      </c>
      <c r="H156" s="97">
        <v>790</v>
      </c>
      <c r="I156" s="97">
        <v>18</v>
      </c>
      <c r="J156" s="97">
        <v>0</v>
      </c>
      <c r="K156" s="97">
        <v>16</v>
      </c>
      <c r="L156" s="97">
        <v>0</v>
      </c>
      <c r="M156" s="97">
        <v>9</v>
      </c>
      <c r="N156" s="97">
        <v>0</v>
      </c>
      <c r="P156" s="153">
        <f t="shared" ref="P156:P202" si="12">(AVERAGE(I156,K156,M156)/G156)*H156</f>
        <v>22646.666666666668</v>
      </c>
      <c r="R156" s="101"/>
      <c r="S156" s="101"/>
      <c r="T156" s="101"/>
    </row>
    <row r="157" spans="1:20" s="97" customFormat="1">
      <c r="A157" s="94">
        <v>42898</v>
      </c>
      <c r="B157" s="95"/>
      <c r="C157" s="95"/>
      <c r="D157" s="88" t="s">
        <v>79</v>
      </c>
      <c r="E157" s="97">
        <v>1</v>
      </c>
      <c r="F157" s="110">
        <v>100</v>
      </c>
      <c r="G157" s="110">
        <v>0.5</v>
      </c>
      <c r="H157" s="97">
        <v>840</v>
      </c>
      <c r="I157" s="97">
        <v>19</v>
      </c>
      <c r="J157" s="97">
        <v>0</v>
      </c>
      <c r="K157" s="97">
        <v>20</v>
      </c>
      <c r="L157" s="97">
        <v>0</v>
      </c>
      <c r="M157" s="97">
        <v>16</v>
      </c>
      <c r="N157" s="97">
        <v>0</v>
      </c>
      <c r="P157" s="153">
        <f t="shared" si="12"/>
        <v>30799.999999999996</v>
      </c>
      <c r="R157" s="101"/>
      <c r="S157" s="101"/>
      <c r="T157" s="101"/>
    </row>
    <row r="158" spans="1:20" s="97" customFormat="1">
      <c r="A158" s="94">
        <v>42898</v>
      </c>
      <c r="B158" s="95"/>
      <c r="C158" s="95"/>
      <c r="D158" s="97" t="s">
        <v>107</v>
      </c>
      <c r="E158" s="97">
        <v>1</v>
      </c>
      <c r="F158" s="110">
        <v>224</v>
      </c>
      <c r="G158" s="110">
        <v>2</v>
      </c>
      <c r="H158" s="97">
        <v>300</v>
      </c>
      <c r="I158" s="97">
        <v>0</v>
      </c>
      <c r="J158" s="97">
        <v>0</v>
      </c>
      <c r="K158" s="97">
        <v>2</v>
      </c>
      <c r="L158" s="97">
        <v>0</v>
      </c>
      <c r="M158" s="97">
        <v>1</v>
      </c>
      <c r="N158" s="97">
        <v>0</v>
      </c>
      <c r="P158" s="153">
        <f t="shared" si="12"/>
        <v>150</v>
      </c>
      <c r="R158" s="101"/>
      <c r="S158" s="101"/>
      <c r="T158" s="101"/>
    </row>
    <row r="159" spans="1:20" s="97" customFormat="1">
      <c r="A159" s="94">
        <v>42898</v>
      </c>
      <c r="B159" s="95"/>
      <c r="C159" s="95"/>
      <c r="D159" s="97" t="s">
        <v>107</v>
      </c>
      <c r="E159" s="97">
        <v>1</v>
      </c>
      <c r="F159" s="110">
        <v>180</v>
      </c>
      <c r="G159" s="110">
        <v>1.5</v>
      </c>
      <c r="H159" s="97">
        <v>625</v>
      </c>
      <c r="I159" s="97">
        <v>4</v>
      </c>
      <c r="J159" s="97">
        <v>1</v>
      </c>
      <c r="K159" s="97">
        <v>7</v>
      </c>
      <c r="L159" s="97">
        <v>1</v>
      </c>
      <c r="M159" s="97">
        <v>3</v>
      </c>
      <c r="N159" s="97">
        <v>1</v>
      </c>
      <c r="P159" s="153">
        <f t="shared" si="12"/>
        <v>1944.4444444444446</v>
      </c>
      <c r="R159" s="101"/>
      <c r="S159" s="101"/>
      <c r="T159" s="101"/>
    </row>
    <row r="160" spans="1:20" s="97" customFormat="1">
      <c r="A160" s="94">
        <v>42898</v>
      </c>
      <c r="B160" s="95"/>
      <c r="C160" s="95"/>
      <c r="D160" s="97" t="s">
        <v>107</v>
      </c>
      <c r="E160" s="97">
        <v>1</v>
      </c>
      <c r="F160" s="110">
        <v>100</v>
      </c>
      <c r="G160" s="110">
        <v>0.5</v>
      </c>
      <c r="H160" s="97">
        <v>800</v>
      </c>
      <c r="I160" s="97">
        <v>49</v>
      </c>
      <c r="J160" s="97">
        <v>0</v>
      </c>
      <c r="K160" s="97">
        <v>42</v>
      </c>
      <c r="L160" s="97">
        <v>2</v>
      </c>
      <c r="M160" s="97">
        <v>36</v>
      </c>
      <c r="N160" s="97">
        <v>3</v>
      </c>
      <c r="P160" s="153">
        <f t="shared" si="12"/>
        <v>67733.333333333343</v>
      </c>
      <c r="R160" s="101"/>
      <c r="S160" s="101"/>
      <c r="T160" s="101"/>
    </row>
    <row r="161" spans="1:21" s="97" customFormat="1">
      <c r="A161" s="94">
        <v>42898</v>
      </c>
      <c r="B161" s="95"/>
      <c r="C161" s="95"/>
      <c r="D161" s="97" t="s">
        <v>88</v>
      </c>
      <c r="E161" s="97">
        <v>2</v>
      </c>
      <c r="F161" s="110">
        <v>224</v>
      </c>
      <c r="G161" s="110">
        <v>1</v>
      </c>
      <c r="H161" s="97">
        <v>425</v>
      </c>
      <c r="I161" s="97">
        <v>1</v>
      </c>
      <c r="J161" s="97">
        <v>0</v>
      </c>
      <c r="K161" s="97">
        <v>3</v>
      </c>
      <c r="L161" s="97">
        <v>0</v>
      </c>
      <c r="M161" s="97">
        <v>3</v>
      </c>
      <c r="N161" s="97">
        <v>0</v>
      </c>
      <c r="P161" s="153">
        <f t="shared" si="12"/>
        <v>991.66666666666674</v>
      </c>
      <c r="R161" s="101"/>
      <c r="S161" s="101"/>
      <c r="T161" s="101"/>
    </row>
    <row r="162" spans="1:21" s="97" customFormat="1">
      <c r="A162" s="94">
        <v>42898</v>
      </c>
      <c r="B162" s="95"/>
      <c r="C162" s="95"/>
      <c r="D162" s="97" t="s">
        <v>88</v>
      </c>
      <c r="E162" s="97">
        <v>2</v>
      </c>
      <c r="F162" s="110">
        <v>180</v>
      </c>
      <c r="G162" s="110">
        <v>0.5</v>
      </c>
      <c r="H162" s="97">
        <v>900</v>
      </c>
      <c r="I162" s="97">
        <v>62</v>
      </c>
      <c r="J162" s="97">
        <v>1</v>
      </c>
      <c r="K162" s="97">
        <v>54</v>
      </c>
      <c r="L162" s="97">
        <v>0</v>
      </c>
      <c r="M162" s="97">
        <v>51</v>
      </c>
      <c r="N162" s="97">
        <v>1</v>
      </c>
      <c r="P162" s="153">
        <f t="shared" si="12"/>
        <v>100200</v>
      </c>
      <c r="R162" s="101"/>
      <c r="S162" s="101"/>
      <c r="T162" s="101"/>
    </row>
    <row r="163" spans="1:21" s="97" customFormat="1">
      <c r="A163" s="94">
        <v>42898</v>
      </c>
      <c r="B163" s="95"/>
      <c r="C163" s="95"/>
      <c r="D163" s="97" t="s">
        <v>88</v>
      </c>
      <c r="E163" s="97">
        <v>2</v>
      </c>
      <c r="F163" s="110">
        <v>100</v>
      </c>
      <c r="G163" s="110">
        <v>1</v>
      </c>
      <c r="H163" s="97">
        <v>725</v>
      </c>
      <c r="I163" s="97">
        <v>13</v>
      </c>
      <c r="J163" s="97">
        <v>10</v>
      </c>
      <c r="K163" s="97">
        <v>11</v>
      </c>
      <c r="L163" s="97">
        <v>10</v>
      </c>
      <c r="M163" s="97">
        <v>8</v>
      </c>
      <c r="N163" s="97">
        <v>6</v>
      </c>
      <c r="P163" s="153">
        <f t="shared" si="12"/>
        <v>7733.333333333333</v>
      </c>
      <c r="R163" s="101"/>
      <c r="S163" s="101"/>
      <c r="T163" s="101"/>
    </row>
    <row r="164" spans="1:21" s="97" customFormat="1">
      <c r="A164" s="94">
        <v>42898</v>
      </c>
      <c r="B164" s="95"/>
      <c r="C164" s="95"/>
      <c r="D164" s="97" t="s">
        <v>87</v>
      </c>
      <c r="E164" s="97">
        <v>2</v>
      </c>
      <c r="F164" s="110">
        <v>224</v>
      </c>
      <c r="G164" s="110">
        <v>1</v>
      </c>
      <c r="H164" s="97">
        <v>670</v>
      </c>
      <c r="I164" s="97">
        <v>4</v>
      </c>
      <c r="J164" s="97">
        <v>0</v>
      </c>
      <c r="K164" s="97">
        <v>1</v>
      </c>
      <c r="L164" s="97">
        <v>0</v>
      </c>
      <c r="M164" s="97">
        <v>4</v>
      </c>
      <c r="N164" s="97">
        <v>0</v>
      </c>
      <c r="P164" s="153">
        <f t="shared" si="12"/>
        <v>2010</v>
      </c>
      <c r="R164" s="101"/>
      <c r="S164" s="101"/>
      <c r="T164" s="101"/>
    </row>
    <row r="165" spans="1:21" s="97" customFormat="1">
      <c r="A165" s="94">
        <v>42898</v>
      </c>
      <c r="B165" s="95"/>
      <c r="C165" s="95"/>
      <c r="D165" s="97" t="s">
        <v>87</v>
      </c>
      <c r="E165" s="97">
        <v>2</v>
      </c>
      <c r="F165" s="110">
        <v>180</v>
      </c>
      <c r="G165" s="110">
        <v>0.5</v>
      </c>
      <c r="H165" s="97">
        <v>900</v>
      </c>
      <c r="I165" s="97">
        <v>18</v>
      </c>
      <c r="J165" s="97">
        <v>0</v>
      </c>
      <c r="K165" s="97">
        <v>16</v>
      </c>
      <c r="L165" s="97">
        <v>0</v>
      </c>
      <c r="M165" s="97">
        <v>25</v>
      </c>
      <c r="N165" s="97">
        <v>2</v>
      </c>
      <c r="P165" s="153">
        <f t="shared" si="12"/>
        <v>35400</v>
      </c>
      <c r="R165" s="101"/>
      <c r="S165" s="101"/>
      <c r="T165" s="101"/>
    </row>
    <row r="166" spans="1:21" s="97" customFormat="1">
      <c r="A166" s="94">
        <v>42898</v>
      </c>
      <c r="B166" s="95"/>
      <c r="C166" s="95"/>
      <c r="D166" s="97" t="s">
        <v>87</v>
      </c>
      <c r="E166" s="97">
        <v>2</v>
      </c>
      <c r="F166" s="110">
        <v>100</v>
      </c>
      <c r="G166" s="110">
        <v>1</v>
      </c>
      <c r="H166" s="97">
        <v>580</v>
      </c>
      <c r="I166" s="97">
        <v>14</v>
      </c>
      <c r="J166" s="97">
        <v>2</v>
      </c>
      <c r="K166" s="97">
        <v>14</v>
      </c>
      <c r="L166" s="97">
        <v>1</v>
      </c>
      <c r="M166" s="97">
        <v>15</v>
      </c>
      <c r="N166" s="97">
        <v>1</v>
      </c>
      <c r="P166" s="153">
        <f t="shared" si="12"/>
        <v>8313.3333333333339</v>
      </c>
      <c r="R166" s="101"/>
      <c r="S166" s="101"/>
      <c r="T166" s="101"/>
    </row>
    <row r="167" spans="1:21" s="97" customFormat="1">
      <c r="A167" s="94">
        <v>42898</v>
      </c>
      <c r="B167" s="95"/>
      <c r="C167" s="95"/>
      <c r="D167" s="96" t="s">
        <v>143</v>
      </c>
      <c r="E167" s="97">
        <v>3</v>
      </c>
      <c r="F167" s="110">
        <v>224</v>
      </c>
      <c r="G167" s="110">
        <v>1</v>
      </c>
      <c r="H167" s="97">
        <v>450</v>
      </c>
      <c r="I167" s="97">
        <v>7</v>
      </c>
      <c r="J167" s="97">
        <v>0</v>
      </c>
      <c r="K167" s="97">
        <v>9</v>
      </c>
      <c r="L167" s="97">
        <v>0</v>
      </c>
      <c r="M167" s="97">
        <v>9</v>
      </c>
      <c r="N167" s="97">
        <v>0</v>
      </c>
      <c r="P167" s="153">
        <f t="shared" si="12"/>
        <v>3750.0000000000005</v>
      </c>
      <c r="R167" s="101"/>
      <c r="S167" s="101"/>
      <c r="T167" s="101"/>
    </row>
    <row r="168" spans="1:21" s="97" customFormat="1">
      <c r="A168" s="94">
        <v>42898</v>
      </c>
      <c r="B168" s="95"/>
      <c r="C168" s="95"/>
      <c r="D168" s="96" t="s">
        <v>143</v>
      </c>
      <c r="E168" s="97">
        <v>3</v>
      </c>
      <c r="F168" s="110">
        <v>180</v>
      </c>
      <c r="G168" s="110">
        <v>0.5</v>
      </c>
      <c r="H168" s="97">
        <v>720</v>
      </c>
      <c r="I168" s="97">
        <v>15</v>
      </c>
      <c r="J168" s="97">
        <v>1</v>
      </c>
      <c r="K168" s="97">
        <v>26</v>
      </c>
      <c r="L168" s="97">
        <v>1</v>
      </c>
      <c r="M168" s="97">
        <v>28</v>
      </c>
      <c r="N168" s="97">
        <v>0</v>
      </c>
      <c r="P168" s="153">
        <f t="shared" si="12"/>
        <v>33120</v>
      </c>
      <c r="R168" s="101"/>
      <c r="S168" s="101"/>
      <c r="T168" s="101"/>
    </row>
    <row r="169" spans="1:21" s="97" customFormat="1">
      <c r="A169" s="94">
        <v>42898</v>
      </c>
      <c r="B169" s="95"/>
      <c r="C169" s="95"/>
      <c r="D169" s="96" t="s">
        <v>143</v>
      </c>
      <c r="E169" s="97">
        <v>3</v>
      </c>
      <c r="F169" s="110">
        <v>100</v>
      </c>
      <c r="G169" s="110">
        <v>1</v>
      </c>
      <c r="H169" s="97">
        <v>520</v>
      </c>
      <c r="I169" s="97">
        <v>5</v>
      </c>
      <c r="J169" s="97">
        <v>0</v>
      </c>
      <c r="K169" s="97">
        <v>4</v>
      </c>
      <c r="L169" s="97">
        <v>3</v>
      </c>
      <c r="M169" s="97">
        <v>7</v>
      </c>
      <c r="N169" s="97">
        <v>3</v>
      </c>
      <c r="P169" s="153">
        <f t="shared" si="12"/>
        <v>2773.333333333333</v>
      </c>
      <c r="R169" s="101"/>
      <c r="S169" s="101"/>
      <c r="T169" s="101"/>
    </row>
    <row r="170" spans="1:21" s="97" customFormat="1">
      <c r="A170" s="94">
        <v>42898</v>
      </c>
      <c r="B170" s="95"/>
      <c r="C170" s="95"/>
      <c r="D170" s="97" t="s">
        <v>78</v>
      </c>
      <c r="E170" s="97">
        <v>3</v>
      </c>
      <c r="F170" s="110">
        <v>224</v>
      </c>
      <c r="G170" s="110">
        <v>2</v>
      </c>
      <c r="H170" s="97">
        <v>300</v>
      </c>
      <c r="I170" s="97">
        <v>0</v>
      </c>
      <c r="J170" s="97">
        <v>0</v>
      </c>
      <c r="K170" s="97">
        <v>3</v>
      </c>
      <c r="L170" s="97">
        <v>0</v>
      </c>
      <c r="M170" s="97">
        <v>3</v>
      </c>
      <c r="N170" s="97">
        <v>0</v>
      </c>
      <c r="P170" s="153">
        <f t="shared" si="12"/>
        <v>300</v>
      </c>
      <c r="R170" s="101"/>
      <c r="S170" s="101"/>
      <c r="T170" s="101"/>
    </row>
    <row r="171" spans="1:21" s="97" customFormat="1">
      <c r="A171" s="94">
        <v>42898</v>
      </c>
      <c r="B171" s="95"/>
      <c r="C171" s="95"/>
      <c r="D171" s="97" t="s">
        <v>78</v>
      </c>
      <c r="E171" s="97">
        <v>3</v>
      </c>
      <c r="F171" s="110">
        <v>180</v>
      </c>
      <c r="G171" s="110">
        <v>0.5</v>
      </c>
      <c r="H171" s="97">
        <v>820</v>
      </c>
      <c r="I171" s="97">
        <v>23</v>
      </c>
      <c r="J171" s="97">
        <v>0</v>
      </c>
      <c r="K171" s="97">
        <v>34</v>
      </c>
      <c r="L171" s="97">
        <v>0</v>
      </c>
      <c r="M171" s="97">
        <v>24</v>
      </c>
      <c r="N171" s="97">
        <v>0</v>
      </c>
      <c r="P171" s="153">
        <f t="shared" si="12"/>
        <v>44280</v>
      </c>
      <c r="R171" s="101"/>
    </row>
    <row r="172" spans="1:21" s="97" customFormat="1">
      <c r="A172" s="94">
        <v>42898</v>
      </c>
      <c r="B172" s="95"/>
      <c r="C172" s="95"/>
      <c r="D172" s="97" t="s">
        <v>78</v>
      </c>
      <c r="E172" s="97">
        <v>3</v>
      </c>
      <c r="F172" s="110">
        <v>100</v>
      </c>
      <c r="G172" s="110">
        <v>1</v>
      </c>
      <c r="H172" s="97">
        <v>500</v>
      </c>
      <c r="I172" s="97">
        <v>6</v>
      </c>
      <c r="J172" s="97">
        <v>1</v>
      </c>
      <c r="K172" s="97">
        <v>6</v>
      </c>
      <c r="L172" s="97">
        <v>4</v>
      </c>
      <c r="M172" s="97">
        <v>5</v>
      </c>
      <c r="N172" s="97">
        <v>1</v>
      </c>
      <c r="P172" s="153">
        <f t="shared" si="12"/>
        <v>2833.3333333333335</v>
      </c>
      <c r="R172" s="101"/>
    </row>
    <row r="173" spans="1:21" s="97" customFormat="1">
      <c r="A173" s="94">
        <v>42898</v>
      </c>
      <c r="B173" s="95"/>
      <c r="C173" s="95"/>
      <c r="D173" s="96" t="s">
        <v>21</v>
      </c>
      <c r="E173" s="97">
        <v>4</v>
      </c>
      <c r="F173" s="110">
        <v>224</v>
      </c>
      <c r="G173" s="110">
        <v>1</v>
      </c>
      <c r="H173" s="97">
        <v>300</v>
      </c>
      <c r="I173" s="97">
        <v>0</v>
      </c>
      <c r="J173" s="97">
        <v>0</v>
      </c>
      <c r="K173" s="97">
        <v>0</v>
      </c>
      <c r="L173" s="97">
        <v>0</v>
      </c>
      <c r="M173" s="97">
        <v>0</v>
      </c>
      <c r="N173" s="97">
        <v>0</v>
      </c>
      <c r="P173" s="153">
        <f t="shared" si="12"/>
        <v>0</v>
      </c>
      <c r="R173" s="101"/>
      <c r="U173" s="97" t="s">
        <v>200</v>
      </c>
    </row>
    <row r="174" spans="1:21" s="97" customFormat="1">
      <c r="A174" s="94">
        <v>42898</v>
      </c>
      <c r="B174" s="95"/>
      <c r="C174" s="95"/>
      <c r="D174" s="96" t="s">
        <v>21</v>
      </c>
      <c r="E174" s="97">
        <v>4</v>
      </c>
      <c r="F174" s="110">
        <v>180</v>
      </c>
      <c r="G174" s="110">
        <v>1</v>
      </c>
      <c r="H174" s="97">
        <v>300</v>
      </c>
      <c r="I174" s="97">
        <v>0</v>
      </c>
      <c r="J174" s="97">
        <v>0</v>
      </c>
      <c r="K174" s="97">
        <v>0</v>
      </c>
      <c r="L174" s="97">
        <v>0</v>
      </c>
      <c r="M174" s="97">
        <v>0</v>
      </c>
      <c r="N174" s="97">
        <v>0</v>
      </c>
      <c r="P174" s="153">
        <f t="shared" si="12"/>
        <v>0</v>
      </c>
      <c r="R174" s="101"/>
    </row>
    <row r="175" spans="1:21" s="97" customFormat="1">
      <c r="A175" s="94">
        <v>42898</v>
      </c>
      <c r="B175" s="95"/>
      <c r="C175" s="95"/>
      <c r="D175" s="96" t="s">
        <v>21</v>
      </c>
      <c r="E175" s="97">
        <v>4</v>
      </c>
      <c r="F175" s="110">
        <v>100</v>
      </c>
      <c r="G175" s="110">
        <v>0.5</v>
      </c>
      <c r="H175" s="97">
        <v>550</v>
      </c>
      <c r="I175" s="97">
        <v>65</v>
      </c>
      <c r="J175" s="97">
        <v>0</v>
      </c>
      <c r="K175" s="97">
        <v>70</v>
      </c>
      <c r="L175" s="97">
        <v>0</v>
      </c>
      <c r="M175" s="97">
        <v>58</v>
      </c>
      <c r="N175" s="97">
        <v>3</v>
      </c>
      <c r="P175" s="153">
        <f t="shared" si="12"/>
        <v>70766.666666666657</v>
      </c>
      <c r="R175" s="101"/>
    </row>
    <row r="176" spans="1:21" s="97" customFormat="1">
      <c r="A176" s="94">
        <v>42898</v>
      </c>
      <c r="B176" s="95"/>
      <c r="C176" s="95"/>
      <c r="D176" s="97" t="s">
        <v>86</v>
      </c>
      <c r="E176" s="97">
        <v>4</v>
      </c>
      <c r="F176" s="110">
        <v>224</v>
      </c>
      <c r="G176" s="97">
        <v>1</v>
      </c>
      <c r="H176" s="97">
        <v>300</v>
      </c>
      <c r="I176" s="97">
        <v>3</v>
      </c>
      <c r="J176" s="97">
        <v>0</v>
      </c>
      <c r="K176" s="97">
        <v>3</v>
      </c>
      <c r="L176" s="97">
        <v>0</v>
      </c>
      <c r="M176" s="97">
        <v>0</v>
      </c>
      <c r="N176" s="97">
        <v>0</v>
      </c>
      <c r="P176" s="153">
        <f t="shared" si="12"/>
        <v>600</v>
      </c>
      <c r="Q176" s="101"/>
    </row>
    <row r="177" spans="1:21" s="97" customFormat="1">
      <c r="A177" s="94">
        <v>42898</v>
      </c>
      <c r="B177" s="95"/>
      <c r="C177" s="95"/>
      <c r="D177" s="97" t="s">
        <v>86</v>
      </c>
      <c r="E177" s="97">
        <v>4</v>
      </c>
      <c r="F177" s="110">
        <v>180</v>
      </c>
      <c r="G177" s="97">
        <v>1</v>
      </c>
      <c r="H177" s="97">
        <v>500</v>
      </c>
      <c r="I177" s="97">
        <v>23</v>
      </c>
      <c r="J177" s="97">
        <v>0</v>
      </c>
      <c r="K177" s="97">
        <v>21</v>
      </c>
      <c r="L177" s="97">
        <v>0</v>
      </c>
      <c r="M177" s="97">
        <v>17</v>
      </c>
      <c r="N177" s="97">
        <v>0</v>
      </c>
      <c r="P177" s="153">
        <f t="shared" si="12"/>
        <v>10166.666666666666</v>
      </c>
      <c r="Q177" s="101"/>
    </row>
    <row r="178" spans="1:21" s="97" customFormat="1">
      <c r="A178" s="94">
        <v>42898</v>
      </c>
      <c r="B178" s="95"/>
      <c r="C178" s="95"/>
      <c r="D178" s="97" t="s">
        <v>86</v>
      </c>
      <c r="E178" s="97">
        <v>4</v>
      </c>
      <c r="F178" s="110">
        <v>100</v>
      </c>
      <c r="G178" s="97">
        <v>0.5</v>
      </c>
      <c r="H178" s="97">
        <v>650</v>
      </c>
      <c r="I178" s="97">
        <v>57</v>
      </c>
      <c r="J178" s="97">
        <v>0</v>
      </c>
      <c r="K178" s="97">
        <v>66</v>
      </c>
      <c r="L178" s="97">
        <v>0</v>
      </c>
      <c r="M178" s="97">
        <v>44</v>
      </c>
      <c r="N178" s="97">
        <v>1</v>
      </c>
      <c r="P178" s="153">
        <f t="shared" si="12"/>
        <v>72366.666666666657</v>
      </c>
      <c r="Q178" s="101"/>
    </row>
    <row r="179" spans="1:21" s="97" customFormat="1">
      <c r="A179" s="94">
        <v>42898</v>
      </c>
      <c r="B179" s="95"/>
      <c r="C179" s="95"/>
      <c r="D179" s="96" t="s">
        <v>89</v>
      </c>
      <c r="E179" s="97">
        <v>5</v>
      </c>
      <c r="F179" s="110">
        <v>224</v>
      </c>
      <c r="G179" s="110">
        <v>1</v>
      </c>
      <c r="H179" s="97">
        <v>340</v>
      </c>
      <c r="I179" s="97">
        <v>0</v>
      </c>
      <c r="J179" s="97">
        <v>0</v>
      </c>
      <c r="K179" s="97">
        <v>0</v>
      </c>
      <c r="L179" s="97">
        <v>0</v>
      </c>
      <c r="M179" s="97">
        <v>0</v>
      </c>
      <c r="N179" s="97">
        <v>0</v>
      </c>
      <c r="P179" s="153">
        <f t="shared" si="12"/>
        <v>0</v>
      </c>
      <c r="R179" s="101">
        <f t="shared" ref="R179:R202" si="13">(AVERAGE(K179:P179)/H179)*I179</f>
        <v>0</v>
      </c>
      <c r="S179" s="101"/>
      <c r="T179" s="101"/>
      <c r="U179" s="97" t="s">
        <v>181</v>
      </c>
    </row>
    <row r="180" spans="1:21" s="97" customFormat="1">
      <c r="A180" s="94">
        <v>42898</v>
      </c>
      <c r="B180" s="95"/>
      <c r="C180" s="95"/>
      <c r="D180" s="96" t="s">
        <v>89</v>
      </c>
      <c r="E180" s="97">
        <v>5</v>
      </c>
      <c r="F180" s="110">
        <v>180</v>
      </c>
      <c r="G180" s="110">
        <v>1</v>
      </c>
      <c r="H180" s="97">
        <v>500</v>
      </c>
      <c r="I180" s="97">
        <v>32</v>
      </c>
      <c r="J180" s="97">
        <v>0</v>
      </c>
      <c r="K180" s="97">
        <v>38</v>
      </c>
      <c r="L180" s="97">
        <v>0</v>
      </c>
      <c r="M180" s="97">
        <v>32</v>
      </c>
      <c r="N180" s="97">
        <v>0</v>
      </c>
      <c r="P180" s="153">
        <f t="shared" si="12"/>
        <v>17000</v>
      </c>
      <c r="R180" s="101">
        <f t="shared" si="13"/>
        <v>218.49600000000001</v>
      </c>
      <c r="S180" s="101"/>
      <c r="T180" s="101"/>
    </row>
    <row r="181" spans="1:21" s="97" customFormat="1">
      <c r="A181" s="94">
        <v>42898</v>
      </c>
      <c r="B181" s="95"/>
      <c r="C181" s="95"/>
      <c r="D181" s="96" t="s">
        <v>89</v>
      </c>
      <c r="E181" s="97">
        <v>5</v>
      </c>
      <c r="F181" s="110">
        <v>100</v>
      </c>
      <c r="G181" s="110">
        <v>1</v>
      </c>
      <c r="H181" s="97">
        <v>500</v>
      </c>
      <c r="I181" s="97">
        <v>43</v>
      </c>
      <c r="J181" s="97">
        <v>2</v>
      </c>
      <c r="K181" s="97">
        <v>36</v>
      </c>
      <c r="L181" s="97">
        <v>0</v>
      </c>
      <c r="M181" s="97">
        <v>44</v>
      </c>
      <c r="N181" s="97">
        <v>0</v>
      </c>
      <c r="P181" s="153">
        <f t="shared" si="12"/>
        <v>20500</v>
      </c>
      <c r="R181" s="101">
        <f t="shared" si="13"/>
        <v>353.976</v>
      </c>
      <c r="S181" s="101"/>
      <c r="T181" s="101"/>
    </row>
    <row r="182" spans="1:21" s="97" customFormat="1">
      <c r="A182" s="94">
        <v>42898</v>
      </c>
      <c r="B182" s="95"/>
      <c r="C182" s="95"/>
      <c r="D182" s="97" t="s">
        <v>37</v>
      </c>
      <c r="E182" s="97">
        <v>5</v>
      </c>
      <c r="F182" s="110">
        <v>224</v>
      </c>
      <c r="G182" s="110">
        <v>2</v>
      </c>
      <c r="H182" s="97">
        <v>330</v>
      </c>
      <c r="I182" s="97" t="s">
        <v>171</v>
      </c>
      <c r="P182" s="153" t="e">
        <f t="shared" si="12"/>
        <v>#DIV/0!</v>
      </c>
      <c r="R182" s="101" t="e">
        <f t="shared" si="13"/>
        <v>#DIV/0!</v>
      </c>
      <c r="S182" s="101"/>
      <c r="T182" s="101"/>
    </row>
    <row r="183" spans="1:21" s="97" customFormat="1">
      <c r="A183" s="94">
        <v>42898</v>
      </c>
      <c r="B183" s="95"/>
      <c r="C183" s="95"/>
      <c r="D183" s="97" t="s">
        <v>37</v>
      </c>
      <c r="E183" s="97">
        <v>5</v>
      </c>
      <c r="F183" s="110">
        <v>180</v>
      </c>
      <c r="G183" s="110">
        <v>1</v>
      </c>
      <c r="H183" s="97">
        <v>360</v>
      </c>
      <c r="I183" s="97">
        <v>8</v>
      </c>
      <c r="J183" s="97">
        <v>0</v>
      </c>
      <c r="K183" s="97">
        <v>10</v>
      </c>
      <c r="L183" s="97">
        <v>0</v>
      </c>
      <c r="M183" s="97">
        <v>8</v>
      </c>
      <c r="N183" s="97">
        <v>0</v>
      </c>
      <c r="P183" s="153">
        <f t="shared" si="12"/>
        <v>3120</v>
      </c>
      <c r="R183" s="101">
        <f t="shared" si="13"/>
        <v>13.946666666666667</v>
      </c>
      <c r="S183" s="101"/>
      <c r="T183" s="101"/>
    </row>
    <row r="184" spans="1:21" s="97" customFormat="1">
      <c r="A184" s="94">
        <v>42898</v>
      </c>
      <c r="B184" s="95"/>
      <c r="C184" s="95"/>
      <c r="D184" s="173" t="s">
        <v>37</v>
      </c>
      <c r="E184" s="97">
        <v>5</v>
      </c>
      <c r="F184" s="110">
        <v>100</v>
      </c>
      <c r="G184" s="110">
        <v>1</v>
      </c>
      <c r="H184" s="97">
        <v>350</v>
      </c>
      <c r="I184" s="97">
        <v>56</v>
      </c>
      <c r="J184" s="97">
        <v>0</v>
      </c>
      <c r="K184" s="97">
        <v>50</v>
      </c>
      <c r="L184" s="97">
        <v>0</v>
      </c>
      <c r="M184" s="97">
        <v>72</v>
      </c>
      <c r="N184" s="97">
        <v>2</v>
      </c>
      <c r="P184" s="153">
        <f t="shared" si="12"/>
        <v>20766.666666666668</v>
      </c>
      <c r="R184" s="101">
        <f t="shared" si="13"/>
        <v>668.50133333333326</v>
      </c>
      <c r="S184" s="101"/>
      <c r="T184" s="101"/>
    </row>
    <row r="185" spans="1:21" s="97" customFormat="1">
      <c r="A185" s="94">
        <v>42898</v>
      </c>
      <c r="B185" s="95"/>
      <c r="C185" s="95"/>
      <c r="D185" s="97" t="s">
        <v>90</v>
      </c>
      <c r="E185" s="97">
        <v>6</v>
      </c>
      <c r="F185" s="110">
        <v>224</v>
      </c>
      <c r="G185" s="110">
        <v>1</v>
      </c>
      <c r="H185" s="97">
        <v>450</v>
      </c>
      <c r="I185" s="97">
        <v>5</v>
      </c>
      <c r="J185" s="97">
        <v>0</v>
      </c>
      <c r="K185" s="97">
        <v>1</v>
      </c>
      <c r="L185" s="97">
        <v>0</v>
      </c>
      <c r="M185" s="97">
        <v>5</v>
      </c>
      <c r="N185" s="97">
        <v>0</v>
      </c>
      <c r="P185" s="153">
        <f t="shared" si="12"/>
        <v>1650</v>
      </c>
      <c r="R185" s="101">
        <f t="shared" si="13"/>
        <v>3.6799999999999997</v>
      </c>
      <c r="S185" s="101"/>
      <c r="T185" s="101"/>
      <c r="U185" s="97" t="s">
        <v>183</v>
      </c>
    </row>
    <row r="186" spans="1:21" s="97" customFormat="1">
      <c r="A186" s="94">
        <v>42898</v>
      </c>
      <c r="B186" s="95"/>
      <c r="C186" s="95"/>
      <c r="D186" s="97" t="s">
        <v>90</v>
      </c>
      <c r="E186" s="97">
        <v>6</v>
      </c>
      <c r="F186" s="110">
        <v>180</v>
      </c>
      <c r="G186" s="110">
        <v>0.5</v>
      </c>
      <c r="H186" s="97">
        <v>725</v>
      </c>
      <c r="I186" s="97">
        <v>37</v>
      </c>
      <c r="J186" s="97">
        <v>0</v>
      </c>
      <c r="K186" s="97">
        <v>35</v>
      </c>
      <c r="L186" s="97">
        <v>0</v>
      </c>
      <c r="M186" s="97">
        <v>29</v>
      </c>
      <c r="N186" s="97">
        <v>0</v>
      </c>
      <c r="P186" s="153">
        <f t="shared" si="12"/>
        <v>48816.666666666664</v>
      </c>
      <c r="R186" s="101">
        <f t="shared" si="13"/>
        <v>498.91990804597702</v>
      </c>
      <c r="S186" s="101"/>
      <c r="T186" s="101"/>
    </row>
    <row r="187" spans="1:21" s="97" customFormat="1">
      <c r="A187" s="94">
        <v>42898</v>
      </c>
      <c r="B187" s="95"/>
      <c r="C187" s="95"/>
      <c r="D187" s="97" t="s">
        <v>90</v>
      </c>
      <c r="E187" s="97">
        <v>6</v>
      </c>
      <c r="F187" s="110">
        <v>100</v>
      </c>
      <c r="G187" s="110">
        <v>1</v>
      </c>
      <c r="H187" s="97">
        <v>520</v>
      </c>
      <c r="I187" s="97">
        <v>40</v>
      </c>
      <c r="J187" s="97">
        <v>1</v>
      </c>
      <c r="K187" s="97">
        <v>52</v>
      </c>
      <c r="L187" s="97">
        <v>0</v>
      </c>
      <c r="M187" s="97">
        <v>46</v>
      </c>
      <c r="N187" s="97">
        <v>0</v>
      </c>
      <c r="P187" s="153">
        <f t="shared" si="12"/>
        <v>23920</v>
      </c>
      <c r="R187" s="101">
        <f t="shared" si="13"/>
        <v>369.50769230769231</v>
      </c>
      <c r="S187" s="101"/>
      <c r="T187" s="101"/>
    </row>
    <row r="188" spans="1:21" s="97" customFormat="1">
      <c r="A188" s="94">
        <v>42898</v>
      </c>
      <c r="B188" s="95"/>
      <c r="C188" s="95"/>
      <c r="D188" s="97" t="s">
        <v>142</v>
      </c>
      <c r="E188" s="97">
        <v>6</v>
      </c>
      <c r="F188" s="110">
        <v>224</v>
      </c>
      <c r="G188" s="110">
        <v>1</v>
      </c>
      <c r="H188" s="97">
        <v>330</v>
      </c>
      <c r="I188" s="97">
        <v>11</v>
      </c>
      <c r="J188" s="97">
        <v>0</v>
      </c>
      <c r="K188" s="97">
        <v>11</v>
      </c>
      <c r="L188" s="97">
        <v>0</v>
      </c>
      <c r="M188" s="97">
        <v>9</v>
      </c>
      <c r="N188" s="97">
        <v>0</v>
      </c>
      <c r="P188" s="153">
        <f t="shared" si="12"/>
        <v>3410</v>
      </c>
      <c r="R188" s="101">
        <f t="shared" si="13"/>
        <v>22.866666666666664</v>
      </c>
      <c r="S188" s="101"/>
      <c r="T188" s="101"/>
    </row>
    <row r="189" spans="1:21" s="97" customFormat="1">
      <c r="A189" s="94">
        <v>42898</v>
      </c>
      <c r="B189" s="95"/>
      <c r="C189" s="95"/>
      <c r="D189" s="97" t="s">
        <v>142</v>
      </c>
      <c r="E189" s="97">
        <v>6</v>
      </c>
      <c r="F189" s="110">
        <v>180</v>
      </c>
      <c r="G189" s="110">
        <v>0.5</v>
      </c>
      <c r="H189" s="97">
        <v>625</v>
      </c>
      <c r="I189" s="97">
        <v>45</v>
      </c>
      <c r="J189" s="97">
        <v>0</v>
      </c>
      <c r="K189" s="97">
        <v>35</v>
      </c>
      <c r="L189" s="97">
        <v>0</v>
      </c>
      <c r="M189" s="97">
        <v>32</v>
      </c>
      <c r="N189" s="97">
        <v>0</v>
      </c>
      <c r="P189" s="153">
        <f t="shared" si="12"/>
        <v>46666.666666666672</v>
      </c>
      <c r="R189" s="101">
        <f t="shared" si="13"/>
        <v>672.96479999999997</v>
      </c>
      <c r="S189" s="101"/>
      <c r="T189" s="101"/>
    </row>
    <row r="190" spans="1:21" s="97" customFormat="1">
      <c r="A190" s="94">
        <v>42898</v>
      </c>
      <c r="B190" s="95"/>
      <c r="C190" s="95"/>
      <c r="D190" s="97" t="s">
        <v>142</v>
      </c>
      <c r="E190" s="97">
        <v>6</v>
      </c>
      <c r="F190" s="110">
        <v>100</v>
      </c>
      <c r="G190" s="110">
        <v>1</v>
      </c>
      <c r="H190" s="97">
        <v>450</v>
      </c>
      <c r="I190" s="97">
        <v>94</v>
      </c>
      <c r="J190" s="97">
        <v>0</v>
      </c>
      <c r="K190" s="97">
        <v>74</v>
      </c>
      <c r="L190" s="97">
        <v>0</v>
      </c>
      <c r="M190" s="97">
        <v>72</v>
      </c>
      <c r="N190" s="97">
        <v>0</v>
      </c>
      <c r="P190" s="153">
        <f t="shared" si="12"/>
        <v>36000</v>
      </c>
      <c r="R190" s="101">
        <f t="shared" si="13"/>
        <v>1510.0995555555555</v>
      </c>
      <c r="S190" s="101"/>
      <c r="T190" s="101"/>
    </row>
    <row r="191" spans="1:21" s="97" customFormat="1">
      <c r="A191" s="94">
        <v>42898</v>
      </c>
      <c r="B191" s="95"/>
      <c r="C191" s="95"/>
      <c r="D191" s="97" t="s">
        <v>17</v>
      </c>
      <c r="E191" s="97">
        <v>7</v>
      </c>
      <c r="F191" s="110">
        <v>224</v>
      </c>
      <c r="G191" s="110">
        <v>1</v>
      </c>
      <c r="H191" s="97">
        <v>350</v>
      </c>
      <c r="I191" s="97">
        <v>15</v>
      </c>
      <c r="J191" s="97">
        <v>1</v>
      </c>
      <c r="K191" s="97">
        <v>7</v>
      </c>
      <c r="L191" s="97">
        <v>0</v>
      </c>
      <c r="M191" s="97">
        <v>9</v>
      </c>
      <c r="N191" s="97">
        <v>0</v>
      </c>
      <c r="P191" s="153">
        <f t="shared" si="12"/>
        <v>3616.666666666667</v>
      </c>
      <c r="R191" s="101">
        <f t="shared" si="13"/>
        <v>31.137142857142862</v>
      </c>
      <c r="S191" s="101"/>
      <c r="T191" s="101"/>
    </row>
    <row r="192" spans="1:21" s="97" customFormat="1">
      <c r="A192" s="94">
        <v>42898</v>
      </c>
      <c r="B192" s="95"/>
      <c r="C192" s="95"/>
      <c r="D192" s="97" t="s">
        <v>17</v>
      </c>
      <c r="E192" s="97">
        <v>7</v>
      </c>
      <c r="F192" s="110">
        <v>180</v>
      </c>
      <c r="G192" s="110">
        <v>1</v>
      </c>
      <c r="H192" s="97">
        <v>500</v>
      </c>
      <c r="I192" s="97">
        <v>67</v>
      </c>
      <c r="J192" s="97">
        <v>0</v>
      </c>
      <c r="K192" s="97">
        <v>55</v>
      </c>
      <c r="L192" s="97">
        <v>0</v>
      </c>
      <c r="M192" s="97">
        <v>56</v>
      </c>
      <c r="N192" s="97">
        <v>0</v>
      </c>
      <c r="P192" s="153">
        <f t="shared" si="12"/>
        <v>29666.666666666668</v>
      </c>
      <c r="R192" s="101">
        <f t="shared" si="13"/>
        <v>798.04146666666668</v>
      </c>
      <c r="S192" s="101"/>
      <c r="T192" s="101"/>
    </row>
    <row r="193" spans="1:20" s="97" customFormat="1">
      <c r="A193" s="94">
        <v>42898</v>
      </c>
      <c r="B193" s="95"/>
      <c r="C193" s="95"/>
      <c r="D193" s="97" t="s">
        <v>17</v>
      </c>
      <c r="E193" s="97">
        <v>7</v>
      </c>
      <c r="F193" s="110">
        <v>100</v>
      </c>
      <c r="G193" s="110">
        <v>1</v>
      </c>
      <c r="H193" s="97">
        <v>520</v>
      </c>
      <c r="I193" s="97">
        <v>64</v>
      </c>
      <c r="J193" s="97">
        <v>0</v>
      </c>
      <c r="K193" s="97">
        <v>67</v>
      </c>
      <c r="L193" s="97">
        <v>0</v>
      </c>
      <c r="M193" s="97">
        <v>60</v>
      </c>
      <c r="N193" s="97">
        <v>1</v>
      </c>
      <c r="P193" s="153">
        <f t="shared" si="12"/>
        <v>33106.666666666664</v>
      </c>
      <c r="R193" s="101">
        <f t="shared" si="13"/>
        <v>818.08410256410241</v>
      </c>
      <c r="S193" s="101"/>
      <c r="T193" s="101"/>
    </row>
    <row r="194" spans="1:20" s="97" customFormat="1">
      <c r="A194" s="94">
        <v>42898</v>
      </c>
      <c r="B194" s="95"/>
      <c r="C194" s="95"/>
      <c r="D194" s="97" t="s">
        <v>38</v>
      </c>
      <c r="E194" s="97">
        <v>7</v>
      </c>
      <c r="F194" s="110">
        <v>224</v>
      </c>
      <c r="G194" s="110">
        <v>1</v>
      </c>
      <c r="H194" s="97">
        <v>400</v>
      </c>
      <c r="I194" s="97">
        <v>7</v>
      </c>
      <c r="J194" s="97">
        <v>0</v>
      </c>
      <c r="K194" s="97">
        <v>5</v>
      </c>
      <c r="L194" s="97">
        <v>0</v>
      </c>
      <c r="M194" s="97">
        <v>4</v>
      </c>
      <c r="N194" s="97">
        <v>0</v>
      </c>
      <c r="P194" s="153">
        <f t="shared" si="12"/>
        <v>2133.333333333333</v>
      </c>
      <c r="R194" s="101">
        <f t="shared" si="13"/>
        <v>7.4981666666666644</v>
      </c>
      <c r="S194" s="101"/>
      <c r="T194" s="101"/>
    </row>
    <row r="195" spans="1:20" s="97" customFormat="1">
      <c r="A195" s="94">
        <v>42898</v>
      </c>
      <c r="B195" s="95"/>
      <c r="C195" s="95"/>
      <c r="D195" s="97" t="s">
        <v>38</v>
      </c>
      <c r="E195" s="97">
        <v>7</v>
      </c>
      <c r="F195" s="110">
        <v>180</v>
      </c>
      <c r="G195" s="110">
        <v>1</v>
      </c>
      <c r="H195" s="97">
        <v>600</v>
      </c>
      <c r="I195" s="97">
        <v>69</v>
      </c>
      <c r="J195" s="97">
        <v>0</v>
      </c>
      <c r="K195" s="97">
        <v>74</v>
      </c>
      <c r="L195" s="97">
        <v>0</v>
      </c>
      <c r="M195" s="97">
        <v>60</v>
      </c>
      <c r="N195" s="97">
        <v>1</v>
      </c>
      <c r="P195" s="153">
        <f t="shared" si="12"/>
        <v>40600</v>
      </c>
      <c r="R195" s="101">
        <f t="shared" si="13"/>
        <v>936.90499999999997</v>
      </c>
    </row>
    <row r="196" spans="1:20" s="97" customFormat="1">
      <c r="A196" s="94">
        <v>42898</v>
      </c>
      <c r="B196" s="95"/>
      <c r="C196" s="95"/>
      <c r="D196" s="97" t="s">
        <v>38</v>
      </c>
      <c r="E196" s="97">
        <v>7</v>
      </c>
      <c r="F196" s="110">
        <v>100</v>
      </c>
      <c r="G196" s="110">
        <v>1</v>
      </c>
      <c r="H196" s="97">
        <v>540</v>
      </c>
      <c r="I196" s="97">
        <v>91</v>
      </c>
      <c r="J196" s="97">
        <v>0</v>
      </c>
      <c r="K196" s="97">
        <v>96</v>
      </c>
      <c r="L196" s="97">
        <v>0</v>
      </c>
      <c r="M196" s="97">
        <v>89</v>
      </c>
      <c r="N196" s="97">
        <v>0</v>
      </c>
      <c r="P196" s="153">
        <f t="shared" si="12"/>
        <v>49680</v>
      </c>
      <c r="R196" s="101">
        <f t="shared" si="13"/>
        <v>1680.6351851851853</v>
      </c>
    </row>
    <row r="197" spans="1:20" s="97" customFormat="1">
      <c r="A197" s="94">
        <v>42898</v>
      </c>
      <c r="B197" s="95"/>
      <c r="C197" s="95"/>
      <c r="D197" s="96" t="s">
        <v>46</v>
      </c>
      <c r="E197" s="97">
        <v>8</v>
      </c>
      <c r="F197" s="110">
        <v>224</v>
      </c>
      <c r="G197" s="110">
        <v>2</v>
      </c>
      <c r="H197" s="97">
        <v>375</v>
      </c>
      <c r="I197" s="97">
        <v>1</v>
      </c>
      <c r="J197" s="97">
        <v>0</v>
      </c>
      <c r="K197" s="97">
        <v>5</v>
      </c>
      <c r="L197" s="97">
        <v>0</v>
      </c>
      <c r="M197" s="97">
        <v>7</v>
      </c>
      <c r="N197" s="97">
        <v>0</v>
      </c>
      <c r="P197" s="153">
        <f t="shared" si="12"/>
        <v>812.5</v>
      </c>
      <c r="R197" s="101">
        <f t="shared" si="13"/>
        <v>0.43973333333333336</v>
      </c>
    </row>
    <row r="198" spans="1:20" s="97" customFormat="1">
      <c r="A198" s="94">
        <v>42898</v>
      </c>
      <c r="B198" s="95"/>
      <c r="C198" s="95"/>
      <c r="D198" s="96" t="s">
        <v>46</v>
      </c>
      <c r="E198" s="97">
        <v>8</v>
      </c>
      <c r="F198" s="110">
        <v>180</v>
      </c>
      <c r="G198" s="110">
        <v>2</v>
      </c>
      <c r="H198" s="97">
        <v>400</v>
      </c>
      <c r="I198" s="97">
        <v>1</v>
      </c>
      <c r="J198" s="97">
        <v>0</v>
      </c>
      <c r="K198" s="97">
        <v>5</v>
      </c>
      <c r="L198" s="97">
        <v>0</v>
      </c>
      <c r="M198" s="97">
        <v>7</v>
      </c>
      <c r="N198" s="97">
        <v>0</v>
      </c>
      <c r="P198" s="153">
        <f t="shared" si="12"/>
        <v>866.66666666666663</v>
      </c>
      <c r="R198" s="101">
        <f t="shared" si="13"/>
        <v>0.4393333333333333</v>
      </c>
    </row>
    <row r="199" spans="1:20" s="97" customFormat="1">
      <c r="A199" s="94">
        <v>42898</v>
      </c>
      <c r="B199" s="95"/>
      <c r="C199" s="95"/>
      <c r="D199" s="96" t="s">
        <v>46</v>
      </c>
      <c r="E199" s="97">
        <v>8</v>
      </c>
      <c r="F199" s="110">
        <v>100</v>
      </c>
      <c r="G199" s="110">
        <v>1</v>
      </c>
      <c r="H199" s="97">
        <v>525</v>
      </c>
      <c r="I199" s="97">
        <v>99</v>
      </c>
      <c r="J199" s="97">
        <v>0</v>
      </c>
      <c r="K199" s="97">
        <v>86</v>
      </c>
      <c r="L199" s="97">
        <v>0</v>
      </c>
      <c r="M199" s="97">
        <v>79</v>
      </c>
      <c r="N199" s="97">
        <v>0</v>
      </c>
      <c r="P199" s="153">
        <f t="shared" si="12"/>
        <v>46200</v>
      </c>
      <c r="R199" s="101">
        <f t="shared" si="13"/>
        <v>1748.6228571428571</v>
      </c>
    </row>
    <row r="200" spans="1:20" s="97" customFormat="1">
      <c r="A200" s="94">
        <v>42898</v>
      </c>
      <c r="B200" s="95"/>
      <c r="C200" s="95"/>
      <c r="F200" s="110"/>
      <c r="P200" s="153" t="e">
        <f t="shared" si="12"/>
        <v>#DIV/0!</v>
      </c>
      <c r="Q200" s="101"/>
      <c r="R200" s="97" t="e">
        <f t="shared" si="13"/>
        <v>#DIV/0!</v>
      </c>
    </row>
    <row r="201" spans="1:20" s="97" customFormat="1">
      <c r="A201" s="94">
        <v>42898</v>
      </c>
      <c r="B201" s="95"/>
      <c r="C201" s="95"/>
      <c r="F201" s="110"/>
      <c r="P201" s="153" t="e">
        <f t="shared" si="12"/>
        <v>#DIV/0!</v>
      </c>
      <c r="Q201" s="101"/>
      <c r="R201" s="97" t="e">
        <f t="shared" si="13"/>
        <v>#DIV/0!</v>
      </c>
    </row>
    <row r="202" spans="1:20" s="105" customFormat="1" ht="16" thickBot="1">
      <c r="A202" s="102">
        <v>42898</v>
      </c>
      <c r="B202" s="103"/>
      <c r="C202" s="103"/>
      <c r="D202" s="97"/>
      <c r="F202" s="171"/>
      <c r="P202" s="172" t="e">
        <f t="shared" si="12"/>
        <v>#DIV/0!</v>
      </c>
      <c r="Q202" s="131"/>
      <c r="R202" s="105" t="e">
        <f t="shared" si="13"/>
        <v>#DIV/0!</v>
      </c>
    </row>
    <row r="203" spans="1:20" s="74" customFormat="1">
      <c r="A203" s="71">
        <v>42899</v>
      </c>
      <c r="B203" s="72">
        <v>13</v>
      </c>
      <c r="C203" s="72"/>
      <c r="D203" s="73"/>
      <c r="F203" s="75">
        <v>100</v>
      </c>
      <c r="G203" s="76"/>
      <c r="H203" s="76"/>
      <c r="I203" s="76"/>
      <c r="J203" s="76"/>
      <c r="K203" s="76"/>
      <c r="L203" s="76"/>
      <c r="M203" s="76"/>
      <c r="N203" s="76"/>
      <c r="O203" s="76"/>
      <c r="P203" s="148" t="e">
        <v>#DIV/0!</v>
      </c>
      <c r="Q203" s="77"/>
      <c r="S203" s="78"/>
      <c r="T203" s="78"/>
    </row>
    <row r="204" spans="1:20" s="74" customFormat="1">
      <c r="A204" s="71">
        <v>42899</v>
      </c>
      <c r="B204" s="72">
        <v>13</v>
      </c>
      <c r="C204" s="72"/>
      <c r="D204" s="73"/>
      <c r="F204" s="75">
        <v>100</v>
      </c>
      <c r="G204" s="76"/>
      <c r="H204" s="76"/>
      <c r="I204" s="76"/>
      <c r="J204" s="76"/>
      <c r="K204" s="76"/>
      <c r="L204" s="76"/>
      <c r="M204" s="76"/>
      <c r="N204" s="76"/>
      <c r="O204" s="76"/>
      <c r="P204" s="148" t="e">
        <v>#DIV/0!</v>
      </c>
      <c r="Q204" s="77"/>
      <c r="S204" s="78"/>
      <c r="T204" s="78"/>
    </row>
    <row r="205" spans="1:20" s="74" customFormat="1">
      <c r="A205" s="71">
        <v>42899</v>
      </c>
      <c r="B205" s="72">
        <v>14</v>
      </c>
      <c r="C205" s="72"/>
      <c r="F205" s="75">
        <v>100</v>
      </c>
      <c r="G205" s="76"/>
      <c r="H205" s="76"/>
      <c r="I205" s="76"/>
      <c r="J205" s="76"/>
      <c r="K205" s="76"/>
      <c r="L205" s="76"/>
      <c r="M205" s="76"/>
      <c r="N205" s="76"/>
      <c r="O205" s="76"/>
      <c r="P205" s="148" t="e">
        <v>#DIV/0!</v>
      </c>
      <c r="Q205" s="77"/>
      <c r="S205" s="78"/>
      <c r="T205" s="78"/>
    </row>
    <row r="206" spans="1:20" s="74" customFormat="1">
      <c r="A206" s="71">
        <v>42899</v>
      </c>
      <c r="B206" s="72">
        <v>14</v>
      </c>
      <c r="C206" s="72"/>
      <c r="D206" s="73"/>
      <c r="F206" s="75">
        <v>100</v>
      </c>
      <c r="G206" s="76"/>
      <c r="H206" s="76"/>
      <c r="I206" s="76"/>
      <c r="J206" s="76"/>
      <c r="K206" s="76"/>
      <c r="L206" s="76"/>
      <c r="M206" s="76"/>
      <c r="N206" s="76"/>
      <c r="O206" s="76"/>
      <c r="P206" s="148" t="e">
        <v>#DIV/0!</v>
      </c>
      <c r="Q206" s="77"/>
      <c r="S206" s="78"/>
      <c r="T206" s="78"/>
    </row>
    <row r="207" spans="1:20" s="74" customFormat="1">
      <c r="A207" s="71">
        <v>42899</v>
      </c>
      <c r="B207" s="72">
        <v>15</v>
      </c>
      <c r="C207" s="72"/>
      <c r="F207" s="75">
        <v>100</v>
      </c>
      <c r="G207" s="76"/>
      <c r="H207" s="76"/>
      <c r="I207" s="76"/>
      <c r="J207" s="76"/>
      <c r="K207" s="76"/>
      <c r="L207" s="76"/>
      <c r="M207" s="76"/>
      <c r="N207" s="76"/>
      <c r="O207" s="76"/>
      <c r="P207" s="148" t="e">
        <v>#DIV/0!</v>
      </c>
      <c r="Q207" s="77"/>
      <c r="S207" s="78"/>
      <c r="T207" s="78"/>
    </row>
    <row r="208" spans="1:20" s="74" customFormat="1">
      <c r="A208" s="71">
        <v>42899</v>
      </c>
      <c r="B208" s="72">
        <v>15</v>
      </c>
      <c r="C208" s="72"/>
      <c r="D208" s="73"/>
      <c r="F208" s="75">
        <v>100</v>
      </c>
      <c r="G208" s="76"/>
      <c r="H208" s="76"/>
      <c r="I208" s="76"/>
      <c r="J208" s="76"/>
      <c r="K208" s="76"/>
      <c r="L208" s="76"/>
      <c r="M208" s="76"/>
      <c r="N208" s="76"/>
      <c r="O208" s="76"/>
      <c r="P208" s="148" t="e">
        <v>#DIV/0!</v>
      </c>
      <c r="Q208" s="77"/>
      <c r="S208" s="78"/>
      <c r="T208" s="78"/>
    </row>
    <row r="209" spans="1:20" s="74" customFormat="1">
      <c r="A209" s="71">
        <v>42899</v>
      </c>
      <c r="B209" s="72">
        <v>16</v>
      </c>
      <c r="C209" s="72"/>
      <c r="F209" s="75">
        <v>100</v>
      </c>
      <c r="G209" s="76"/>
      <c r="H209" s="76"/>
      <c r="I209" s="76"/>
      <c r="J209" s="76"/>
      <c r="K209" s="76"/>
      <c r="L209" s="76"/>
      <c r="M209" s="76"/>
      <c r="N209" s="76"/>
      <c r="O209" s="76"/>
      <c r="P209" s="148" t="e">
        <v>#DIV/0!</v>
      </c>
      <c r="Q209" s="77"/>
      <c r="S209" s="78"/>
      <c r="T209" s="78"/>
    </row>
    <row r="210" spans="1:20" s="74" customFormat="1">
      <c r="A210" s="71">
        <v>42899</v>
      </c>
      <c r="B210" s="72">
        <v>16</v>
      </c>
      <c r="C210" s="72"/>
      <c r="F210" s="75">
        <v>100</v>
      </c>
      <c r="G210" s="76"/>
      <c r="H210" s="76"/>
      <c r="I210" s="76"/>
      <c r="J210" s="76"/>
      <c r="K210" s="76"/>
      <c r="L210" s="76"/>
      <c r="M210" s="76"/>
      <c r="N210" s="76"/>
      <c r="O210" s="76"/>
      <c r="P210" s="148" t="e">
        <v>#DIV/0!</v>
      </c>
      <c r="Q210" s="77"/>
      <c r="S210" s="78"/>
      <c r="T210" s="78"/>
    </row>
    <row r="211" spans="1:20" s="74" customFormat="1">
      <c r="A211" s="71">
        <v>42899</v>
      </c>
      <c r="B211" s="72">
        <v>17</v>
      </c>
      <c r="C211" s="72"/>
      <c r="F211" s="75">
        <v>100</v>
      </c>
      <c r="G211" s="76"/>
      <c r="H211" s="76"/>
      <c r="I211" s="76"/>
      <c r="J211" s="76"/>
      <c r="K211" s="76"/>
      <c r="L211" s="76"/>
      <c r="M211" s="76"/>
      <c r="N211" s="76"/>
      <c r="O211" s="76"/>
      <c r="P211" s="148" t="e">
        <v>#DIV/0!</v>
      </c>
      <c r="Q211" s="77"/>
      <c r="S211" s="78"/>
      <c r="T211" s="78"/>
    </row>
    <row r="212" spans="1:20" s="74" customFormat="1">
      <c r="A212" s="71">
        <v>42899</v>
      </c>
      <c r="B212" s="72">
        <v>17</v>
      </c>
      <c r="C212" s="72"/>
      <c r="F212" s="75">
        <v>100</v>
      </c>
      <c r="G212" s="76"/>
      <c r="H212" s="76"/>
      <c r="I212" s="76"/>
      <c r="J212" s="76"/>
      <c r="K212" s="76"/>
      <c r="L212" s="76"/>
      <c r="M212" s="76"/>
      <c r="N212" s="76"/>
      <c r="O212" s="76"/>
      <c r="P212" s="148" t="e">
        <v>#DIV/0!</v>
      </c>
      <c r="Q212" s="77"/>
    </row>
    <row r="213" spans="1:20" s="74" customFormat="1">
      <c r="A213" s="71">
        <v>42899</v>
      </c>
      <c r="B213" s="72">
        <v>18</v>
      </c>
      <c r="C213" s="72"/>
      <c r="F213" s="75">
        <v>100</v>
      </c>
      <c r="G213" s="76"/>
      <c r="H213" s="76"/>
      <c r="I213" s="76"/>
      <c r="J213" s="76"/>
      <c r="K213" s="76"/>
      <c r="L213" s="76"/>
      <c r="M213" s="76"/>
      <c r="N213" s="76"/>
      <c r="O213" s="76"/>
      <c r="P213" s="148" t="e">
        <v>#DIV/0!</v>
      </c>
      <c r="Q213" s="77"/>
    </row>
    <row r="214" spans="1:20" s="74" customFormat="1">
      <c r="A214" s="71">
        <v>42899</v>
      </c>
      <c r="B214" s="72">
        <v>18</v>
      </c>
      <c r="C214" s="72"/>
      <c r="F214" s="75">
        <v>100</v>
      </c>
      <c r="G214" s="76"/>
      <c r="H214" s="76"/>
      <c r="I214" s="76"/>
      <c r="J214" s="76"/>
      <c r="K214" s="76"/>
      <c r="L214" s="76"/>
      <c r="M214" s="76"/>
      <c r="N214" s="76"/>
      <c r="O214" s="76"/>
      <c r="P214" s="148" t="e">
        <v>#DIV/0!</v>
      </c>
      <c r="Q214" s="77"/>
    </row>
    <row r="215" spans="1:20" s="74" customFormat="1">
      <c r="A215" s="71">
        <v>42899</v>
      </c>
      <c r="B215" s="72">
        <v>19</v>
      </c>
      <c r="C215" s="72"/>
      <c r="F215" s="75">
        <v>100</v>
      </c>
      <c r="G215" s="76"/>
      <c r="H215" s="76"/>
      <c r="I215" s="76"/>
      <c r="J215" s="76"/>
      <c r="K215" s="76"/>
      <c r="L215" s="76"/>
      <c r="M215" s="76"/>
      <c r="N215" s="76"/>
      <c r="O215" s="76"/>
      <c r="P215" s="148" t="e">
        <v>#DIV/0!</v>
      </c>
      <c r="Q215" s="77"/>
    </row>
    <row r="216" spans="1:20" s="74" customFormat="1">
      <c r="A216" s="71">
        <v>42899</v>
      </c>
      <c r="B216" s="72">
        <v>19</v>
      </c>
      <c r="C216" s="72"/>
      <c r="D216" s="73"/>
      <c r="F216" s="75">
        <v>100</v>
      </c>
      <c r="G216" s="76"/>
      <c r="H216" s="76"/>
      <c r="I216" s="76"/>
      <c r="J216" s="76"/>
      <c r="K216" s="76"/>
      <c r="L216" s="76"/>
      <c r="M216" s="76"/>
      <c r="N216" s="76"/>
      <c r="O216" s="76"/>
      <c r="P216" s="148" t="e">
        <v>#DIV/0!</v>
      </c>
      <c r="Q216" s="77"/>
    </row>
    <row r="217" spans="1:20" s="74" customFormat="1">
      <c r="A217" s="71">
        <v>42899</v>
      </c>
      <c r="B217" s="72">
        <v>20</v>
      </c>
      <c r="C217" s="72"/>
      <c r="D217" s="73"/>
      <c r="F217" s="75">
        <v>100</v>
      </c>
      <c r="G217" s="76"/>
      <c r="H217" s="76"/>
      <c r="I217" s="76"/>
      <c r="J217" s="76"/>
      <c r="K217" s="76"/>
      <c r="L217" s="76"/>
      <c r="M217" s="76"/>
      <c r="N217" s="76"/>
      <c r="O217" s="76"/>
      <c r="P217" s="148" t="e">
        <v>#DIV/0!</v>
      </c>
      <c r="Q217" s="77"/>
    </row>
    <row r="218" spans="1:20" s="74" customFormat="1">
      <c r="A218" s="71">
        <v>42899</v>
      </c>
      <c r="B218" s="72">
        <v>20</v>
      </c>
      <c r="C218" s="72"/>
      <c r="F218" s="75">
        <v>100</v>
      </c>
      <c r="G218" s="76"/>
      <c r="H218" s="76"/>
      <c r="I218" s="76"/>
      <c r="J218" s="76"/>
      <c r="K218" s="76"/>
      <c r="L218" s="76"/>
      <c r="M218" s="76"/>
      <c r="N218" s="76"/>
      <c r="O218" s="76"/>
      <c r="P218" s="148" t="e">
        <v>#DIV/0!</v>
      </c>
      <c r="Q218" s="77"/>
    </row>
    <row r="219" spans="1:20" s="74" customFormat="1">
      <c r="A219" s="71">
        <v>42899</v>
      </c>
      <c r="B219" s="72">
        <v>21</v>
      </c>
      <c r="C219" s="72"/>
      <c r="F219" s="75">
        <v>100</v>
      </c>
      <c r="G219" s="76"/>
      <c r="H219" s="76"/>
      <c r="I219" s="76"/>
      <c r="J219" s="76"/>
      <c r="K219" s="76"/>
      <c r="L219" s="76"/>
      <c r="M219" s="76"/>
      <c r="N219" s="76"/>
      <c r="O219" s="76"/>
      <c r="P219" s="148" t="e">
        <v>#DIV/0!</v>
      </c>
      <c r="Q219" s="77"/>
    </row>
    <row r="220" spans="1:20" s="74" customFormat="1">
      <c r="A220" s="71">
        <v>42899</v>
      </c>
      <c r="B220" s="72">
        <v>21</v>
      </c>
      <c r="C220" s="72"/>
      <c r="F220" s="75">
        <v>100</v>
      </c>
      <c r="G220" s="76"/>
      <c r="H220" s="76"/>
      <c r="I220" s="76"/>
      <c r="J220" s="76"/>
      <c r="K220" s="76"/>
      <c r="L220" s="76"/>
      <c r="M220" s="76"/>
      <c r="N220" s="76"/>
      <c r="O220" s="76"/>
      <c r="P220" s="148" t="e">
        <v>#DIV/0!</v>
      </c>
      <c r="Q220" s="77"/>
    </row>
    <row r="221" spans="1:20" s="74" customFormat="1">
      <c r="A221" s="71">
        <v>42899</v>
      </c>
      <c r="B221" s="72">
        <v>22</v>
      </c>
      <c r="C221" s="72"/>
      <c r="F221" s="75">
        <v>100</v>
      </c>
      <c r="G221" s="76"/>
      <c r="H221" s="76"/>
      <c r="I221" s="76"/>
      <c r="J221" s="76"/>
      <c r="K221" s="76"/>
      <c r="L221" s="76"/>
      <c r="M221" s="76"/>
      <c r="N221" s="76"/>
      <c r="O221" s="76"/>
      <c r="P221" s="148" t="e">
        <v>#DIV/0!</v>
      </c>
      <c r="Q221" s="77"/>
    </row>
    <row r="222" spans="1:20" s="74" customFormat="1">
      <c r="A222" s="71">
        <v>42899</v>
      </c>
      <c r="B222" s="72">
        <v>22</v>
      </c>
      <c r="C222" s="72"/>
      <c r="F222" s="75">
        <v>100</v>
      </c>
      <c r="G222" s="76"/>
      <c r="H222" s="76"/>
      <c r="I222" s="76"/>
      <c r="J222" s="76"/>
      <c r="K222" s="76"/>
      <c r="L222" s="76"/>
      <c r="M222" s="76"/>
      <c r="N222" s="76"/>
      <c r="O222" s="76"/>
      <c r="P222" s="148" t="e">
        <v>#DIV/0!</v>
      </c>
      <c r="Q222" s="77"/>
    </row>
    <row r="223" spans="1:20" s="74" customFormat="1">
      <c r="A223" s="71">
        <v>42899</v>
      </c>
      <c r="B223" s="72">
        <v>23</v>
      </c>
      <c r="C223" s="72"/>
      <c r="D223" s="73"/>
      <c r="F223" s="75">
        <v>100</v>
      </c>
      <c r="G223" s="76"/>
      <c r="H223" s="76"/>
      <c r="I223" s="76"/>
      <c r="J223" s="76"/>
      <c r="K223" s="76"/>
      <c r="L223" s="76"/>
      <c r="M223" s="76"/>
      <c r="N223" s="76"/>
      <c r="O223" s="76"/>
      <c r="P223" s="148" t="e">
        <v>#DIV/0!</v>
      </c>
      <c r="Q223" s="77"/>
    </row>
    <row r="224" spans="1:20" s="74" customFormat="1">
      <c r="A224" s="71">
        <v>42899</v>
      </c>
      <c r="B224" s="72">
        <v>23</v>
      </c>
      <c r="C224" s="72"/>
      <c r="F224" s="75">
        <v>100</v>
      </c>
      <c r="G224" s="76"/>
      <c r="H224" s="76"/>
      <c r="I224" s="76"/>
      <c r="J224" s="76"/>
      <c r="K224" s="76"/>
      <c r="L224" s="76"/>
      <c r="M224" s="76"/>
      <c r="N224" s="76"/>
      <c r="O224" s="76"/>
      <c r="P224" s="148" t="e">
        <v>#DIV/0!</v>
      </c>
      <c r="Q224" s="77"/>
    </row>
    <row r="225" spans="1:20" s="74" customFormat="1">
      <c r="A225" s="71">
        <v>42899</v>
      </c>
      <c r="B225" s="72">
        <v>24</v>
      </c>
      <c r="C225" s="72"/>
      <c r="D225" s="73"/>
      <c r="F225" s="75">
        <v>100</v>
      </c>
      <c r="G225" s="76"/>
      <c r="H225" s="76"/>
      <c r="I225" s="76"/>
      <c r="J225" s="76"/>
      <c r="K225" s="76"/>
      <c r="L225" s="76"/>
      <c r="M225" s="76"/>
      <c r="N225" s="76"/>
      <c r="O225" s="76"/>
      <c r="P225" s="148" t="e">
        <v>#DIV/0!</v>
      </c>
      <c r="Q225" s="77"/>
    </row>
    <row r="226" spans="1:20" s="82" customFormat="1" ht="16" thickBot="1">
      <c r="A226" s="79">
        <v>42899</v>
      </c>
      <c r="B226" s="80">
        <v>24</v>
      </c>
      <c r="C226" s="80"/>
      <c r="D226" s="81"/>
      <c r="F226" s="75">
        <v>100</v>
      </c>
      <c r="G226" s="84"/>
      <c r="H226" s="84"/>
      <c r="I226" s="84"/>
      <c r="J226" s="84"/>
      <c r="K226" s="84"/>
      <c r="L226" s="84"/>
      <c r="M226" s="84"/>
      <c r="N226" s="84"/>
      <c r="O226" s="84"/>
      <c r="P226" s="149" t="e">
        <v>#DIV/0!</v>
      </c>
      <c r="Q226" s="85"/>
    </row>
    <row r="227" spans="1:20" s="89" customFormat="1">
      <c r="A227" s="86">
        <v>42902</v>
      </c>
      <c r="B227" s="87">
        <v>1</v>
      </c>
      <c r="C227" s="87"/>
      <c r="D227" s="88"/>
      <c r="F227" s="90">
        <v>100</v>
      </c>
      <c r="G227" s="91"/>
      <c r="H227" s="91"/>
      <c r="I227" s="91"/>
      <c r="J227" s="91"/>
      <c r="K227" s="91"/>
      <c r="L227" s="91"/>
      <c r="M227" s="91"/>
      <c r="N227" s="91"/>
      <c r="O227" s="91"/>
      <c r="P227" s="150" t="e">
        <v>#DIV/0!</v>
      </c>
      <c r="Q227" s="92"/>
      <c r="S227" s="93"/>
      <c r="T227" s="93"/>
    </row>
    <row r="228" spans="1:20" s="97" customFormat="1">
      <c r="A228" s="94">
        <v>42902</v>
      </c>
      <c r="B228" s="95">
        <v>1</v>
      </c>
      <c r="C228" s="95"/>
      <c r="D228" s="96"/>
      <c r="F228" s="98">
        <v>180</v>
      </c>
      <c r="G228" s="99"/>
      <c r="H228" s="99"/>
      <c r="I228" s="99"/>
      <c r="J228" s="99"/>
      <c r="K228" s="99"/>
      <c r="L228" s="99"/>
      <c r="M228" s="99"/>
      <c r="N228" s="99"/>
      <c r="O228" s="99"/>
      <c r="P228" s="151" t="e">
        <v>#DIV/0!</v>
      </c>
      <c r="Q228" s="100"/>
      <c r="S228" s="101"/>
      <c r="T228" s="101"/>
    </row>
    <row r="229" spans="1:20" s="97" customFormat="1">
      <c r="A229" s="94">
        <v>42902</v>
      </c>
      <c r="B229" s="95">
        <v>2</v>
      </c>
      <c r="C229" s="95"/>
      <c r="F229" s="98">
        <v>100</v>
      </c>
      <c r="G229" s="99"/>
      <c r="H229" s="99"/>
      <c r="I229" s="99"/>
      <c r="J229" s="99"/>
      <c r="K229" s="99"/>
      <c r="L229" s="99"/>
      <c r="M229" s="99"/>
      <c r="N229" s="99"/>
      <c r="O229" s="99"/>
      <c r="P229" s="151" t="e">
        <v>#DIV/0!</v>
      </c>
      <c r="Q229" s="100"/>
      <c r="S229" s="101"/>
      <c r="T229" s="101"/>
    </row>
    <row r="230" spans="1:20" s="97" customFormat="1">
      <c r="A230" s="94">
        <v>42902</v>
      </c>
      <c r="B230" s="95">
        <v>2</v>
      </c>
      <c r="C230" s="95"/>
      <c r="F230" s="98">
        <v>180</v>
      </c>
      <c r="G230" s="99"/>
      <c r="H230" s="99"/>
      <c r="I230" s="99"/>
      <c r="J230" s="99"/>
      <c r="K230" s="99"/>
      <c r="L230" s="99"/>
      <c r="M230" s="99"/>
      <c r="N230" s="99"/>
      <c r="O230" s="99"/>
      <c r="P230" s="151" t="e">
        <v>#DIV/0!</v>
      </c>
      <c r="Q230" s="100"/>
      <c r="S230" s="101"/>
      <c r="T230" s="101"/>
    </row>
    <row r="231" spans="1:20" s="97" customFormat="1">
      <c r="A231" s="94">
        <v>42902</v>
      </c>
      <c r="B231" s="95">
        <v>3</v>
      </c>
      <c r="C231" s="95"/>
      <c r="F231" s="98">
        <v>100</v>
      </c>
      <c r="G231" s="99"/>
      <c r="H231" s="99"/>
      <c r="I231" s="99"/>
      <c r="J231" s="99"/>
      <c r="K231" s="99"/>
      <c r="L231" s="99"/>
      <c r="M231" s="99"/>
      <c r="N231" s="99"/>
      <c r="O231" s="99"/>
      <c r="P231" s="151" t="e">
        <v>#DIV/0!</v>
      </c>
      <c r="Q231" s="100"/>
      <c r="S231" s="101"/>
      <c r="T231" s="101"/>
    </row>
    <row r="232" spans="1:20" s="97" customFormat="1">
      <c r="A232" s="94">
        <v>42902</v>
      </c>
      <c r="B232" s="95">
        <v>3</v>
      </c>
      <c r="C232" s="95"/>
      <c r="F232" s="98">
        <v>180</v>
      </c>
      <c r="G232" s="99"/>
      <c r="H232" s="99"/>
      <c r="I232" s="99"/>
      <c r="J232" s="99"/>
      <c r="K232" s="99"/>
      <c r="L232" s="99"/>
      <c r="M232" s="99"/>
      <c r="N232" s="99"/>
      <c r="O232" s="99"/>
      <c r="P232" s="151" t="e">
        <v>#DIV/0!</v>
      </c>
      <c r="Q232" s="100"/>
      <c r="S232" s="101"/>
      <c r="T232" s="101"/>
    </row>
    <row r="233" spans="1:20" s="97" customFormat="1">
      <c r="A233" s="94">
        <v>42902</v>
      </c>
      <c r="B233" s="95">
        <v>4</v>
      </c>
      <c r="C233" s="95"/>
      <c r="F233" s="98">
        <v>100</v>
      </c>
      <c r="G233" s="99"/>
      <c r="H233" s="99"/>
      <c r="I233" s="99"/>
      <c r="J233" s="99"/>
      <c r="K233" s="99"/>
      <c r="L233" s="99"/>
      <c r="M233" s="99"/>
      <c r="N233" s="99"/>
      <c r="O233" s="99"/>
      <c r="P233" s="151" t="e">
        <v>#DIV/0!</v>
      </c>
      <c r="Q233" s="100"/>
      <c r="S233" s="101"/>
      <c r="T233" s="101"/>
    </row>
    <row r="234" spans="1:20" s="97" customFormat="1">
      <c r="A234" s="94">
        <v>42902</v>
      </c>
      <c r="B234" s="95">
        <v>4</v>
      </c>
      <c r="C234" s="95"/>
      <c r="F234" s="98">
        <v>180</v>
      </c>
      <c r="G234" s="99"/>
      <c r="H234" s="99"/>
      <c r="I234" s="99"/>
      <c r="J234" s="99"/>
      <c r="K234" s="99"/>
      <c r="L234" s="99"/>
      <c r="M234" s="99"/>
      <c r="N234" s="99"/>
      <c r="O234" s="99"/>
      <c r="P234" s="151" t="e">
        <v>#DIV/0!</v>
      </c>
      <c r="Q234" s="100"/>
      <c r="S234" s="101"/>
      <c r="T234" s="101"/>
    </row>
    <row r="235" spans="1:20" s="97" customFormat="1">
      <c r="A235" s="94">
        <v>42902</v>
      </c>
      <c r="B235" s="95">
        <v>5</v>
      </c>
      <c r="C235" s="95"/>
      <c r="F235" s="98">
        <v>100</v>
      </c>
      <c r="G235" s="99"/>
      <c r="H235" s="99"/>
      <c r="I235" s="99"/>
      <c r="J235" s="99"/>
      <c r="K235" s="99"/>
      <c r="L235" s="99"/>
      <c r="M235" s="99"/>
      <c r="N235" s="99"/>
      <c r="O235" s="99"/>
      <c r="P235" s="151" t="e">
        <v>#DIV/0!</v>
      </c>
      <c r="Q235" s="100"/>
      <c r="S235" s="101"/>
      <c r="T235" s="101"/>
    </row>
    <row r="236" spans="1:20" s="97" customFormat="1">
      <c r="A236" s="94">
        <v>42902</v>
      </c>
      <c r="B236" s="95">
        <v>5</v>
      </c>
      <c r="C236" s="95"/>
      <c r="F236" s="98">
        <v>180</v>
      </c>
      <c r="G236" s="99"/>
      <c r="H236" s="99"/>
      <c r="I236" s="99"/>
      <c r="J236" s="99"/>
      <c r="K236" s="99"/>
      <c r="L236" s="99"/>
      <c r="M236" s="99"/>
      <c r="N236" s="99"/>
      <c r="O236" s="99"/>
      <c r="P236" s="151" t="e">
        <v>#DIV/0!</v>
      </c>
      <c r="Q236" s="100"/>
      <c r="S236" s="101"/>
      <c r="T236" s="101"/>
    </row>
    <row r="237" spans="1:20" s="97" customFormat="1">
      <c r="A237" s="94">
        <v>42902</v>
      </c>
      <c r="B237" s="95">
        <v>6</v>
      </c>
      <c r="C237" s="95"/>
      <c r="F237" s="98">
        <v>100</v>
      </c>
      <c r="G237" s="99"/>
      <c r="H237" s="99"/>
      <c r="I237" s="99"/>
      <c r="J237" s="99"/>
      <c r="K237" s="99"/>
      <c r="L237" s="99"/>
      <c r="M237" s="99"/>
      <c r="N237" s="99"/>
      <c r="O237" s="99"/>
      <c r="P237" s="151" t="e">
        <v>#DIV/0!</v>
      </c>
      <c r="Q237" s="100"/>
      <c r="S237" s="101"/>
      <c r="T237" s="101"/>
    </row>
    <row r="238" spans="1:20" s="97" customFormat="1">
      <c r="A238" s="94">
        <v>42902</v>
      </c>
      <c r="B238" s="95">
        <v>6</v>
      </c>
      <c r="C238" s="95"/>
      <c r="F238" s="98">
        <v>180</v>
      </c>
      <c r="G238" s="99"/>
      <c r="H238" s="99"/>
      <c r="I238" s="99"/>
      <c r="J238" s="99"/>
      <c r="K238" s="99"/>
      <c r="L238" s="99"/>
      <c r="M238" s="99"/>
      <c r="N238" s="99"/>
      <c r="O238" s="99"/>
      <c r="P238" s="151" t="e">
        <v>#DIV/0!</v>
      </c>
      <c r="Q238" s="100"/>
      <c r="S238" s="101"/>
      <c r="T238" s="101"/>
    </row>
    <row r="239" spans="1:20" s="97" customFormat="1">
      <c r="A239" s="94">
        <v>42902</v>
      </c>
      <c r="B239" s="95">
        <v>7</v>
      </c>
      <c r="C239" s="95"/>
      <c r="F239" s="98">
        <v>100</v>
      </c>
      <c r="G239" s="99"/>
      <c r="H239" s="99"/>
      <c r="I239" s="99"/>
      <c r="J239" s="99"/>
      <c r="K239" s="99"/>
      <c r="L239" s="99"/>
      <c r="M239" s="99"/>
      <c r="N239" s="99"/>
      <c r="O239" s="99"/>
      <c r="P239" s="151" t="e">
        <v>#DIV/0!</v>
      </c>
      <c r="Q239" s="100"/>
      <c r="S239" s="101"/>
      <c r="T239" s="101"/>
    </row>
    <row r="240" spans="1:20" s="97" customFormat="1">
      <c r="A240" s="94">
        <v>42902</v>
      </c>
      <c r="B240" s="95">
        <v>7</v>
      </c>
      <c r="C240" s="95"/>
      <c r="F240" s="98">
        <v>180</v>
      </c>
      <c r="G240" s="99"/>
      <c r="H240" s="99"/>
      <c r="I240" s="99"/>
      <c r="J240" s="99"/>
      <c r="K240" s="99"/>
      <c r="L240" s="99"/>
      <c r="M240" s="99"/>
      <c r="N240" s="99"/>
      <c r="O240" s="99"/>
      <c r="P240" s="151" t="e">
        <v>#DIV/0!</v>
      </c>
      <c r="Q240" s="100"/>
      <c r="S240" s="101"/>
      <c r="T240" s="101"/>
    </row>
    <row r="241" spans="1:20" s="97" customFormat="1">
      <c r="A241" s="94">
        <v>42902</v>
      </c>
      <c r="B241" s="95">
        <v>8</v>
      </c>
      <c r="C241" s="95"/>
      <c r="F241" s="98">
        <v>100</v>
      </c>
      <c r="G241" s="99"/>
      <c r="H241" s="99"/>
      <c r="I241" s="99"/>
      <c r="J241" s="99"/>
      <c r="K241" s="99"/>
      <c r="L241" s="99"/>
      <c r="M241" s="99"/>
      <c r="N241" s="99"/>
      <c r="O241" s="99"/>
      <c r="P241" s="151" t="e">
        <v>#DIV/0!</v>
      </c>
      <c r="Q241" s="100"/>
      <c r="S241" s="101"/>
      <c r="T241" s="101"/>
    </row>
    <row r="242" spans="1:20" s="97" customFormat="1">
      <c r="A242" s="94">
        <v>42902</v>
      </c>
      <c r="B242" s="95">
        <v>8</v>
      </c>
      <c r="C242" s="95"/>
      <c r="F242" s="98">
        <v>180</v>
      </c>
      <c r="G242" s="99"/>
      <c r="H242" s="99"/>
      <c r="I242" s="99"/>
      <c r="J242" s="99"/>
      <c r="K242" s="99"/>
      <c r="L242" s="99"/>
      <c r="M242" s="99"/>
      <c r="N242" s="99"/>
      <c r="O242" s="99"/>
      <c r="P242" s="151" t="e">
        <v>#DIV/0!</v>
      </c>
      <c r="Q242" s="100"/>
      <c r="S242" s="101"/>
      <c r="T242" s="101"/>
    </row>
    <row r="243" spans="1:20" s="97" customFormat="1">
      <c r="A243" s="94">
        <v>42902</v>
      </c>
      <c r="B243" s="95">
        <v>9</v>
      </c>
      <c r="C243" s="95"/>
      <c r="F243" s="98">
        <v>100</v>
      </c>
      <c r="G243" s="99"/>
      <c r="H243" s="99"/>
      <c r="I243" s="99"/>
      <c r="J243" s="99"/>
      <c r="K243" s="99"/>
      <c r="L243" s="99"/>
      <c r="M243" s="99"/>
      <c r="N243" s="99"/>
      <c r="O243" s="99"/>
      <c r="P243" s="151" t="e">
        <v>#DIV/0!</v>
      </c>
      <c r="Q243" s="100"/>
      <c r="S243" s="101"/>
      <c r="T243" s="101"/>
    </row>
    <row r="244" spans="1:20" s="97" customFormat="1">
      <c r="A244" s="94">
        <v>42902</v>
      </c>
      <c r="B244" s="95">
        <v>9</v>
      </c>
      <c r="C244" s="95"/>
      <c r="F244" s="98">
        <v>180</v>
      </c>
      <c r="G244" s="99"/>
      <c r="H244" s="99"/>
      <c r="I244" s="99"/>
      <c r="J244" s="99"/>
      <c r="K244" s="99"/>
      <c r="L244" s="99"/>
      <c r="M244" s="99"/>
      <c r="N244" s="99"/>
      <c r="O244" s="99"/>
      <c r="P244" s="151" t="e">
        <v>#DIV/0!</v>
      </c>
      <c r="Q244" s="100"/>
      <c r="S244" s="101"/>
      <c r="T244" s="101"/>
    </row>
    <row r="245" spans="1:20" s="97" customFormat="1">
      <c r="A245" s="94">
        <v>42902</v>
      </c>
      <c r="B245" s="95">
        <v>10</v>
      </c>
      <c r="C245" s="95"/>
      <c r="F245" s="98">
        <v>100</v>
      </c>
      <c r="G245" s="99"/>
      <c r="H245" s="99"/>
      <c r="I245" s="99"/>
      <c r="J245" s="99"/>
      <c r="K245" s="99"/>
      <c r="L245" s="99"/>
      <c r="M245" s="99"/>
      <c r="N245" s="99"/>
      <c r="O245" s="99"/>
      <c r="P245" s="151" t="e">
        <v>#DIV/0!</v>
      </c>
      <c r="Q245" s="100"/>
      <c r="S245" s="101"/>
      <c r="T245" s="101"/>
    </row>
    <row r="246" spans="1:20" s="97" customFormat="1">
      <c r="A246" s="94">
        <v>42902</v>
      </c>
      <c r="B246" s="95">
        <v>10</v>
      </c>
      <c r="C246" s="95"/>
      <c r="F246" s="98">
        <v>180</v>
      </c>
      <c r="G246" s="99"/>
      <c r="H246" s="99"/>
      <c r="I246" s="99"/>
      <c r="J246" s="99"/>
      <c r="K246" s="99"/>
      <c r="L246" s="99"/>
      <c r="M246" s="99"/>
      <c r="N246" s="99"/>
      <c r="O246" s="99"/>
      <c r="P246" s="151" t="e">
        <v>#DIV/0!</v>
      </c>
      <c r="Q246" s="100"/>
      <c r="S246" s="101"/>
      <c r="T246" s="101"/>
    </row>
    <row r="247" spans="1:20" s="97" customFormat="1">
      <c r="A247" s="94">
        <v>42902</v>
      </c>
      <c r="B247" s="95">
        <v>11</v>
      </c>
      <c r="C247" s="95"/>
      <c r="F247" s="98">
        <v>100</v>
      </c>
      <c r="G247" s="99"/>
      <c r="H247" s="99"/>
      <c r="I247" s="99"/>
      <c r="J247" s="99"/>
      <c r="K247" s="99"/>
      <c r="L247" s="99"/>
      <c r="M247" s="99"/>
      <c r="N247" s="99"/>
      <c r="O247" s="99"/>
      <c r="P247" s="151" t="e">
        <v>#DIV/0!</v>
      </c>
      <c r="Q247" s="100"/>
      <c r="S247" s="101"/>
      <c r="T247" s="101"/>
    </row>
    <row r="248" spans="1:20" s="97" customFormat="1">
      <c r="A248" s="94">
        <v>42902</v>
      </c>
      <c r="B248" s="95">
        <v>11</v>
      </c>
      <c r="C248" s="95"/>
      <c r="F248" s="98">
        <v>180</v>
      </c>
      <c r="G248" s="99"/>
      <c r="H248" s="99"/>
      <c r="I248" s="99"/>
      <c r="J248" s="99"/>
      <c r="K248" s="99"/>
      <c r="L248" s="99"/>
      <c r="M248" s="99"/>
      <c r="N248" s="99"/>
      <c r="O248" s="99"/>
      <c r="P248" s="151" t="e">
        <v>#DIV/0!</v>
      </c>
      <c r="Q248" s="100"/>
      <c r="S248" s="101"/>
      <c r="T248" s="101"/>
    </row>
    <row r="249" spans="1:20" s="97" customFormat="1">
      <c r="A249" s="94">
        <v>42902</v>
      </c>
      <c r="B249" s="95">
        <v>12</v>
      </c>
      <c r="C249" s="95"/>
      <c r="F249" s="98">
        <v>100</v>
      </c>
      <c r="G249" s="99"/>
      <c r="H249" s="99"/>
      <c r="I249" s="99"/>
      <c r="J249" s="99"/>
      <c r="K249" s="99"/>
      <c r="L249" s="99"/>
      <c r="M249" s="99"/>
      <c r="N249" s="99"/>
      <c r="O249" s="99"/>
      <c r="P249" s="151" t="e">
        <v>#DIV/0!</v>
      </c>
      <c r="Q249" s="100"/>
      <c r="S249" s="101"/>
      <c r="T249" s="101"/>
    </row>
    <row r="250" spans="1:20" s="97" customFormat="1">
      <c r="A250" s="94">
        <v>42902</v>
      </c>
      <c r="B250" s="95">
        <v>12</v>
      </c>
      <c r="C250" s="95"/>
      <c r="F250" s="98">
        <v>180</v>
      </c>
      <c r="G250" s="99"/>
      <c r="H250" s="99"/>
      <c r="I250" s="99"/>
      <c r="J250" s="99"/>
      <c r="K250" s="99"/>
      <c r="L250" s="99"/>
      <c r="M250" s="99"/>
      <c r="N250" s="99"/>
      <c r="O250" s="99"/>
      <c r="P250" s="151" t="e">
        <v>#DIV/0!</v>
      </c>
      <c r="Q250" s="100"/>
      <c r="S250" s="101"/>
      <c r="T250" s="101"/>
    </row>
    <row r="251" spans="1:20" s="97" customFormat="1">
      <c r="A251" s="94">
        <v>42902</v>
      </c>
      <c r="B251" s="95">
        <v>13</v>
      </c>
      <c r="C251" s="95"/>
      <c r="D251" s="96"/>
      <c r="F251" s="98">
        <v>100</v>
      </c>
      <c r="G251" s="99"/>
      <c r="H251" s="99"/>
      <c r="I251" s="99"/>
      <c r="J251" s="99"/>
      <c r="K251" s="99"/>
      <c r="L251" s="99"/>
      <c r="M251" s="99"/>
      <c r="N251" s="99"/>
      <c r="O251" s="99"/>
      <c r="P251" s="151" t="e">
        <v>#DIV/0!</v>
      </c>
      <c r="Q251" s="100"/>
      <c r="S251" s="101"/>
      <c r="T251" s="101"/>
    </row>
    <row r="252" spans="1:20" s="97" customFormat="1">
      <c r="A252" s="94">
        <v>42902</v>
      </c>
      <c r="B252" s="95">
        <v>13</v>
      </c>
      <c r="C252" s="95"/>
      <c r="D252" s="96"/>
      <c r="F252" s="98">
        <v>180</v>
      </c>
      <c r="G252" s="99"/>
      <c r="H252" s="99"/>
      <c r="I252" s="99"/>
      <c r="J252" s="99"/>
      <c r="K252" s="99"/>
      <c r="L252" s="99"/>
      <c r="M252" s="99"/>
      <c r="N252" s="99"/>
      <c r="O252" s="99"/>
      <c r="P252" s="151" t="e">
        <v>#DIV/0!</v>
      </c>
      <c r="Q252" s="100"/>
      <c r="S252" s="101"/>
      <c r="T252" s="101"/>
    </row>
    <row r="253" spans="1:20" s="97" customFormat="1">
      <c r="A253" s="94">
        <v>42902</v>
      </c>
      <c r="B253" s="95">
        <v>14</v>
      </c>
      <c r="C253" s="95"/>
      <c r="F253" s="98">
        <v>100</v>
      </c>
      <c r="G253" s="99"/>
      <c r="H253" s="99"/>
      <c r="I253" s="99"/>
      <c r="J253" s="99"/>
      <c r="K253" s="99"/>
      <c r="L253" s="99"/>
      <c r="M253" s="99"/>
      <c r="N253" s="99"/>
      <c r="O253" s="99"/>
      <c r="P253" s="151" t="e">
        <v>#DIV/0!</v>
      </c>
      <c r="Q253" s="100"/>
      <c r="S253" s="101"/>
      <c r="T253" s="101"/>
    </row>
    <row r="254" spans="1:20" s="97" customFormat="1">
      <c r="A254" s="94">
        <v>42902</v>
      </c>
      <c r="B254" s="95">
        <v>14</v>
      </c>
      <c r="C254" s="95"/>
      <c r="D254" s="96"/>
      <c r="F254" s="98">
        <v>180</v>
      </c>
      <c r="G254" s="99"/>
      <c r="H254" s="99"/>
      <c r="I254" s="99"/>
      <c r="J254" s="99"/>
      <c r="K254" s="99"/>
      <c r="L254" s="99"/>
      <c r="M254" s="99"/>
      <c r="N254" s="99"/>
      <c r="O254" s="99"/>
      <c r="P254" s="151" t="e">
        <v>#DIV/0!</v>
      </c>
      <c r="Q254" s="100"/>
      <c r="S254" s="101"/>
      <c r="T254" s="101"/>
    </row>
    <row r="255" spans="1:20" s="97" customFormat="1">
      <c r="A255" s="94">
        <v>42902</v>
      </c>
      <c r="B255" s="95">
        <v>15</v>
      </c>
      <c r="C255" s="95"/>
      <c r="F255" s="98">
        <v>100</v>
      </c>
      <c r="G255" s="99"/>
      <c r="H255" s="99"/>
      <c r="I255" s="99"/>
      <c r="J255" s="99"/>
      <c r="K255" s="99"/>
      <c r="L255" s="99"/>
      <c r="M255" s="99"/>
      <c r="N255" s="99"/>
      <c r="O255" s="99"/>
      <c r="P255" s="151" t="e">
        <v>#DIV/0!</v>
      </c>
      <c r="Q255" s="100"/>
      <c r="S255" s="101"/>
      <c r="T255" s="101"/>
    </row>
    <row r="256" spans="1:20" s="97" customFormat="1">
      <c r="A256" s="94">
        <v>42902</v>
      </c>
      <c r="B256" s="95">
        <v>15</v>
      </c>
      <c r="C256" s="95"/>
      <c r="D256" s="96"/>
      <c r="F256" s="98">
        <v>180</v>
      </c>
      <c r="G256" s="99"/>
      <c r="H256" s="99"/>
      <c r="I256" s="99"/>
      <c r="J256" s="99"/>
      <c r="K256" s="99"/>
      <c r="L256" s="99"/>
      <c r="M256" s="99"/>
      <c r="N256" s="99"/>
      <c r="O256" s="99"/>
      <c r="P256" s="151" t="e">
        <v>#DIV/0!</v>
      </c>
      <c r="Q256" s="100"/>
      <c r="S256" s="101"/>
      <c r="T256" s="101"/>
    </row>
    <row r="257" spans="1:20" s="97" customFormat="1">
      <c r="A257" s="94">
        <v>42902</v>
      </c>
      <c r="B257" s="95">
        <v>16</v>
      </c>
      <c r="C257" s="95"/>
      <c r="F257" s="98">
        <v>100</v>
      </c>
      <c r="G257" s="99"/>
      <c r="H257" s="99"/>
      <c r="I257" s="99"/>
      <c r="J257" s="99"/>
      <c r="K257" s="99"/>
      <c r="L257" s="99"/>
      <c r="M257" s="99"/>
      <c r="N257" s="99"/>
      <c r="O257" s="99"/>
      <c r="P257" s="151" t="e">
        <v>#DIV/0!</v>
      </c>
      <c r="Q257" s="100"/>
      <c r="S257" s="101"/>
      <c r="T257" s="101"/>
    </row>
    <row r="258" spans="1:20" s="97" customFormat="1">
      <c r="A258" s="94">
        <v>42902</v>
      </c>
      <c r="B258" s="95">
        <v>16</v>
      </c>
      <c r="C258" s="95"/>
      <c r="F258" s="98">
        <v>180</v>
      </c>
      <c r="G258" s="99"/>
      <c r="H258" s="99"/>
      <c r="I258" s="99"/>
      <c r="J258" s="99"/>
      <c r="K258" s="99"/>
      <c r="L258" s="99"/>
      <c r="M258" s="99"/>
      <c r="N258" s="99"/>
      <c r="O258" s="99"/>
      <c r="P258" s="151" t="e">
        <v>#DIV/0!</v>
      </c>
      <c r="Q258" s="100"/>
      <c r="S258" s="101"/>
      <c r="T258" s="101"/>
    </row>
    <row r="259" spans="1:20" s="97" customFormat="1">
      <c r="A259" s="94">
        <v>42902</v>
      </c>
      <c r="B259" s="95">
        <v>17</v>
      </c>
      <c r="C259" s="95"/>
      <c r="F259" s="98">
        <v>100</v>
      </c>
      <c r="G259" s="99"/>
      <c r="H259" s="99"/>
      <c r="I259" s="99"/>
      <c r="J259" s="99"/>
      <c r="K259" s="99"/>
      <c r="L259" s="99"/>
      <c r="M259" s="99"/>
      <c r="N259" s="99"/>
      <c r="O259" s="99"/>
      <c r="P259" s="151" t="e">
        <v>#DIV/0!</v>
      </c>
      <c r="Q259" s="100"/>
      <c r="S259" s="101"/>
      <c r="T259" s="101"/>
    </row>
    <row r="260" spans="1:20" s="97" customFormat="1">
      <c r="A260" s="94">
        <v>42902</v>
      </c>
      <c r="B260" s="95">
        <v>17</v>
      </c>
      <c r="C260" s="95"/>
      <c r="F260" s="98">
        <v>180</v>
      </c>
      <c r="G260" s="99"/>
      <c r="H260" s="99"/>
      <c r="I260" s="99"/>
      <c r="J260" s="99"/>
      <c r="K260" s="99"/>
      <c r="L260" s="99"/>
      <c r="M260" s="99"/>
      <c r="N260" s="99"/>
      <c r="O260" s="99"/>
      <c r="P260" s="151" t="e">
        <v>#DIV/0!</v>
      </c>
      <c r="Q260" s="100"/>
    </row>
    <row r="261" spans="1:20" s="97" customFormat="1">
      <c r="A261" s="94">
        <v>42902</v>
      </c>
      <c r="B261" s="95">
        <v>18</v>
      </c>
      <c r="C261" s="95"/>
      <c r="F261" s="98">
        <v>100</v>
      </c>
      <c r="G261" s="99"/>
      <c r="H261" s="99"/>
      <c r="I261" s="99"/>
      <c r="J261" s="99"/>
      <c r="K261" s="99"/>
      <c r="L261" s="99"/>
      <c r="M261" s="99"/>
      <c r="N261" s="99"/>
      <c r="O261" s="99"/>
      <c r="P261" s="151" t="e">
        <v>#DIV/0!</v>
      </c>
      <c r="Q261" s="100"/>
    </row>
    <row r="262" spans="1:20" s="97" customFormat="1">
      <c r="A262" s="94">
        <v>42902</v>
      </c>
      <c r="B262" s="95">
        <v>18</v>
      </c>
      <c r="C262" s="95"/>
      <c r="F262" s="98">
        <v>180</v>
      </c>
      <c r="G262" s="99"/>
      <c r="H262" s="99"/>
      <c r="I262" s="99"/>
      <c r="J262" s="99"/>
      <c r="K262" s="99"/>
      <c r="L262" s="99"/>
      <c r="M262" s="99"/>
      <c r="N262" s="99"/>
      <c r="O262" s="99"/>
      <c r="P262" s="151" t="e">
        <v>#DIV/0!</v>
      </c>
      <c r="Q262" s="100"/>
    </row>
    <row r="263" spans="1:20" s="97" customFormat="1">
      <c r="A263" s="94">
        <v>42902</v>
      </c>
      <c r="B263" s="95">
        <v>19</v>
      </c>
      <c r="C263" s="95"/>
      <c r="F263" s="98">
        <v>100</v>
      </c>
      <c r="G263" s="99"/>
      <c r="H263" s="99"/>
      <c r="I263" s="99"/>
      <c r="J263" s="99"/>
      <c r="K263" s="99"/>
      <c r="L263" s="99"/>
      <c r="M263" s="99"/>
      <c r="N263" s="99"/>
      <c r="O263" s="99"/>
      <c r="P263" s="151" t="e">
        <v>#DIV/0!</v>
      </c>
      <c r="Q263" s="100"/>
    </row>
    <row r="264" spans="1:20" s="97" customFormat="1">
      <c r="A264" s="94">
        <v>42902</v>
      </c>
      <c r="B264" s="95">
        <v>19</v>
      </c>
      <c r="C264" s="95"/>
      <c r="D264" s="96"/>
      <c r="F264" s="98">
        <v>180</v>
      </c>
      <c r="G264" s="99"/>
      <c r="H264" s="99"/>
      <c r="I264" s="99"/>
      <c r="J264" s="99"/>
      <c r="K264" s="99"/>
      <c r="L264" s="99"/>
      <c r="M264" s="99"/>
      <c r="N264" s="99"/>
      <c r="O264" s="99"/>
      <c r="P264" s="151" t="e">
        <v>#DIV/0!</v>
      </c>
      <c r="Q264" s="100"/>
    </row>
    <row r="265" spans="1:20" s="97" customFormat="1">
      <c r="A265" s="94">
        <v>42902</v>
      </c>
      <c r="B265" s="95">
        <v>20</v>
      </c>
      <c r="C265" s="95"/>
      <c r="D265" s="96"/>
      <c r="F265" s="98">
        <v>100</v>
      </c>
      <c r="G265" s="99"/>
      <c r="H265" s="99"/>
      <c r="I265" s="99"/>
      <c r="J265" s="99"/>
      <c r="K265" s="99"/>
      <c r="L265" s="99"/>
      <c r="M265" s="99"/>
      <c r="N265" s="99"/>
      <c r="O265" s="99"/>
      <c r="P265" s="151" t="e">
        <v>#DIV/0!</v>
      </c>
      <c r="Q265" s="100"/>
    </row>
    <row r="266" spans="1:20" s="97" customFormat="1">
      <c r="A266" s="94">
        <v>42902</v>
      </c>
      <c r="B266" s="95">
        <v>20</v>
      </c>
      <c r="C266" s="95"/>
      <c r="F266" s="98">
        <v>180</v>
      </c>
      <c r="G266" s="99"/>
      <c r="H266" s="99"/>
      <c r="I266" s="99"/>
      <c r="J266" s="99"/>
      <c r="K266" s="99"/>
      <c r="L266" s="99"/>
      <c r="M266" s="99"/>
      <c r="N266" s="99"/>
      <c r="O266" s="99"/>
      <c r="P266" s="151" t="e">
        <v>#DIV/0!</v>
      </c>
      <c r="Q266" s="100"/>
    </row>
    <row r="267" spans="1:20" s="97" customFormat="1">
      <c r="A267" s="94">
        <v>42902</v>
      </c>
      <c r="B267" s="95">
        <v>21</v>
      </c>
      <c r="C267" s="95"/>
      <c r="F267" s="98">
        <v>100</v>
      </c>
      <c r="G267" s="99"/>
      <c r="H267" s="99"/>
      <c r="I267" s="99"/>
      <c r="J267" s="99"/>
      <c r="K267" s="99"/>
      <c r="L267" s="99"/>
      <c r="M267" s="99"/>
      <c r="N267" s="99"/>
      <c r="O267" s="99"/>
      <c r="P267" s="151" t="e">
        <v>#DIV/0!</v>
      </c>
      <c r="Q267" s="100"/>
    </row>
    <row r="268" spans="1:20" s="97" customFormat="1">
      <c r="A268" s="94">
        <v>42902</v>
      </c>
      <c r="B268" s="95">
        <v>21</v>
      </c>
      <c r="C268" s="95"/>
      <c r="F268" s="98">
        <v>180</v>
      </c>
      <c r="G268" s="99"/>
      <c r="H268" s="99"/>
      <c r="I268" s="99"/>
      <c r="J268" s="99"/>
      <c r="K268" s="99"/>
      <c r="L268" s="99"/>
      <c r="M268" s="99"/>
      <c r="N268" s="99"/>
      <c r="O268" s="99"/>
      <c r="P268" s="151" t="e">
        <v>#DIV/0!</v>
      </c>
      <c r="Q268" s="100"/>
    </row>
    <row r="269" spans="1:20" s="97" customFormat="1">
      <c r="A269" s="94">
        <v>42902</v>
      </c>
      <c r="B269" s="95">
        <v>22</v>
      </c>
      <c r="C269" s="95"/>
      <c r="F269" s="98">
        <v>100</v>
      </c>
      <c r="G269" s="99"/>
      <c r="H269" s="99"/>
      <c r="I269" s="99"/>
      <c r="J269" s="99"/>
      <c r="K269" s="99"/>
      <c r="L269" s="99"/>
      <c r="M269" s="99"/>
      <c r="N269" s="99"/>
      <c r="O269" s="99"/>
      <c r="P269" s="151" t="e">
        <v>#DIV/0!</v>
      </c>
      <c r="Q269" s="100"/>
    </row>
    <row r="270" spans="1:20" s="97" customFormat="1">
      <c r="A270" s="94">
        <v>42902</v>
      </c>
      <c r="B270" s="95">
        <v>22</v>
      </c>
      <c r="C270" s="95"/>
      <c r="F270" s="98">
        <v>180</v>
      </c>
      <c r="G270" s="99"/>
      <c r="H270" s="99"/>
      <c r="I270" s="99"/>
      <c r="J270" s="99"/>
      <c r="K270" s="99"/>
      <c r="L270" s="99"/>
      <c r="M270" s="99"/>
      <c r="N270" s="99"/>
      <c r="O270" s="99"/>
      <c r="P270" s="151" t="e">
        <v>#DIV/0!</v>
      </c>
      <c r="Q270" s="100"/>
    </row>
    <row r="271" spans="1:20" s="97" customFormat="1">
      <c r="A271" s="94">
        <v>42902</v>
      </c>
      <c r="B271" s="95">
        <v>23</v>
      </c>
      <c r="C271" s="95"/>
      <c r="D271" s="96"/>
      <c r="F271" s="98">
        <v>100</v>
      </c>
      <c r="G271" s="99"/>
      <c r="H271" s="99"/>
      <c r="I271" s="99"/>
      <c r="J271" s="99"/>
      <c r="K271" s="99"/>
      <c r="L271" s="99"/>
      <c r="M271" s="99"/>
      <c r="N271" s="99"/>
      <c r="O271" s="99"/>
      <c r="P271" s="151" t="e">
        <v>#DIV/0!</v>
      </c>
      <c r="Q271" s="100"/>
    </row>
    <row r="272" spans="1:20" s="97" customFormat="1">
      <c r="A272" s="94">
        <v>42902</v>
      </c>
      <c r="B272" s="95">
        <v>23</v>
      </c>
      <c r="C272" s="95"/>
      <c r="F272" s="98">
        <v>180</v>
      </c>
      <c r="G272" s="99"/>
      <c r="H272" s="99"/>
      <c r="I272" s="99"/>
      <c r="J272" s="99"/>
      <c r="K272" s="99"/>
      <c r="L272" s="99"/>
      <c r="M272" s="99"/>
      <c r="N272" s="99"/>
      <c r="O272" s="99"/>
      <c r="P272" s="151" t="e">
        <v>#DIV/0!</v>
      </c>
      <c r="Q272" s="100"/>
    </row>
    <row r="273" spans="1:20" s="97" customFormat="1">
      <c r="A273" s="94">
        <v>42902</v>
      </c>
      <c r="B273" s="95">
        <v>24</v>
      </c>
      <c r="C273" s="95"/>
      <c r="D273" s="96"/>
      <c r="F273" s="98">
        <v>100</v>
      </c>
      <c r="G273" s="99"/>
      <c r="H273" s="99"/>
      <c r="I273" s="99"/>
      <c r="J273" s="99"/>
      <c r="K273" s="99"/>
      <c r="L273" s="99"/>
      <c r="M273" s="99"/>
      <c r="N273" s="99"/>
      <c r="O273" s="99"/>
      <c r="P273" s="151" t="e">
        <v>#DIV/0!</v>
      </c>
      <c r="Q273" s="100"/>
    </row>
    <row r="274" spans="1:20" s="105" customFormat="1" ht="16" thickBot="1">
      <c r="A274" s="102">
        <v>42902</v>
      </c>
      <c r="B274" s="103">
        <v>24</v>
      </c>
      <c r="C274" s="103"/>
      <c r="D274" s="104"/>
      <c r="F274" s="106">
        <v>180</v>
      </c>
      <c r="G274" s="107"/>
      <c r="H274" s="107"/>
      <c r="I274" s="107"/>
      <c r="J274" s="107"/>
      <c r="K274" s="107"/>
      <c r="L274" s="107"/>
      <c r="M274" s="107"/>
      <c r="N274" s="107"/>
      <c r="O274" s="107"/>
      <c r="P274" s="152" t="e">
        <v>#DIV/0!</v>
      </c>
      <c r="Q274" s="108"/>
    </row>
    <row r="275" spans="1:20" s="66" customFormat="1">
      <c r="A275" s="63">
        <v>42906</v>
      </c>
      <c r="B275" s="64">
        <v>1</v>
      </c>
      <c r="C275" s="64"/>
      <c r="D275" s="65"/>
      <c r="F275" s="67">
        <v>100</v>
      </c>
      <c r="G275" s="68"/>
      <c r="H275" s="68"/>
      <c r="I275" s="68"/>
      <c r="J275" s="68"/>
      <c r="K275" s="68"/>
      <c r="L275" s="68"/>
      <c r="M275" s="68"/>
      <c r="N275" s="68"/>
      <c r="O275" s="68"/>
      <c r="P275" s="147" t="e">
        <v>#DIV/0!</v>
      </c>
      <c r="Q275" s="69"/>
      <c r="S275" s="70"/>
      <c r="T275" s="70"/>
    </row>
    <row r="276" spans="1:20" s="74" customFormat="1">
      <c r="A276" s="71">
        <v>42906</v>
      </c>
      <c r="B276" s="72">
        <v>1</v>
      </c>
      <c r="C276" s="72"/>
      <c r="D276" s="73"/>
      <c r="F276" s="75">
        <v>180</v>
      </c>
      <c r="G276" s="76"/>
      <c r="H276" s="76"/>
      <c r="I276" s="76"/>
      <c r="J276" s="76"/>
      <c r="K276" s="76"/>
      <c r="L276" s="76"/>
      <c r="M276" s="76"/>
      <c r="N276" s="76"/>
      <c r="O276" s="76"/>
      <c r="P276" s="148" t="e">
        <v>#DIV/0!</v>
      </c>
      <c r="Q276" s="77"/>
      <c r="S276" s="78"/>
      <c r="T276" s="78"/>
    </row>
    <row r="277" spans="1:20" s="74" customFormat="1">
      <c r="A277" s="71">
        <v>42906</v>
      </c>
      <c r="B277" s="72">
        <v>2</v>
      </c>
      <c r="C277" s="72"/>
      <c r="F277" s="75">
        <v>100</v>
      </c>
      <c r="G277" s="76"/>
      <c r="H277" s="76"/>
      <c r="I277" s="76"/>
      <c r="J277" s="76"/>
      <c r="K277" s="76"/>
      <c r="L277" s="76"/>
      <c r="M277" s="76"/>
      <c r="N277" s="76"/>
      <c r="O277" s="76"/>
      <c r="P277" s="148" t="e">
        <v>#DIV/0!</v>
      </c>
      <c r="Q277" s="77"/>
      <c r="S277" s="78"/>
      <c r="T277" s="78"/>
    </row>
    <row r="278" spans="1:20" s="74" customFormat="1">
      <c r="A278" s="71">
        <v>42906</v>
      </c>
      <c r="B278" s="72">
        <v>2</v>
      </c>
      <c r="C278" s="72"/>
      <c r="F278" s="75">
        <v>180</v>
      </c>
      <c r="G278" s="76"/>
      <c r="H278" s="76"/>
      <c r="I278" s="76"/>
      <c r="J278" s="76"/>
      <c r="K278" s="76"/>
      <c r="L278" s="76"/>
      <c r="M278" s="76"/>
      <c r="N278" s="76"/>
      <c r="O278" s="76"/>
      <c r="P278" s="148" t="e">
        <v>#DIV/0!</v>
      </c>
      <c r="Q278" s="77"/>
      <c r="S278" s="78"/>
      <c r="T278" s="78"/>
    </row>
    <row r="279" spans="1:20" s="74" customFormat="1">
      <c r="A279" s="71">
        <v>42906</v>
      </c>
      <c r="B279" s="72">
        <v>3</v>
      </c>
      <c r="C279" s="72"/>
      <c r="F279" s="75">
        <v>100</v>
      </c>
      <c r="G279" s="76"/>
      <c r="H279" s="76"/>
      <c r="I279" s="76"/>
      <c r="J279" s="76"/>
      <c r="K279" s="76"/>
      <c r="L279" s="76"/>
      <c r="M279" s="76"/>
      <c r="N279" s="76"/>
      <c r="O279" s="76"/>
      <c r="P279" s="148" t="e">
        <v>#DIV/0!</v>
      </c>
      <c r="Q279" s="77"/>
      <c r="S279" s="78"/>
      <c r="T279" s="78"/>
    </row>
    <row r="280" spans="1:20" s="74" customFormat="1">
      <c r="A280" s="71">
        <v>42906</v>
      </c>
      <c r="B280" s="72">
        <v>3</v>
      </c>
      <c r="C280" s="72"/>
      <c r="F280" s="75">
        <v>180</v>
      </c>
      <c r="G280" s="76"/>
      <c r="H280" s="76"/>
      <c r="I280" s="76"/>
      <c r="J280" s="76"/>
      <c r="K280" s="76"/>
      <c r="L280" s="76"/>
      <c r="M280" s="76"/>
      <c r="N280" s="76"/>
      <c r="O280" s="76"/>
      <c r="P280" s="148" t="e">
        <v>#DIV/0!</v>
      </c>
      <c r="Q280" s="77"/>
      <c r="S280" s="78"/>
      <c r="T280" s="78"/>
    </row>
    <row r="281" spans="1:20" s="74" customFormat="1">
      <c r="A281" s="71">
        <v>42906</v>
      </c>
      <c r="B281" s="72">
        <v>4</v>
      </c>
      <c r="C281" s="72"/>
      <c r="F281" s="75">
        <v>100</v>
      </c>
      <c r="G281" s="76"/>
      <c r="H281" s="76"/>
      <c r="I281" s="76"/>
      <c r="J281" s="76"/>
      <c r="K281" s="76"/>
      <c r="L281" s="76"/>
      <c r="M281" s="76"/>
      <c r="N281" s="76"/>
      <c r="O281" s="76"/>
      <c r="P281" s="148" t="e">
        <v>#DIV/0!</v>
      </c>
      <c r="Q281" s="77"/>
      <c r="S281" s="78"/>
      <c r="T281" s="78"/>
    </row>
    <row r="282" spans="1:20" s="74" customFormat="1">
      <c r="A282" s="71">
        <v>42906</v>
      </c>
      <c r="B282" s="72">
        <v>4</v>
      </c>
      <c r="C282" s="72"/>
      <c r="F282" s="75">
        <v>180</v>
      </c>
      <c r="G282" s="76"/>
      <c r="H282" s="76"/>
      <c r="I282" s="76"/>
      <c r="J282" s="76"/>
      <c r="K282" s="76"/>
      <c r="L282" s="76"/>
      <c r="M282" s="76"/>
      <c r="N282" s="76"/>
      <c r="O282" s="76"/>
      <c r="P282" s="148" t="e">
        <v>#DIV/0!</v>
      </c>
      <c r="Q282" s="77"/>
      <c r="S282" s="78"/>
      <c r="T282" s="78"/>
    </row>
    <row r="283" spans="1:20" s="74" customFormat="1">
      <c r="A283" s="71">
        <v>42906</v>
      </c>
      <c r="B283" s="72">
        <v>5</v>
      </c>
      <c r="C283" s="72"/>
      <c r="F283" s="75">
        <v>100</v>
      </c>
      <c r="G283" s="76"/>
      <c r="H283" s="76"/>
      <c r="I283" s="76"/>
      <c r="J283" s="76"/>
      <c r="K283" s="76"/>
      <c r="L283" s="76"/>
      <c r="M283" s="76"/>
      <c r="N283" s="76"/>
      <c r="O283" s="76"/>
      <c r="P283" s="148" t="e">
        <v>#DIV/0!</v>
      </c>
      <c r="Q283" s="77"/>
      <c r="S283" s="78"/>
      <c r="T283" s="78"/>
    </row>
    <row r="284" spans="1:20" s="74" customFormat="1">
      <c r="A284" s="71">
        <v>42906</v>
      </c>
      <c r="B284" s="72">
        <v>5</v>
      </c>
      <c r="C284" s="72"/>
      <c r="F284" s="75">
        <v>180</v>
      </c>
      <c r="G284" s="76"/>
      <c r="H284" s="76"/>
      <c r="I284" s="76"/>
      <c r="J284" s="76"/>
      <c r="K284" s="76"/>
      <c r="L284" s="76"/>
      <c r="M284" s="76"/>
      <c r="N284" s="76"/>
      <c r="O284" s="76"/>
      <c r="P284" s="148" t="e">
        <v>#DIV/0!</v>
      </c>
      <c r="Q284" s="77"/>
      <c r="S284" s="78"/>
      <c r="T284" s="78"/>
    </row>
    <row r="285" spans="1:20" s="74" customFormat="1">
      <c r="A285" s="71">
        <v>42906</v>
      </c>
      <c r="B285" s="72">
        <v>6</v>
      </c>
      <c r="C285" s="72"/>
      <c r="F285" s="75">
        <v>100</v>
      </c>
      <c r="G285" s="76"/>
      <c r="H285" s="76"/>
      <c r="I285" s="76"/>
      <c r="J285" s="76"/>
      <c r="K285" s="76"/>
      <c r="L285" s="76"/>
      <c r="M285" s="76"/>
      <c r="N285" s="76"/>
      <c r="O285" s="76"/>
      <c r="P285" s="148" t="e">
        <v>#DIV/0!</v>
      </c>
      <c r="Q285" s="77"/>
      <c r="S285" s="78"/>
      <c r="T285" s="78"/>
    </row>
    <row r="286" spans="1:20" s="74" customFormat="1">
      <c r="A286" s="71">
        <v>42906</v>
      </c>
      <c r="B286" s="72">
        <v>6</v>
      </c>
      <c r="C286" s="72"/>
      <c r="F286" s="75">
        <v>180</v>
      </c>
      <c r="G286" s="76"/>
      <c r="H286" s="76"/>
      <c r="I286" s="76"/>
      <c r="J286" s="76"/>
      <c r="K286" s="76"/>
      <c r="L286" s="76"/>
      <c r="M286" s="76"/>
      <c r="N286" s="76"/>
      <c r="O286" s="76"/>
      <c r="P286" s="148" t="e">
        <v>#DIV/0!</v>
      </c>
      <c r="Q286" s="77"/>
      <c r="S286" s="78"/>
      <c r="T286" s="78"/>
    </row>
    <row r="287" spans="1:20" s="74" customFormat="1">
      <c r="A287" s="71">
        <v>42906</v>
      </c>
      <c r="B287" s="72">
        <v>7</v>
      </c>
      <c r="C287" s="72"/>
      <c r="F287" s="75">
        <v>100</v>
      </c>
      <c r="G287" s="76"/>
      <c r="H287" s="76"/>
      <c r="I287" s="76"/>
      <c r="J287" s="76"/>
      <c r="K287" s="76"/>
      <c r="L287" s="76"/>
      <c r="M287" s="76"/>
      <c r="N287" s="76"/>
      <c r="O287" s="76"/>
      <c r="P287" s="148" t="e">
        <v>#DIV/0!</v>
      </c>
      <c r="Q287" s="77"/>
      <c r="S287" s="78"/>
      <c r="T287" s="78"/>
    </row>
    <row r="288" spans="1:20" s="74" customFormat="1">
      <c r="A288" s="71">
        <v>42906</v>
      </c>
      <c r="B288" s="72">
        <v>7</v>
      </c>
      <c r="C288" s="72"/>
      <c r="F288" s="75">
        <v>180</v>
      </c>
      <c r="G288" s="76"/>
      <c r="H288" s="76"/>
      <c r="I288" s="76"/>
      <c r="J288" s="76"/>
      <c r="K288" s="76"/>
      <c r="L288" s="76"/>
      <c r="M288" s="76"/>
      <c r="N288" s="76"/>
      <c r="O288" s="76"/>
      <c r="P288" s="148" t="e">
        <v>#DIV/0!</v>
      </c>
      <c r="Q288" s="77"/>
      <c r="S288" s="78"/>
      <c r="T288" s="78"/>
    </row>
    <row r="289" spans="1:20" s="74" customFormat="1">
      <c r="A289" s="71">
        <v>42906</v>
      </c>
      <c r="B289" s="72">
        <v>8</v>
      </c>
      <c r="C289" s="72"/>
      <c r="F289" s="75">
        <v>100</v>
      </c>
      <c r="G289" s="76"/>
      <c r="H289" s="76"/>
      <c r="I289" s="76"/>
      <c r="J289" s="76"/>
      <c r="K289" s="76"/>
      <c r="L289" s="76"/>
      <c r="M289" s="76"/>
      <c r="N289" s="76"/>
      <c r="O289" s="76"/>
      <c r="P289" s="148" t="e">
        <v>#DIV/0!</v>
      </c>
      <c r="Q289" s="77"/>
      <c r="S289" s="78"/>
      <c r="T289" s="78"/>
    </row>
    <row r="290" spans="1:20" s="74" customFormat="1">
      <c r="A290" s="71">
        <v>42906</v>
      </c>
      <c r="B290" s="72">
        <v>8</v>
      </c>
      <c r="C290" s="72"/>
      <c r="F290" s="75">
        <v>180</v>
      </c>
      <c r="G290" s="76"/>
      <c r="H290" s="76"/>
      <c r="I290" s="76"/>
      <c r="J290" s="76"/>
      <c r="K290" s="76"/>
      <c r="L290" s="76"/>
      <c r="M290" s="76"/>
      <c r="N290" s="76"/>
      <c r="O290" s="76"/>
      <c r="P290" s="148" t="e">
        <v>#DIV/0!</v>
      </c>
      <c r="Q290" s="77"/>
      <c r="S290" s="78"/>
      <c r="T290" s="78"/>
    </row>
    <row r="291" spans="1:20" s="74" customFormat="1">
      <c r="A291" s="71">
        <v>42906</v>
      </c>
      <c r="B291" s="72">
        <v>9</v>
      </c>
      <c r="C291" s="72"/>
      <c r="F291" s="75">
        <v>100</v>
      </c>
      <c r="G291" s="76"/>
      <c r="H291" s="76"/>
      <c r="I291" s="76"/>
      <c r="J291" s="76"/>
      <c r="K291" s="76"/>
      <c r="L291" s="76"/>
      <c r="M291" s="76"/>
      <c r="N291" s="76"/>
      <c r="O291" s="76"/>
      <c r="P291" s="148" t="e">
        <v>#DIV/0!</v>
      </c>
      <c r="Q291" s="77"/>
      <c r="S291" s="78"/>
      <c r="T291" s="78"/>
    </row>
    <row r="292" spans="1:20" s="74" customFormat="1">
      <c r="A292" s="71">
        <v>42906</v>
      </c>
      <c r="B292" s="72">
        <v>9</v>
      </c>
      <c r="C292" s="72"/>
      <c r="F292" s="75">
        <v>180</v>
      </c>
      <c r="G292" s="76"/>
      <c r="H292" s="76"/>
      <c r="I292" s="76"/>
      <c r="J292" s="76"/>
      <c r="K292" s="76"/>
      <c r="L292" s="76"/>
      <c r="M292" s="76"/>
      <c r="N292" s="76"/>
      <c r="O292" s="76"/>
      <c r="P292" s="148" t="e">
        <v>#DIV/0!</v>
      </c>
      <c r="Q292" s="77"/>
      <c r="S292" s="78"/>
      <c r="T292" s="78"/>
    </row>
    <row r="293" spans="1:20" s="74" customFormat="1">
      <c r="A293" s="71">
        <v>42906</v>
      </c>
      <c r="B293" s="72">
        <v>10</v>
      </c>
      <c r="C293" s="72"/>
      <c r="F293" s="75">
        <v>100</v>
      </c>
      <c r="G293" s="76"/>
      <c r="H293" s="76"/>
      <c r="I293" s="76"/>
      <c r="J293" s="76"/>
      <c r="K293" s="76"/>
      <c r="L293" s="76"/>
      <c r="M293" s="76"/>
      <c r="N293" s="76"/>
      <c r="O293" s="76"/>
      <c r="P293" s="148" t="e">
        <v>#DIV/0!</v>
      </c>
      <c r="Q293" s="77"/>
      <c r="S293" s="78"/>
      <c r="T293" s="78"/>
    </row>
    <row r="294" spans="1:20" s="74" customFormat="1">
      <c r="A294" s="71">
        <v>42906</v>
      </c>
      <c r="B294" s="72">
        <v>10</v>
      </c>
      <c r="C294" s="72"/>
      <c r="F294" s="75">
        <v>180</v>
      </c>
      <c r="G294" s="76"/>
      <c r="H294" s="76"/>
      <c r="I294" s="76"/>
      <c r="J294" s="76"/>
      <c r="K294" s="76"/>
      <c r="L294" s="76"/>
      <c r="M294" s="76"/>
      <c r="N294" s="76"/>
      <c r="O294" s="76"/>
      <c r="P294" s="148" t="e">
        <v>#DIV/0!</v>
      </c>
      <c r="Q294" s="77"/>
      <c r="S294" s="78"/>
      <c r="T294" s="78"/>
    </row>
    <row r="295" spans="1:20" s="74" customFormat="1">
      <c r="A295" s="71">
        <v>42906</v>
      </c>
      <c r="B295" s="72">
        <v>11</v>
      </c>
      <c r="C295" s="72"/>
      <c r="F295" s="75">
        <v>100</v>
      </c>
      <c r="G295" s="76"/>
      <c r="H295" s="76"/>
      <c r="I295" s="76"/>
      <c r="J295" s="76"/>
      <c r="K295" s="76"/>
      <c r="L295" s="76"/>
      <c r="M295" s="76"/>
      <c r="N295" s="76"/>
      <c r="O295" s="76"/>
      <c r="P295" s="148" t="e">
        <v>#DIV/0!</v>
      </c>
      <c r="Q295" s="77"/>
      <c r="S295" s="78"/>
      <c r="T295" s="78"/>
    </row>
    <row r="296" spans="1:20" s="74" customFormat="1">
      <c r="A296" s="71">
        <v>42906</v>
      </c>
      <c r="B296" s="72">
        <v>11</v>
      </c>
      <c r="C296" s="72"/>
      <c r="F296" s="75">
        <v>180</v>
      </c>
      <c r="G296" s="76"/>
      <c r="H296" s="76"/>
      <c r="I296" s="76"/>
      <c r="J296" s="76"/>
      <c r="K296" s="76"/>
      <c r="L296" s="76"/>
      <c r="M296" s="76"/>
      <c r="N296" s="76"/>
      <c r="O296" s="76"/>
      <c r="P296" s="148" t="e">
        <v>#DIV/0!</v>
      </c>
      <c r="Q296" s="77"/>
      <c r="S296" s="78"/>
      <c r="T296" s="78"/>
    </row>
    <row r="297" spans="1:20" s="74" customFormat="1">
      <c r="A297" s="71">
        <v>42906</v>
      </c>
      <c r="B297" s="72">
        <v>12</v>
      </c>
      <c r="C297" s="72"/>
      <c r="F297" s="75">
        <v>100</v>
      </c>
      <c r="G297" s="76"/>
      <c r="H297" s="76"/>
      <c r="I297" s="76"/>
      <c r="J297" s="76"/>
      <c r="K297" s="76"/>
      <c r="L297" s="76"/>
      <c r="M297" s="76"/>
      <c r="N297" s="76"/>
      <c r="O297" s="76"/>
      <c r="P297" s="148" t="e">
        <v>#DIV/0!</v>
      </c>
      <c r="Q297" s="77"/>
      <c r="S297" s="78"/>
      <c r="T297" s="78"/>
    </row>
    <row r="298" spans="1:20" s="74" customFormat="1">
      <c r="A298" s="71">
        <v>42906</v>
      </c>
      <c r="B298" s="72">
        <v>12</v>
      </c>
      <c r="C298" s="72"/>
      <c r="F298" s="75">
        <v>180</v>
      </c>
      <c r="G298" s="76"/>
      <c r="H298" s="76"/>
      <c r="I298" s="76"/>
      <c r="J298" s="76"/>
      <c r="K298" s="76"/>
      <c r="L298" s="76"/>
      <c r="M298" s="76"/>
      <c r="N298" s="76"/>
      <c r="O298" s="76"/>
      <c r="P298" s="148" t="e">
        <v>#DIV/0!</v>
      </c>
      <c r="Q298" s="77"/>
      <c r="S298" s="78"/>
      <c r="T298" s="78"/>
    </row>
    <row r="299" spans="1:20" s="74" customFormat="1">
      <c r="A299" s="71">
        <v>42906</v>
      </c>
      <c r="B299" s="72">
        <v>13</v>
      </c>
      <c r="C299" s="72"/>
      <c r="D299" s="73"/>
      <c r="F299" s="75">
        <v>100</v>
      </c>
      <c r="G299" s="76"/>
      <c r="H299" s="76"/>
      <c r="I299" s="76"/>
      <c r="J299" s="76"/>
      <c r="K299" s="76"/>
      <c r="L299" s="76"/>
      <c r="M299" s="76"/>
      <c r="N299" s="76"/>
      <c r="O299" s="76"/>
      <c r="P299" s="148" t="e">
        <v>#DIV/0!</v>
      </c>
      <c r="Q299" s="77"/>
      <c r="S299" s="78"/>
      <c r="T299" s="78"/>
    </row>
    <row r="300" spans="1:20" s="74" customFormat="1">
      <c r="A300" s="71">
        <v>42906</v>
      </c>
      <c r="B300" s="72">
        <v>13</v>
      </c>
      <c r="C300" s="72"/>
      <c r="D300" s="73"/>
      <c r="F300" s="75">
        <v>180</v>
      </c>
      <c r="G300" s="76"/>
      <c r="H300" s="76"/>
      <c r="I300" s="76"/>
      <c r="J300" s="76"/>
      <c r="K300" s="76"/>
      <c r="L300" s="76"/>
      <c r="M300" s="76"/>
      <c r="N300" s="76"/>
      <c r="O300" s="76"/>
      <c r="P300" s="148" t="e">
        <v>#DIV/0!</v>
      </c>
      <c r="Q300" s="77"/>
      <c r="S300" s="78"/>
      <c r="T300" s="78"/>
    </row>
    <row r="301" spans="1:20" s="74" customFormat="1">
      <c r="A301" s="71">
        <v>42906</v>
      </c>
      <c r="B301" s="72">
        <v>14</v>
      </c>
      <c r="C301" s="72"/>
      <c r="F301" s="75">
        <v>100</v>
      </c>
      <c r="G301" s="76"/>
      <c r="H301" s="76"/>
      <c r="I301" s="76"/>
      <c r="J301" s="76"/>
      <c r="K301" s="76"/>
      <c r="L301" s="76"/>
      <c r="M301" s="76"/>
      <c r="N301" s="76"/>
      <c r="O301" s="76"/>
      <c r="P301" s="148" t="e">
        <v>#DIV/0!</v>
      </c>
      <c r="Q301" s="77"/>
      <c r="S301" s="78"/>
      <c r="T301" s="78"/>
    </row>
    <row r="302" spans="1:20" s="74" customFormat="1">
      <c r="A302" s="71">
        <v>42906</v>
      </c>
      <c r="B302" s="72">
        <v>14</v>
      </c>
      <c r="C302" s="72"/>
      <c r="D302" s="73"/>
      <c r="F302" s="75">
        <v>180</v>
      </c>
      <c r="G302" s="76"/>
      <c r="H302" s="76"/>
      <c r="I302" s="76"/>
      <c r="J302" s="76"/>
      <c r="K302" s="76"/>
      <c r="L302" s="76"/>
      <c r="M302" s="76"/>
      <c r="N302" s="76"/>
      <c r="O302" s="76"/>
      <c r="P302" s="148" t="e">
        <v>#DIV/0!</v>
      </c>
      <c r="Q302" s="77"/>
      <c r="S302" s="78"/>
      <c r="T302" s="78"/>
    </row>
    <row r="303" spans="1:20" s="74" customFormat="1">
      <c r="A303" s="71">
        <v>42906</v>
      </c>
      <c r="B303" s="72">
        <v>15</v>
      </c>
      <c r="C303" s="72"/>
      <c r="F303" s="75">
        <v>100</v>
      </c>
      <c r="G303" s="76"/>
      <c r="H303" s="76"/>
      <c r="I303" s="76"/>
      <c r="J303" s="76"/>
      <c r="K303" s="76"/>
      <c r="L303" s="76"/>
      <c r="M303" s="76"/>
      <c r="N303" s="76"/>
      <c r="O303" s="76"/>
      <c r="P303" s="148" t="e">
        <v>#DIV/0!</v>
      </c>
      <c r="Q303" s="77"/>
      <c r="S303" s="78"/>
      <c r="T303" s="78"/>
    </row>
    <row r="304" spans="1:20" s="74" customFormat="1">
      <c r="A304" s="71">
        <v>42906</v>
      </c>
      <c r="B304" s="72">
        <v>15</v>
      </c>
      <c r="C304" s="72"/>
      <c r="D304" s="73"/>
      <c r="F304" s="75">
        <v>180</v>
      </c>
      <c r="G304" s="76"/>
      <c r="H304" s="76"/>
      <c r="I304" s="76"/>
      <c r="J304" s="76"/>
      <c r="K304" s="76"/>
      <c r="L304" s="76"/>
      <c r="M304" s="76"/>
      <c r="N304" s="76"/>
      <c r="O304" s="76"/>
      <c r="P304" s="148" t="e">
        <v>#DIV/0!</v>
      </c>
      <c r="Q304" s="77"/>
      <c r="S304" s="78"/>
      <c r="T304" s="78"/>
    </row>
    <row r="305" spans="1:20" s="74" customFormat="1">
      <c r="A305" s="71">
        <v>42906</v>
      </c>
      <c r="B305" s="72">
        <v>16</v>
      </c>
      <c r="C305" s="72"/>
      <c r="F305" s="75">
        <v>100</v>
      </c>
      <c r="G305" s="76"/>
      <c r="H305" s="76"/>
      <c r="I305" s="76"/>
      <c r="J305" s="76"/>
      <c r="K305" s="76"/>
      <c r="L305" s="76"/>
      <c r="M305" s="76"/>
      <c r="N305" s="76"/>
      <c r="O305" s="76"/>
      <c r="P305" s="148" t="e">
        <v>#DIV/0!</v>
      </c>
      <c r="Q305" s="77"/>
      <c r="S305" s="78"/>
      <c r="T305" s="78"/>
    </row>
    <row r="306" spans="1:20" s="74" customFormat="1">
      <c r="A306" s="71">
        <v>42906</v>
      </c>
      <c r="B306" s="72">
        <v>16</v>
      </c>
      <c r="C306" s="72"/>
      <c r="F306" s="75">
        <v>180</v>
      </c>
      <c r="G306" s="76"/>
      <c r="H306" s="76"/>
      <c r="I306" s="76"/>
      <c r="J306" s="76"/>
      <c r="K306" s="76"/>
      <c r="L306" s="76"/>
      <c r="M306" s="76"/>
      <c r="N306" s="76"/>
      <c r="O306" s="76"/>
      <c r="P306" s="148" t="e">
        <v>#DIV/0!</v>
      </c>
      <c r="Q306" s="77"/>
      <c r="S306" s="78"/>
      <c r="T306" s="78"/>
    </row>
    <row r="307" spans="1:20" s="74" customFormat="1">
      <c r="A307" s="71">
        <v>42906</v>
      </c>
      <c r="B307" s="72">
        <v>17</v>
      </c>
      <c r="C307" s="72"/>
      <c r="F307" s="75">
        <v>100</v>
      </c>
      <c r="G307" s="76"/>
      <c r="H307" s="76"/>
      <c r="I307" s="76"/>
      <c r="J307" s="76"/>
      <c r="K307" s="76"/>
      <c r="L307" s="76"/>
      <c r="M307" s="76"/>
      <c r="N307" s="76"/>
      <c r="O307" s="76"/>
      <c r="P307" s="148" t="e">
        <v>#DIV/0!</v>
      </c>
      <c r="Q307" s="77"/>
      <c r="S307" s="78"/>
      <c r="T307" s="78"/>
    </row>
    <row r="308" spans="1:20" s="74" customFormat="1">
      <c r="A308" s="71">
        <v>42906</v>
      </c>
      <c r="B308" s="72">
        <v>17</v>
      </c>
      <c r="C308" s="72"/>
      <c r="F308" s="75">
        <v>180</v>
      </c>
      <c r="G308" s="76"/>
      <c r="H308" s="76"/>
      <c r="I308" s="76"/>
      <c r="J308" s="76"/>
      <c r="K308" s="76"/>
      <c r="L308" s="76"/>
      <c r="M308" s="76"/>
      <c r="N308" s="76"/>
      <c r="O308" s="76"/>
      <c r="P308" s="148" t="e">
        <v>#DIV/0!</v>
      </c>
      <c r="Q308" s="77"/>
    </row>
    <row r="309" spans="1:20" s="74" customFormat="1">
      <c r="A309" s="71">
        <v>42906</v>
      </c>
      <c r="B309" s="72">
        <v>18</v>
      </c>
      <c r="C309" s="72"/>
      <c r="F309" s="75">
        <v>100</v>
      </c>
      <c r="G309" s="76"/>
      <c r="H309" s="76"/>
      <c r="I309" s="76"/>
      <c r="J309" s="76"/>
      <c r="K309" s="76"/>
      <c r="L309" s="76"/>
      <c r="M309" s="76"/>
      <c r="N309" s="76"/>
      <c r="O309" s="76"/>
      <c r="P309" s="148" t="e">
        <v>#DIV/0!</v>
      </c>
      <c r="Q309" s="77"/>
    </row>
    <row r="310" spans="1:20" s="74" customFormat="1">
      <c r="A310" s="71">
        <v>42906</v>
      </c>
      <c r="B310" s="72">
        <v>18</v>
      </c>
      <c r="C310" s="72"/>
      <c r="F310" s="75">
        <v>180</v>
      </c>
      <c r="G310" s="76"/>
      <c r="H310" s="76"/>
      <c r="I310" s="76"/>
      <c r="J310" s="76"/>
      <c r="K310" s="76"/>
      <c r="L310" s="76"/>
      <c r="M310" s="76"/>
      <c r="N310" s="76"/>
      <c r="O310" s="76"/>
      <c r="P310" s="148" t="e">
        <v>#DIV/0!</v>
      </c>
      <c r="Q310" s="77"/>
    </row>
    <row r="311" spans="1:20" s="74" customFormat="1">
      <c r="A311" s="71">
        <v>42906</v>
      </c>
      <c r="B311" s="72">
        <v>19</v>
      </c>
      <c r="C311" s="72"/>
      <c r="F311" s="75">
        <v>100</v>
      </c>
      <c r="G311" s="76"/>
      <c r="H311" s="76"/>
      <c r="I311" s="76"/>
      <c r="J311" s="76"/>
      <c r="K311" s="76"/>
      <c r="L311" s="76"/>
      <c r="M311" s="76"/>
      <c r="N311" s="76"/>
      <c r="O311" s="76"/>
      <c r="P311" s="148" t="e">
        <v>#DIV/0!</v>
      </c>
      <c r="Q311" s="77"/>
    </row>
    <row r="312" spans="1:20" s="74" customFormat="1">
      <c r="A312" s="71">
        <v>42906</v>
      </c>
      <c r="B312" s="72">
        <v>19</v>
      </c>
      <c r="C312" s="72"/>
      <c r="D312" s="73"/>
      <c r="F312" s="75">
        <v>180</v>
      </c>
      <c r="G312" s="76"/>
      <c r="H312" s="76"/>
      <c r="I312" s="76"/>
      <c r="J312" s="76"/>
      <c r="K312" s="76"/>
      <c r="L312" s="76"/>
      <c r="M312" s="76"/>
      <c r="N312" s="76"/>
      <c r="O312" s="76"/>
      <c r="P312" s="148" t="e">
        <v>#DIV/0!</v>
      </c>
      <c r="Q312" s="77"/>
    </row>
    <row r="313" spans="1:20" s="74" customFormat="1">
      <c r="A313" s="71">
        <v>42906</v>
      </c>
      <c r="B313" s="72">
        <v>20</v>
      </c>
      <c r="C313" s="72"/>
      <c r="D313" s="73"/>
      <c r="F313" s="75">
        <v>100</v>
      </c>
      <c r="G313" s="76"/>
      <c r="H313" s="76"/>
      <c r="I313" s="76"/>
      <c r="J313" s="76"/>
      <c r="K313" s="76"/>
      <c r="L313" s="76"/>
      <c r="M313" s="76"/>
      <c r="N313" s="76"/>
      <c r="O313" s="76"/>
      <c r="P313" s="148" t="e">
        <v>#DIV/0!</v>
      </c>
      <c r="Q313" s="77"/>
    </row>
    <row r="314" spans="1:20" s="74" customFormat="1">
      <c r="A314" s="71">
        <v>42906</v>
      </c>
      <c r="B314" s="72">
        <v>20</v>
      </c>
      <c r="C314" s="72"/>
      <c r="F314" s="75">
        <v>180</v>
      </c>
      <c r="G314" s="76"/>
      <c r="H314" s="76"/>
      <c r="I314" s="76"/>
      <c r="J314" s="76"/>
      <c r="K314" s="76"/>
      <c r="L314" s="76"/>
      <c r="M314" s="76"/>
      <c r="N314" s="76"/>
      <c r="O314" s="76"/>
      <c r="P314" s="148" t="e">
        <v>#DIV/0!</v>
      </c>
      <c r="Q314" s="77"/>
    </row>
    <row r="315" spans="1:20" s="74" customFormat="1">
      <c r="A315" s="71">
        <v>42906</v>
      </c>
      <c r="B315" s="72">
        <v>21</v>
      </c>
      <c r="C315" s="72"/>
      <c r="F315" s="75">
        <v>100</v>
      </c>
      <c r="G315" s="76"/>
      <c r="H315" s="76"/>
      <c r="I315" s="76"/>
      <c r="J315" s="76"/>
      <c r="K315" s="76"/>
      <c r="L315" s="76"/>
      <c r="M315" s="76"/>
      <c r="N315" s="76"/>
      <c r="O315" s="76"/>
      <c r="P315" s="148" t="e">
        <v>#DIV/0!</v>
      </c>
      <c r="Q315" s="77"/>
    </row>
    <row r="316" spans="1:20" s="74" customFormat="1">
      <c r="A316" s="71">
        <v>42906</v>
      </c>
      <c r="B316" s="72">
        <v>21</v>
      </c>
      <c r="C316" s="72"/>
      <c r="F316" s="75">
        <v>180</v>
      </c>
      <c r="G316" s="76"/>
      <c r="H316" s="76"/>
      <c r="I316" s="76"/>
      <c r="J316" s="76"/>
      <c r="K316" s="76"/>
      <c r="L316" s="76"/>
      <c r="M316" s="76"/>
      <c r="N316" s="76"/>
      <c r="O316" s="76"/>
      <c r="P316" s="148" t="e">
        <v>#DIV/0!</v>
      </c>
      <c r="Q316" s="77"/>
    </row>
    <row r="317" spans="1:20" s="74" customFormat="1">
      <c r="A317" s="71">
        <v>42906</v>
      </c>
      <c r="B317" s="72">
        <v>22</v>
      </c>
      <c r="C317" s="72"/>
      <c r="F317" s="75">
        <v>100</v>
      </c>
      <c r="G317" s="76"/>
      <c r="H317" s="76"/>
      <c r="I317" s="76"/>
      <c r="J317" s="76"/>
      <c r="K317" s="76"/>
      <c r="L317" s="76"/>
      <c r="M317" s="76"/>
      <c r="N317" s="76"/>
      <c r="O317" s="76"/>
      <c r="P317" s="148" t="e">
        <v>#DIV/0!</v>
      </c>
      <c r="Q317" s="77"/>
    </row>
    <row r="318" spans="1:20" s="74" customFormat="1">
      <c r="A318" s="71">
        <v>42906</v>
      </c>
      <c r="B318" s="72">
        <v>22</v>
      </c>
      <c r="C318" s="72"/>
      <c r="F318" s="75">
        <v>180</v>
      </c>
      <c r="G318" s="76"/>
      <c r="H318" s="76"/>
      <c r="I318" s="76"/>
      <c r="J318" s="76"/>
      <c r="K318" s="76"/>
      <c r="L318" s="76"/>
      <c r="M318" s="76"/>
      <c r="N318" s="76"/>
      <c r="O318" s="76"/>
      <c r="P318" s="148" t="e">
        <v>#DIV/0!</v>
      </c>
      <c r="Q318" s="77"/>
    </row>
    <row r="319" spans="1:20" s="74" customFormat="1">
      <c r="A319" s="71">
        <v>42906</v>
      </c>
      <c r="B319" s="72">
        <v>23</v>
      </c>
      <c r="C319" s="72"/>
      <c r="D319" s="73"/>
      <c r="F319" s="75">
        <v>100</v>
      </c>
      <c r="G319" s="76"/>
      <c r="H319" s="76"/>
      <c r="I319" s="76"/>
      <c r="J319" s="76"/>
      <c r="K319" s="76"/>
      <c r="L319" s="76"/>
      <c r="M319" s="76"/>
      <c r="N319" s="76"/>
      <c r="O319" s="76"/>
      <c r="P319" s="148" t="e">
        <v>#DIV/0!</v>
      </c>
      <c r="Q319" s="77"/>
    </row>
    <row r="320" spans="1:20" s="74" customFormat="1">
      <c r="A320" s="71">
        <v>42906</v>
      </c>
      <c r="B320" s="72">
        <v>23</v>
      </c>
      <c r="C320" s="72"/>
      <c r="F320" s="75">
        <v>180</v>
      </c>
      <c r="G320" s="76"/>
      <c r="H320" s="76"/>
      <c r="I320" s="76"/>
      <c r="J320" s="76"/>
      <c r="K320" s="76"/>
      <c r="L320" s="76"/>
      <c r="M320" s="76"/>
      <c r="N320" s="76"/>
      <c r="O320" s="76"/>
      <c r="P320" s="148" t="e">
        <v>#DIV/0!</v>
      </c>
      <c r="Q320" s="77"/>
    </row>
    <row r="321" spans="1:20" s="74" customFormat="1">
      <c r="A321" s="71">
        <v>42906</v>
      </c>
      <c r="B321" s="72">
        <v>24</v>
      </c>
      <c r="C321" s="72"/>
      <c r="D321" s="73"/>
      <c r="F321" s="75">
        <v>100</v>
      </c>
      <c r="G321" s="76"/>
      <c r="H321" s="76"/>
      <c r="I321" s="76"/>
      <c r="J321" s="76"/>
      <c r="K321" s="76"/>
      <c r="L321" s="76"/>
      <c r="M321" s="76"/>
      <c r="N321" s="76"/>
      <c r="O321" s="76"/>
      <c r="P321" s="148" t="e">
        <v>#DIV/0!</v>
      </c>
      <c r="Q321" s="77"/>
    </row>
    <row r="322" spans="1:20" s="82" customFormat="1" ht="16" thickBot="1">
      <c r="A322" s="79">
        <v>42906</v>
      </c>
      <c r="B322" s="80">
        <v>24</v>
      </c>
      <c r="C322" s="80"/>
      <c r="D322" s="81"/>
      <c r="F322" s="83">
        <v>180</v>
      </c>
      <c r="G322" s="84"/>
      <c r="H322" s="84"/>
      <c r="I322" s="84"/>
      <c r="J322" s="84"/>
      <c r="K322" s="84"/>
      <c r="L322" s="84"/>
      <c r="M322" s="84"/>
      <c r="N322" s="84"/>
      <c r="O322" s="84"/>
      <c r="P322" s="149" t="e">
        <v>#DIV/0!</v>
      </c>
      <c r="Q322" s="85"/>
    </row>
    <row r="323" spans="1:20" s="89" customFormat="1">
      <c r="A323" s="86">
        <v>42909</v>
      </c>
      <c r="B323" s="87">
        <v>1</v>
      </c>
      <c r="C323" s="87"/>
      <c r="D323" s="88"/>
      <c r="F323" s="90">
        <v>100</v>
      </c>
      <c r="G323" s="91"/>
      <c r="H323" s="91"/>
      <c r="I323" s="91"/>
      <c r="J323" s="91"/>
      <c r="K323" s="91"/>
      <c r="L323" s="91"/>
      <c r="M323" s="91"/>
      <c r="N323" s="91"/>
      <c r="O323" s="91"/>
      <c r="P323" s="150" t="e">
        <v>#DIV/0!</v>
      </c>
      <c r="Q323" s="92"/>
      <c r="S323" s="93"/>
      <c r="T323" s="93"/>
    </row>
    <row r="324" spans="1:20" s="97" customFormat="1">
      <c r="A324" s="94">
        <v>42909</v>
      </c>
      <c r="B324" s="95">
        <v>1</v>
      </c>
      <c r="C324" s="95"/>
      <c r="D324" s="96"/>
      <c r="F324" s="98">
        <v>180</v>
      </c>
      <c r="G324" s="99"/>
      <c r="H324" s="99"/>
      <c r="I324" s="99"/>
      <c r="J324" s="99"/>
      <c r="K324" s="99"/>
      <c r="L324" s="99"/>
      <c r="M324" s="99"/>
      <c r="N324" s="99"/>
      <c r="O324" s="99"/>
      <c r="P324" s="151" t="e">
        <v>#DIV/0!</v>
      </c>
      <c r="Q324" s="100"/>
      <c r="S324" s="101"/>
      <c r="T324" s="101"/>
    </row>
    <row r="325" spans="1:20" s="97" customFormat="1">
      <c r="A325" s="94">
        <v>42909</v>
      </c>
      <c r="B325" s="95">
        <v>2</v>
      </c>
      <c r="C325" s="95"/>
      <c r="F325" s="98">
        <v>100</v>
      </c>
      <c r="G325" s="99"/>
      <c r="H325" s="99"/>
      <c r="I325" s="99"/>
      <c r="J325" s="99"/>
      <c r="K325" s="99"/>
      <c r="L325" s="99"/>
      <c r="M325" s="99"/>
      <c r="N325" s="99"/>
      <c r="O325" s="99"/>
      <c r="P325" s="151" t="e">
        <v>#DIV/0!</v>
      </c>
      <c r="Q325" s="100"/>
      <c r="S325" s="101"/>
      <c r="T325" s="101"/>
    </row>
    <row r="326" spans="1:20" s="97" customFormat="1">
      <c r="A326" s="94">
        <v>42909</v>
      </c>
      <c r="B326" s="95">
        <v>2</v>
      </c>
      <c r="C326" s="95"/>
      <c r="F326" s="98">
        <v>180</v>
      </c>
      <c r="G326" s="99"/>
      <c r="H326" s="99"/>
      <c r="I326" s="99"/>
      <c r="J326" s="99"/>
      <c r="K326" s="99"/>
      <c r="L326" s="99"/>
      <c r="M326" s="99"/>
      <c r="N326" s="99"/>
      <c r="O326" s="99"/>
      <c r="P326" s="151" t="e">
        <v>#DIV/0!</v>
      </c>
      <c r="Q326" s="100"/>
      <c r="S326" s="101"/>
      <c r="T326" s="101"/>
    </row>
    <row r="327" spans="1:20" s="97" customFormat="1">
      <c r="A327" s="94">
        <v>42909</v>
      </c>
      <c r="B327" s="95">
        <v>3</v>
      </c>
      <c r="C327" s="95"/>
      <c r="F327" s="98">
        <v>100</v>
      </c>
      <c r="G327" s="99"/>
      <c r="H327" s="99"/>
      <c r="I327" s="99"/>
      <c r="J327" s="99"/>
      <c r="K327" s="99"/>
      <c r="L327" s="99"/>
      <c r="M327" s="99"/>
      <c r="N327" s="99"/>
      <c r="O327" s="99"/>
      <c r="P327" s="151" t="e">
        <v>#DIV/0!</v>
      </c>
      <c r="Q327" s="100"/>
      <c r="S327" s="101"/>
      <c r="T327" s="101"/>
    </row>
    <row r="328" spans="1:20" s="97" customFormat="1">
      <c r="A328" s="94">
        <v>42909</v>
      </c>
      <c r="B328" s="95">
        <v>3</v>
      </c>
      <c r="C328" s="95"/>
      <c r="F328" s="98">
        <v>180</v>
      </c>
      <c r="G328" s="99"/>
      <c r="H328" s="99"/>
      <c r="I328" s="99"/>
      <c r="J328" s="99"/>
      <c r="K328" s="99"/>
      <c r="L328" s="99"/>
      <c r="M328" s="99"/>
      <c r="N328" s="99"/>
      <c r="O328" s="99"/>
      <c r="P328" s="151" t="e">
        <v>#DIV/0!</v>
      </c>
      <c r="Q328" s="100"/>
      <c r="S328" s="101"/>
      <c r="T328" s="101"/>
    </row>
    <row r="329" spans="1:20" s="97" customFormat="1">
      <c r="A329" s="94">
        <v>42909</v>
      </c>
      <c r="B329" s="95">
        <v>4</v>
      </c>
      <c r="C329" s="95"/>
      <c r="F329" s="98">
        <v>100</v>
      </c>
      <c r="G329" s="99"/>
      <c r="H329" s="99"/>
      <c r="I329" s="99"/>
      <c r="J329" s="99"/>
      <c r="K329" s="99"/>
      <c r="L329" s="99"/>
      <c r="M329" s="99"/>
      <c r="N329" s="99"/>
      <c r="O329" s="99"/>
      <c r="P329" s="151" t="e">
        <v>#DIV/0!</v>
      </c>
      <c r="Q329" s="100"/>
      <c r="S329" s="101"/>
      <c r="T329" s="101"/>
    </row>
    <row r="330" spans="1:20" s="97" customFormat="1">
      <c r="A330" s="94">
        <v>42909</v>
      </c>
      <c r="B330" s="95">
        <v>4</v>
      </c>
      <c r="C330" s="95"/>
      <c r="F330" s="98">
        <v>180</v>
      </c>
      <c r="G330" s="99"/>
      <c r="H330" s="99"/>
      <c r="I330" s="99"/>
      <c r="J330" s="99"/>
      <c r="K330" s="99"/>
      <c r="L330" s="99"/>
      <c r="M330" s="99"/>
      <c r="N330" s="99"/>
      <c r="O330" s="99"/>
      <c r="P330" s="151" t="e">
        <v>#DIV/0!</v>
      </c>
      <c r="Q330" s="100"/>
      <c r="S330" s="101"/>
      <c r="T330" s="101"/>
    </row>
    <row r="331" spans="1:20" s="97" customFormat="1">
      <c r="A331" s="94">
        <v>42909</v>
      </c>
      <c r="B331" s="95">
        <v>5</v>
      </c>
      <c r="C331" s="95"/>
      <c r="F331" s="98">
        <v>100</v>
      </c>
      <c r="G331" s="99"/>
      <c r="H331" s="99"/>
      <c r="I331" s="99"/>
      <c r="J331" s="99"/>
      <c r="K331" s="99"/>
      <c r="L331" s="99"/>
      <c r="M331" s="99"/>
      <c r="N331" s="99"/>
      <c r="O331" s="99"/>
      <c r="P331" s="151" t="e">
        <v>#DIV/0!</v>
      </c>
      <c r="Q331" s="100"/>
      <c r="S331" s="101"/>
      <c r="T331" s="101"/>
    </row>
    <row r="332" spans="1:20" s="97" customFormat="1">
      <c r="A332" s="94">
        <v>42909</v>
      </c>
      <c r="B332" s="95">
        <v>5</v>
      </c>
      <c r="C332" s="95"/>
      <c r="F332" s="98">
        <v>180</v>
      </c>
      <c r="G332" s="99"/>
      <c r="H332" s="99"/>
      <c r="I332" s="99"/>
      <c r="J332" s="99"/>
      <c r="K332" s="99"/>
      <c r="L332" s="99"/>
      <c r="M332" s="99"/>
      <c r="N332" s="99"/>
      <c r="O332" s="99"/>
      <c r="P332" s="151" t="e">
        <v>#DIV/0!</v>
      </c>
      <c r="Q332" s="100"/>
      <c r="S332" s="101"/>
      <c r="T332" s="101"/>
    </row>
    <row r="333" spans="1:20" s="97" customFormat="1">
      <c r="A333" s="94">
        <v>42909</v>
      </c>
      <c r="B333" s="95">
        <v>6</v>
      </c>
      <c r="C333" s="95"/>
      <c r="F333" s="98">
        <v>100</v>
      </c>
      <c r="G333" s="99"/>
      <c r="H333" s="99"/>
      <c r="I333" s="99"/>
      <c r="J333" s="99"/>
      <c r="K333" s="99"/>
      <c r="L333" s="99"/>
      <c r="M333" s="99"/>
      <c r="N333" s="99"/>
      <c r="O333" s="99"/>
      <c r="P333" s="151" t="e">
        <v>#DIV/0!</v>
      </c>
      <c r="Q333" s="100"/>
      <c r="S333" s="101"/>
      <c r="T333" s="101"/>
    </row>
    <row r="334" spans="1:20" s="97" customFormat="1">
      <c r="A334" s="94">
        <v>42909</v>
      </c>
      <c r="B334" s="95">
        <v>6</v>
      </c>
      <c r="C334" s="95"/>
      <c r="F334" s="98">
        <v>180</v>
      </c>
      <c r="G334" s="99"/>
      <c r="H334" s="99"/>
      <c r="I334" s="99"/>
      <c r="J334" s="99"/>
      <c r="K334" s="99"/>
      <c r="L334" s="99"/>
      <c r="M334" s="99"/>
      <c r="N334" s="99"/>
      <c r="O334" s="99"/>
      <c r="P334" s="151" t="e">
        <v>#DIV/0!</v>
      </c>
      <c r="Q334" s="100"/>
      <c r="S334" s="101"/>
      <c r="T334" s="101"/>
    </row>
    <row r="335" spans="1:20" s="97" customFormat="1">
      <c r="A335" s="94">
        <v>42909</v>
      </c>
      <c r="B335" s="95">
        <v>7</v>
      </c>
      <c r="C335" s="95"/>
      <c r="F335" s="98">
        <v>100</v>
      </c>
      <c r="G335" s="99"/>
      <c r="H335" s="99"/>
      <c r="I335" s="99"/>
      <c r="J335" s="99"/>
      <c r="K335" s="99"/>
      <c r="L335" s="99"/>
      <c r="M335" s="99"/>
      <c r="N335" s="99"/>
      <c r="O335" s="99"/>
      <c r="P335" s="151" t="e">
        <v>#DIV/0!</v>
      </c>
      <c r="Q335" s="100"/>
      <c r="S335" s="101"/>
      <c r="T335" s="101"/>
    </row>
    <row r="336" spans="1:20" s="97" customFormat="1">
      <c r="A336" s="94">
        <v>42909</v>
      </c>
      <c r="B336" s="95">
        <v>7</v>
      </c>
      <c r="C336" s="95"/>
      <c r="F336" s="98">
        <v>180</v>
      </c>
      <c r="G336" s="99"/>
      <c r="H336" s="99"/>
      <c r="I336" s="99"/>
      <c r="J336" s="99"/>
      <c r="K336" s="99"/>
      <c r="L336" s="99"/>
      <c r="M336" s="99"/>
      <c r="N336" s="99"/>
      <c r="O336" s="99"/>
      <c r="P336" s="151" t="e">
        <v>#DIV/0!</v>
      </c>
      <c r="Q336" s="100"/>
      <c r="S336" s="101"/>
      <c r="T336" s="101"/>
    </row>
    <row r="337" spans="1:20" s="97" customFormat="1">
      <c r="A337" s="94">
        <v>42909</v>
      </c>
      <c r="B337" s="95">
        <v>8</v>
      </c>
      <c r="C337" s="95"/>
      <c r="F337" s="98">
        <v>100</v>
      </c>
      <c r="G337" s="99"/>
      <c r="H337" s="99"/>
      <c r="I337" s="99"/>
      <c r="J337" s="99"/>
      <c r="K337" s="99"/>
      <c r="L337" s="99"/>
      <c r="M337" s="99"/>
      <c r="N337" s="99"/>
      <c r="O337" s="99"/>
      <c r="P337" s="151" t="e">
        <v>#DIV/0!</v>
      </c>
      <c r="Q337" s="100"/>
      <c r="S337" s="101"/>
      <c r="T337" s="101"/>
    </row>
    <row r="338" spans="1:20" s="97" customFormat="1">
      <c r="A338" s="94">
        <v>42909</v>
      </c>
      <c r="B338" s="95">
        <v>8</v>
      </c>
      <c r="C338" s="95"/>
      <c r="F338" s="98">
        <v>180</v>
      </c>
      <c r="G338" s="99"/>
      <c r="H338" s="99"/>
      <c r="I338" s="99"/>
      <c r="J338" s="99"/>
      <c r="K338" s="99"/>
      <c r="L338" s="99"/>
      <c r="M338" s="99"/>
      <c r="N338" s="99"/>
      <c r="O338" s="99"/>
      <c r="P338" s="151" t="e">
        <v>#DIV/0!</v>
      </c>
      <c r="Q338" s="100"/>
      <c r="S338" s="101"/>
      <c r="T338" s="101"/>
    </row>
    <row r="339" spans="1:20" s="97" customFormat="1">
      <c r="A339" s="94">
        <v>42909</v>
      </c>
      <c r="B339" s="95">
        <v>9</v>
      </c>
      <c r="C339" s="95"/>
      <c r="F339" s="98">
        <v>100</v>
      </c>
      <c r="G339" s="99"/>
      <c r="H339" s="99"/>
      <c r="I339" s="99"/>
      <c r="J339" s="99"/>
      <c r="K339" s="99"/>
      <c r="L339" s="99"/>
      <c r="M339" s="99"/>
      <c r="N339" s="99"/>
      <c r="O339" s="99"/>
      <c r="P339" s="151" t="e">
        <v>#DIV/0!</v>
      </c>
      <c r="Q339" s="100"/>
      <c r="S339" s="101"/>
      <c r="T339" s="101"/>
    </row>
    <row r="340" spans="1:20" s="97" customFormat="1">
      <c r="A340" s="94">
        <v>42909</v>
      </c>
      <c r="B340" s="95">
        <v>9</v>
      </c>
      <c r="C340" s="95"/>
      <c r="F340" s="98">
        <v>180</v>
      </c>
      <c r="G340" s="99"/>
      <c r="H340" s="99"/>
      <c r="I340" s="99"/>
      <c r="J340" s="99"/>
      <c r="K340" s="99"/>
      <c r="L340" s="99"/>
      <c r="M340" s="99"/>
      <c r="N340" s="99"/>
      <c r="O340" s="99"/>
      <c r="P340" s="151" t="e">
        <v>#DIV/0!</v>
      </c>
      <c r="Q340" s="100"/>
      <c r="S340" s="101"/>
      <c r="T340" s="101"/>
    </row>
    <row r="341" spans="1:20" s="97" customFormat="1">
      <c r="A341" s="94">
        <v>42909</v>
      </c>
      <c r="B341" s="95">
        <v>10</v>
      </c>
      <c r="C341" s="95"/>
      <c r="F341" s="98">
        <v>100</v>
      </c>
      <c r="G341" s="99"/>
      <c r="H341" s="99"/>
      <c r="I341" s="99"/>
      <c r="J341" s="99"/>
      <c r="K341" s="99"/>
      <c r="L341" s="99"/>
      <c r="M341" s="99"/>
      <c r="N341" s="99"/>
      <c r="O341" s="99"/>
      <c r="P341" s="151" t="e">
        <v>#DIV/0!</v>
      </c>
      <c r="Q341" s="100"/>
      <c r="S341" s="101"/>
      <c r="T341" s="101"/>
    </row>
    <row r="342" spans="1:20" s="97" customFormat="1">
      <c r="A342" s="94">
        <v>42909</v>
      </c>
      <c r="B342" s="95">
        <v>10</v>
      </c>
      <c r="C342" s="95"/>
      <c r="F342" s="98">
        <v>180</v>
      </c>
      <c r="G342" s="99"/>
      <c r="H342" s="99"/>
      <c r="I342" s="99"/>
      <c r="J342" s="99"/>
      <c r="K342" s="99"/>
      <c r="L342" s="99"/>
      <c r="M342" s="99"/>
      <c r="N342" s="99"/>
      <c r="O342" s="99"/>
      <c r="P342" s="151" t="e">
        <v>#DIV/0!</v>
      </c>
      <c r="Q342" s="100"/>
      <c r="S342" s="101"/>
      <c r="T342" s="101"/>
    </row>
    <row r="343" spans="1:20" s="97" customFormat="1">
      <c r="A343" s="94">
        <v>42909</v>
      </c>
      <c r="B343" s="95">
        <v>11</v>
      </c>
      <c r="C343" s="95"/>
      <c r="F343" s="98">
        <v>100</v>
      </c>
      <c r="G343" s="99"/>
      <c r="H343" s="99"/>
      <c r="I343" s="99"/>
      <c r="J343" s="99"/>
      <c r="K343" s="99"/>
      <c r="L343" s="99"/>
      <c r="M343" s="99"/>
      <c r="N343" s="99"/>
      <c r="O343" s="99"/>
      <c r="P343" s="151" t="e">
        <v>#DIV/0!</v>
      </c>
      <c r="Q343" s="100"/>
      <c r="S343" s="101"/>
      <c r="T343" s="101"/>
    </row>
    <row r="344" spans="1:20" s="97" customFormat="1">
      <c r="A344" s="94">
        <v>42909</v>
      </c>
      <c r="B344" s="95">
        <v>11</v>
      </c>
      <c r="C344" s="95"/>
      <c r="F344" s="98">
        <v>180</v>
      </c>
      <c r="G344" s="99"/>
      <c r="H344" s="99"/>
      <c r="I344" s="99"/>
      <c r="J344" s="99"/>
      <c r="K344" s="99"/>
      <c r="L344" s="99"/>
      <c r="M344" s="99"/>
      <c r="N344" s="99"/>
      <c r="O344" s="99"/>
      <c r="P344" s="151" t="e">
        <v>#DIV/0!</v>
      </c>
      <c r="Q344" s="100"/>
      <c r="S344" s="101"/>
      <c r="T344" s="101"/>
    </row>
    <row r="345" spans="1:20" s="97" customFormat="1">
      <c r="A345" s="94">
        <v>42909</v>
      </c>
      <c r="B345" s="95">
        <v>12</v>
      </c>
      <c r="C345" s="95"/>
      <c r="F345" s="98">
        <v>100</v>
      </c>
      <c r="G345" s="99"/>
      <c r="H345" s="99"/>
      <c r="I345" s="99"/>
      <c r="J345" s="99"/>
      <c r="K345" s="99"/>
      <c r="L345" s="99"/>
      <c r="M345" s="99"/>
      <c r="N345" s="99"/>
      <c r="O345" s="99"/>
      <c r="P345" s="151" t="e">
        <v>#DIV/0!</v>
      </c>
      <c r="Q345" s="100"/>
      <c r="S345" s="101"/>
      <c r="T345" s="101"/>
    </row>
    <row r="346" spans="1:20" s="97" customFormat="1">
      <c r="A346" s="94">
        <v>42909</v>
      </c>
      <c r="B346" s="95">
        <v>12</v>
      </c>
      <c r="C346" s="95"/>
      <c r="F346" s="98">
        <v>180</v>
      </c>
      <c r="G346" s="99"/>
      <c r="H346" s="99"/>
      <c r="I346" s="99"/>
      <c r="J346" s="99"/>
      <c r="K346" s="99"/>
      <c r="L346" s="99"/>
      <c r="M346" s="99"/>
      <c r="N346" s="99"/>
      <c r="O346" s="99"/>
      <c r="P346" s="151" t="e">
        <v>#DIV/0!</v>
      </c>
      <c r="Q346" s="100"/>
      <c r="S346" s="101"/>
      <c r="T346" s="101"/>
    </row>
    <row r="347" spans="1:20" s="97" customFormat="1">
      <c r="A347" s="94">
        <v>42909</v>
      </c>
      <c r="B347" s="95">
        <v>13</v>
      </c>
      <c r="C347" s="95"/>
      <c r="D347" s="96"/>
      <c r="F347" s="98">
        <v>100</v>
      </c>
      <c r="G347" s="99"/>
      <c r="H347" s="99"/>
      <c r="I347" s="99"/>
      <c r="J347" s="99"/>
      <c r="K347" s="99"/>
      <c r="L347" s="99"/>
      <c r="M347" s="99"/>
      <c r="N347" s="99"/>
      <c r="O347" s="99"/>
      <c r="P347" s="151" t="e">
        <v>#DIV/0!</v>
      </c>
      <c r="Q347" s="100"/>
      <c r="S347" s="101"/>
      <c r="T347" s="101"/>
    </row>
    <row r="348" spans="1:20" s="97" customFormat="1">
      <c r="A348" s="94">
        <v>42909</v>
      </c>
      <c r="B348" s="95">
        <v>13</v>
      </c>
      <c r="C348" s="95"/>
      <c r="D348" s="96"/>
      <c r="F348" s="98">
        <v>180</v>
      </c>
      <c r="G348" s="99"/>
      <c r="H348" s="99"/>
      <c r="I348" s="99"/>
      <c r="J348" s="99"/>
      <c r="K348" s="99"/>
      <c r="L348" s="99"/>
      <c r="M348" s="99"/>
      <c r="N348" s="99"/>
      <c r="O348" s="99"/>
      <c r="P348" s="151" t="e">
        <v>#DIV/0!</v>
      </c>
      <c r="Q348" s="100"/>
      <c r="S348" s="101"/>
      <c r="T348" s="101"/>
    </row>
    <row r="349" spans="1:20" s="97" customFormat="1">
      <c r="A349" s="94">
        <v>42909</v>
      </c>
      <c r="B349" s="95">
        <v>14</v>
      </c>
      <c r="C349" s="95"/>
      <c r="F349" s="98">
        <v>100</v>
      </c>
      <c r="G349" s="99"/>
      <c r="H349" s="99"/>
      <c r="I349" s="99"/>
      <c r="J349" s="99"/>
      <c r="K349" s="99"/>
      <c r="L349" s="99"/>
      <c r="M349" s="99"/>
      <c r="N349" s="99"/>
      <c r="O349" s="99"/>
      <c r="P349" s="151" t="e">
        <v>#DIV/0!</v>
      </c>
      <c r="Q349" s="100"/>
      <c r="S349" s="101"/>
      <c r="T349" s="101"/>
    </row>
    <row r="350" spans="1:20" s="97" customFormat="1">
      <c r="A350" s="94">
        <v>42909</v>
      </c>
      <c r="B350" s="95">
        <v>14</v>
      </c>
      <c r="C350" s="95"/>
      <c r="D350" s="96"/>
      <c r="F350" s="98">
        <v>180</v>
      </c>
      <c r="G350" s="99"/>
      <c r="H350" s="99"/>
      <c r="I350" s="99"/>
      <c r="J350" s="99"/>
      <c r="K350" s="99"/>
      <c r="L350" s="99"/>
      <c r="M350" s="99"/>
      <c r="N350" s="99"/>
      <c r="O350" s="99"/>
      <c r="P350" s="151" t="e">
        <v>#DIV/0!</v>
      </c>
      <c r="Q350" s="100"/>
      <c r="S350" s="101"/>
      <c r="T350" s="101"/>
    </row>
    <row r="351" spans="1:20" s="97" customFormat="1">
      <c r="A351" s="94">
        <v>42909</v>
      </c>
      <c r="B351" s="95">
        <v>15</v>
      </c>
      <c r="C351" s="95"/>
      <c r="F351" s="98">
        <v>100</v>
      </c>
      <c r="G351" s="99"/>
      <c r="H351" s="99"/>
      <c r="I351" s="99"/>
      <c r="J351" s="99"/>
      <c r="K351" s="99"/>
      <c r="L351" s="99"/>
      <c r="M351" s="99"/>
      <c r="N351" s="99"/>
      <c r="O351" s="99"/>
      <c r="P351" s="151" t="e">
        <v>#DIV/0!</v>
      </c>
      <c r="Q351" s="100"/>
      <c r="S351" s="101"/>
      <c r="T351" s="101"/>
    </row>
    <row r="352" spans="1:20" s="97" customFormat="1">
      <c r="A352" s="94">
        <v>42909</v>
      </c>
      <c r="B352" s="95">
        <v>15</v>
      </c>
      <c r="C352" s="95"/>
      <c r="D352" s="96"/>
      <c r="F352" s="98">
        <v>180</v>
      </c>
      <c r="G352" s="99"/>
      <c r="H352" s="99"/>
      <c r="I352" s="99"/>
      <c r="J352" s="99"/>
      <c r="K352" s="99"/>
      <c r="L352" s="99"/>
      <c r="M352" s="99"/>
      <c r="N352" s="99"/>
      <c r="O352" s="99"/>
      <c r="P352" s="151" t="e">
        <v>#DIV/0!</v>
      </c>
      <c r="Q352" s="100"/>
      <c r="S352" s="101"/>
      <c r="T352" s="101"/>
    </row>
    <row r="353" spans="1:20" s="97" customFormat="1">
      <c r="A353" s="94">
        <v>42909</v>
      </c>
      <c r="B353" s="95">
        <v>16</v>
      </c>
      <c r="C353" s="95"/>
      <c r="F353" s="98">
        <v>100</v>
      </c>
      <c r="G353" s="99"/>
      <c r="H353" s="99"/>
      <c r="I353" s="99"/>
      <c r="J353" s="99"/>
      <c r="K353" s="99"/>
      <c r="L353" s="99"/>
      <c r="M353" s="99"/>
      <c r="N353" s="99"/>
      <c r="O353" s="99"/>
      <c r="P353" s="151" t="e">
        <v>#DIV/0!</v>
      </c>
      <c r="Q353" s="100"/>
      <c r="S353" s="101"/>
      <c r="T353" s="101"/>
    </row>
    <row r="354" spans="1:20" s="97" customFormat="1">
      <c r="A354" s="94">
        <v>42909</v>
      </c>
      <c r="B354" s="95">
        <v>16</v>
      </c>
      <c r="C354" s="95"/>
      <c r="F354" s="98">
        <v>180</v>
      </c>
      <c r="G354" s="99"/>
      <c r="H354" s="99"/>
      <c r="I354" s="99"/>
      <c r="J354" s="99"/>
      <c r="K354" s="99"/>
      <c r="L354" s="99"/>
      <c r="M354" s="99"/>
      <c r="N354" s="99"/>
      <c r="O354" s="99"/>
      <c r="P354" s="151" t="e">
        <v>#DIV/0!</v>
      </c>
      <c r="Q354" s="100"/>
      <c r="S354" s="101"/>
      <c r="T354" s="101"/>
    </row>
    <row r="355" spans="1:20" s="97" customFormat="1">
      <c r="A355" s="94">
        <v>42909</v>
      </c>
      <c r="B355" s="95">
        <v>17</v>
      </c>
      <c r="C355" s="95"/>
      <c r="F355" s="98">
        <v>100</v>
      </c>
      <c r="G355" s="99"/>
      <c r="H355" s="99"/>
      <c r="I355" s="99"/>
      <c r="J355" s="99"/>
      <c r="K355" s="99"/>
      <c r="L355" s="99"/>
      <c r="M355" s="99"/>
      <c r="N355" s="99"/>
      <c r="O355" s="99"/>
      <c r="P355" s="151" t="e">
        <v>#DIV/0!</v>
      </c>
      <c r="Q355" s="100"/>
      <c r="S355" s="101"/>
      <c r="T355" s="101"/>
    </row>
    <row r="356" spans="1:20" s="97" customFormat="1">
      <c r="A356" s="94">
        <v>42909</v>
      </c>
      <c r="B356" s="95">
        <v>17</v>
      </c>
      <c r="C356" s="95"/>
      <c r="F356" s="98">
        <v>180</v>
      </c>
      <c r="G356" s="99"/>
      <c r="H356" s="99"/>
      <c r="I356" s="99"/>
      <c r="J356" s="99"/>
      <c r="K356" s="99"/>
      <c r="L356" s="99"/>
      <c r="M356" s="99"/>
      <c r="N356" s="99"/>
      <c r="O356" s="99"/>
      <c r="P356" s="151" t="e">
        <v>#DIV/0!</v>
      </c>
      <c r="Q356" s="100"/>
    </row>
    <row r="357" spans="1:20" s="97" customFormat="1">
      <c r="A357" s="94">
        <v>42909</v>
      </c>
      <c r="B357" s="95">
        <v>18</v>
      </c>
      <c r="C357" s="95"/>
      <c r="F357" s="98">
        <v>100</v>
      </c>
      <c r="G357" s="99"/>
      <c r="H357" s="99"/>
      <c r="I357" s="99"/>
      <c r="J357" s="99"/>
      <c r="K357" s="99"/>
      <c r="L357" s="99"/>
      <c r="M357" s="99"/>
      <c r="N357" s="99"/>
      <c r="O357" s="99"/>
      <c r="P357" s="151" t="e">
        <v>#DIV/0!</v>
      </c>
      <c r="Q357" s="100"/>
    </row>
    <row r="358" spans="1:20" s="97" customFormat="1">
      <c r="A358" s="94">
        <v>42909</v>
      </c>
      <c r="B358" s="95">
        <v>18</v>
      </c>
      <c r="C358" s="95"/>
      <c r="F358" s="98">
        <v>180</v>
      </c>
      <c r="G358" s="99"/>
      <c r="H358" s="99"/>
      <c r="I358" s="99"/>
      <c r="J358" s="99"/>
      <c r="K358" s="99"/>
      <c r="L358" s="99"/>
      <c r="M358" s="99"/>
      <c r="N358" s="99"/>
      <c r="O358" s="99"/>
      <c r="P358" s="151" t="e">
        <v>#DIV/0!</v>
      </c>
      <c r="Q358" s="100"/>
    </row>
    <row r="359" spans="1:20" s="97" customFormat="1">
      <c r="A359" s="94">
        <v>42909</v>
      </c>
      <c r="B359" s="95">
        <v>19</v>
      </c>
      <c r="C359" s="95"/>
      <c r="F359" s="98">
        <v>100</v>
      </c>
      <c r="G359" s="99"/>
      <c r="H359" s="99"/>
      <c r="I359" s="99"/>
      <c r="J359" s="99"/>
      <c r="K359" s="99"/>
      <c r="L359" s="99"/>
      <c r="M359" s="99"/>
      <c r="N359" s="99"/>
      <c r="O359" s="99"/>
      <c r="P359" s="151" t="e">
        <v>#DIV/0!</v>
      </c>
      <c r="Q359" s="100"/>
    </row>
    <row r="360" spans="1:20" s="97" customFormat="1">
      <c r="A360" s="94">
        <v>42909</v>
      </c>
      <c r="B360" s="95">
        <v>19</v>
      </c>
      <c r="C360" s="95"/>
      <c r="D360" s="96"/>
      <c r="F360" s="98">
        <v>180</v>
      </c>
      <c r="G360" s="99"/>
      <c r="H360" s="99"/>
      <c r="I360" s="99"/>
      <c r="J360" s="99"/>
      <c r="K360" s="99"/>
      <c r="L360" s="99"/>
      <c r="M360" s="99"/>
      <c r="N360" s="99"/>
      <c r="O360" s="99"/>
      <c r="P360" s="151" t="e">
        <v>#DIV/0!</v>
      </c>
      <c r="Q360" s="100"/>
    </row>
    <row r="361" spans="1:20" s="97" customFormat="1">
      <c r="A361" s="94">
        <v>42909</v>
      </c>
      <c r="B361" s="95">
        <v>20</v>
      </c>
      <c r="C361" s="95"/>
      <c r="D361" s="96"/>
      <c r="F361" s="98">
        <v>100</v>
      </c>
      <c r="G361" s="99"/>
      <c r="H361" s="99"/>
      <c r="I361" s="99"/>
      <c r="J361" s="99"/>
      <c r="K361" s="99"/>
      <c r="L361" s="99"/>
      <c r="M361" s="99"/>
      <c r="N361" s="99"/>
      <c r="O361" s="99"/>
      <c r="P361" s="151" t="e">
        <v>#DIV/0!</v>
      </c>
      <c r="Q361" s="100"/>
    </row>
    <row r="362" spans="1:20" s="97" customFormat="1">
      <c r="A362" s="94">
        <v>42909</v>
      </c>
      <c r="B362" s="95">
        <v>20</v>
      </c>
      <c r="C362" s="95"/>
      <c r="F362" s="98">
        <v>180</v>
      </c>
      <c r="G362" s="99"/>
      <c r="H362" s="99"/>
      <c r="I362" s="99"/>
      <c r="J362" s="99"/>
      <c r="K362" s="99"/>
      <c r="L362" s="99"/>
      <c r="M362" s="99"/>
      <c r="N362" s="99"/>
      <c r="O362" s="99"/>
      <c r="P362" s="151" t="e">
        <v>#DIV/0!</v>
      </c>
      <c r="Q362" s="100"/>
    </row>
    <row r="363" spans="1:20" s="97" customFormat="1">
      <c r="A363" s="94">
        <v>42909</v>
      </c>
      <c r="B363" s="95">
        <v>21</v>
      </c>
      <c r="C363" s="95"/>
      <c r="F363" s="98">
        <v>100</v>
      </c>
      <c r="G363" s="99"/>
      <c r="H363" s="99"/>
      <c r="I363" s="99"/>
      <c r="J363" s="99"/>
      <c r="K363" s="99"/>
      <c r="L363" s="99"/>
      <c r="M363" s="99"/>
      <c r="N363" s="99"/>
      <c r="O363" s="99"/>
      <c r="P363" s="151" t="e">
        <v>#DIV/0!</v>
      </c>
      <c r="Q363" s="100"/>
    </row>
    <row r="364" spans="1:20" s="97" customFormat="1">
      <c r="A364" s="94">
        <v>42909</v>
      </c>
      <c r="B364" s="95">
        <v>21</v>
      </c>
      <c r="C364" s="95"/>
      <c r="F364" s="98">
        <v>180</v>
      </c>
      <c r="G364" s="99"/>
      <c r="H364" s="99"/>
      <c r="I364" s="99"/>
      <c r="J364" s="99"/>
      <c r="K364" s="99"/>
      <c r="L364" s="99"/>
      <c r="M364" s="99"/>
      <c r="N364" s="99"/>
      <c r="O364" s="99"/>
      <c r="P364" s="151" t="e">
        <v>#DIV/0!</v>
      </c>
      <c r="Q364" s="100"/>
    </row>
    <row r="365" spans="1:20" s="97" customFormat="1">
      <c r="A365" s="94">
        <v>42909</v>
      </c>
      <c r="B365" s="95">
        <v>22</v>
      </c>
      <c r="C365" s="95"/>
      <c r="F365" s="98">
        <v>100</v>
      </c>
      <c r="G365" s="99"/>
      <c r="H365" s="99"/>
      <c r="I365" s="99"/>
      <c r="J365" s="99"/>
      <c r="K365" s="99"/>
      <c r="L365" s="99"/>
      <c r="M365" s="99"/>
      <c r="N365" s="99"/>
      <c r="O365" s="99"/>
      <c r="P365" s="151" t="e">
        <v>#DIV/0!</v>
      </c>
      <c r="Q365" s="100"/>
    </row>
    <row r="366" spans="1:20" s="97" customFormat="1">
      <c r="A366" s="94">
        <v>42909</v>
      </c>
      <c r="B366" s="95">
        <v>22</v>
      </c>
      <c r="C366" s="95"/>
      <c r="F366" s="98">
        <v>180</v>
      </c>
      <c r="G366" s="99"/>
      <c r="H366" s="99"/>
      <c r="I366" s="99"/>
      <c r="J366" s="99"/>
      <c r="K366" s="99"/>
      <c r="L366" s="99"/>
      <c r="M366" s="99"/>
      <c r="N366" s="99"/>
      <c r="O366" s="99"/>
      <c r="P366" s="151" t="e">
        <v>#DIV/0!</v>
      </c>
      <c r="Q366" s="100"/>
    </row>
    <row r="367" spans="1:20" s="97" customFormat="1">
      <c r="A367" s="94">
        <v>42909</v>
      </c>
      <c r="B367" s="95">
        <v>23</v>
      </c>
      <c r="C367" s="95"/>
      <c r="D367" s="96"/>
      <c r="F367" s="98">
        <v>100</v>
      </c>
      <c r="G367" s="99"/>
      <c r="H367" s="99"/>
      <c r="I367" s="99"/>
      <c r="J367" s="99"/>
      <c r="K367" s="99"/>
      <c r="L367" s="99"/>
      <c r="M367" s="99"/>
      <c r="N367" s="99"/>
      <c r="O367" s="99"/>
      <c r="P367" s="151" t="e">
        <v>#DIV/0!</v>
      </c>
      <c r="Q367" s="100"/>
    </row>
    <row r="368" spans="1:20" s="97" customFormat="1">
      <c r="A368" s="94">
        <v>42909</v>
      </c>
      <c r="B368" s="95">
        <v>23</v>
      </c>
      <c r="C368" s="95"/>
      <c r="F368" s="98">
        <v>180</v>
      </c>
      <c r="G368" s="99"/>
      <c r="H368" s="99"/>
      <c r="I368" s="99"/>
      <c r="J368" s="99"/>
      <c r="K368" s="99"/>
      <c r="L368" s="99"/>
      <c r="M368" s="99"/>
      <c r="N368" s="99"/>
      <c r="O368" s="99"/>
      <c r="P368" s="151" t="e">
        <v>#DIV/0!</v>
      </c>
      <c r="Q368" s="100"/>
    </row>
    <row r="369" spans="1:20" s="97" customFormat="1">
      <c r="A369" s="94">
        <v>42909</v>
      </c>
      <c r="B369" s="95">
        <v>24</v>
      </c>
      <c r="C369" s="95"/>
      <c r="D369" s="96"/>
      <c r="F369" s="98">
        <v>100</v>
      </c>
      <c r="G369" s="99"/>
      <c r="H369" s="99"/>
      <c r="I369" s="99"/>
      <c r="J369" s="99"/>
      <c r="K369" s="99"/>
      <c r="L369" s="99"/>
      <c r="M369" s="99"/>
      <c r="N369" s="99"/>
      <c r="O369" s="99"/>
      <c r="P369" s="151" t="e">
        <v>#DIV/0!</v>
      </c>
      <c r="Q369" s="100"/>
    </row>
    <row r="370" spans="1:20" s="105" customFormat="1" ht="16" thickBot="1">
      <c r="A370" s="102">
        <v>42909</v>
      </c>
      <c r="B370" s="103">
        <v>24</v>
      </c>
      <c r="C370" s="103"/>
      <c r="D370" s="104"/>
      <c r="F370" s="106">
        <v>180</v>
      </c>
      <c r="G370" s="107"/>
      <c r="H370" s="107"/>
      <c r="I370" s="107"/>
      <c r="J370" s="107"/>
      <c r="K370" s="107"/>
      <c r="L370" s="107"/>
      <c r="M370" s="107"/>
      <c r="N370" s="107"/>
      <c r="O370" s="107"/>
      <c r="P370" s="152" t="e">
        <v>#DIV/0!</v>
      </c>
      <c r="Q370" s="108"/>
    </row>
    <row r="371" spans="1:20" s="66" customFormat="1">
      <c r="A371" s="63">
        <v>42913</v>
      </c>
      <c r="B371" s="64">
        <v>1</v>
      </c>
      <c r="C371" s="64"/>
      <c r="D371" s="65"/>
      <c r="F371" s="67">
        <v>100</v>
      </c>
      <c r="G371" s="68"/>
      <c r="H371" s="68"/>
      <c r="I371" s="68"/>
      <c r="J371" s="68"/>
      <c r="K371" s="68"/>
      <c r="L371" s="68"/>
      <c r="M371" s="68"/>
      <c r="N371" s="68"/>
      <c r="O371" s="68"/>
      <c r="P371" s="147" t="e">
        <v>#DIV/0!</v>
      </c>
      <c r="Q371" s="69"/>
      <c r="S371" s="70"/>
      <c r="T371" s="70"/>
    </row>
    <row r="372" spans="1:20" s="74" customFormat="1">
      <c r="A372" s="71">
        <v>42913</v>
      </c>
      <c r="B372" s="72">
        <v>1</v>
      </c>
      <c r="C372" s="72"/>
      <c r="D372" s="73"/>
      <c r="F372" s="75">
        <v>180</v>
      </c>
      <c r="G372" s="76"/>
      <c r="H372" s="76"/>
      <c r="I372" s="76"/>
      <c r="J372" s="76"/>
      <c r="K372" s="76"/>
      <c r="L372" s="76"/>
      <c r="M372" s="76"/>
      <c r="N372" s="76"/>
      <c r="O372" s="76"/>
      <c r="P372" s="148" t="e">
        <v>#DIV/0!</v>
      </c>
      <c r="Q372" s="77"/>
      <c r="S372" s="78"/>
      <c r="T372" s="78"/>
    </row>
    <row r="373" spans="1:20" s="74" customFormat="1">
      <c r="A373" s="71">
        <v>42913</v>
      </c>
      <c r="B373" s="72">
        <v>2</v>
      </c>
      <c r="C373" s="72"/>
      <c r="F373" s="75">
        <v>100</v>
      </c>
      <c r="G373" s="76"/>
      <c r="H373" s="76"/>
      <c r="I373" s="76"/>
      <c r="J373" s="76"/>
      <c r="K373" s="76"/>
      <c r="L373" s="76"/>
      <c r="M373" s="76"/>
      <c r="N373" s="76"/>
      <c r="O373" s="76"/>
      <c r="P373" s="148" t="e">
        <v>#DIV/0!</v>
      </c>
      <c r="Q373" s="77"/>
      <c r="S373" s="78"/>
      <c r="T373" s="78"/>
    </row>
    <row r="374" spans="1:20" s="74" customFormat="1">
      <c r="A374" s="71">
        <v>42913</v>
      </c>
      <c r="B374" s="72">
        <v>2</v>
      </c>
      <c r="C374" s="72"/>
      <c r="F374" s="75">
        <v>180</v>
      </c>
      <c r="G374" s="76"/>
      <c r="H374" s="76"/>
      <c r="I374" s="76"/>
      <c r="J374" s="76"/>
      <c r="K374" s="76"/>
      <c r="L374" s="76"/>
      <c r="M374" s="76"/>
      <c r="N374" s="76"/>
      <c r="O374" s="76"/>
      <c r="P374" s="148" t="e">
        <v>#DIV/0!</v>
      </c>
      <c r="Q374" s="77"/>
      <c r="S374" s="78"/>
      <c r="T374" s="78"/>
    </row>
    <row r="375" spans="1:20" s="74" customFormat="1">
      <c r="A375" s="71">
        <v>42913</v>
      </c>
      <c r="B375" s="72">
        <v>3</v>
      </c>
      <c r="C375" s="72"/>
      <c r="F375" s="75">
        <v>100</v>
      </c>
      <c r="G375" s="76"/>
      <c r="H375" s="76"/>
      <c r="I375" s="76"/>
      <c r="J375" s="76"/>
      <c r="K375" s="76"/>
      <c r="L375" s="76"/>
      <c r="M375" s="76"/>
      <c r="N375" s="76"/>
      <c r="O375" s="76"/>
      <c r="P375" s="148" t="e">
        <v>#DIV/0!</v>
      </c>
      <c r="Q375" s="77"/>
      <c r="S375" s="78"/>
      <c r="T375" s="78"/>
    </row>
    <row r="376" spans="1:20" s="74" customFormat="1">
      <c r="A376" s="71">
        <v>42913</v>
      </c>
      <c r="B376" s="72">
        <v>3</v>
      </c>
      <c r="C376" s="72"/>
      <c r="F376" s="75">
        <v>180</v>
      </c>
      <c r="G376" s="76"/>
      <c r="H376" s="76"/>
      <c r="I376" s="76"/>
      <c r="J376" s="76"/>
      <c r="K376" s="76"/>
      <c r="L376" s="76"/>
      <c r="M376" s="76"/>
      <c r="N376" s="76"/>
      <c r="O376" s="76"/>
      <c r="P376" s="148" t="e">
        <v>#DIV/0!</v>
      </c>
      <c r="Q376" s="77"/>
      <c r="S376" s="78"/>
      <c r="T376" s="78"/>
    </row>
    <row r="377" spans="1:20" s="74" customFormat="1">
      <c r="A377" s="71">
        <v>42913</v>
      </c>
      <c r="B377" s="72">
        <v>4</v>
      </c>
      <c r="C377" s="72"/>
      <c r="F377" s="75">
        <v>100</v>
      </c>
      <c r="G377" s="76"/>
      <c r="H377" s="76"/>
      <c r="I377" s="76"/>
      <c r="J377" s="76"/>
      <c r="K377" s="76"/>
      <c r="L377" s="76"/>
      <c r="M377" s="76"/>
      <c r="N377" s="76"/>
      <c r="O377" s="76"/>
      <c r="P377" s="148" t="e">
        <v>#DIV/0!</v>
      </c>
      <c r="Q377" s="77"/>
      <c r="S377" s="78"/>
      <c r="T377" s="78"/>
    </row>
    <row r="378" spans="1:20" s="74" customFormat="1">
      <c r="A378" s="71">
        <v>42913</v>
      </c>
      <c r="B378" s="72">
        <v>4</v>
      </c>
      <c r="C378" s="72"/>
      <c r="F378" s="75">
        <v>180</v>
      </c>
      <c r="G378" s="76"/>
      <c r="H378" s="76"/>
      <c r="I378" s="76"/>
      <c r="J378" s="76"/>
      <c r="K378" s="76"/>
      <c r="L378" s="76"/>
      <c r="M378" s="76"/>
      <c r="N378" s="76"/>
      <c r="O378" s="76"/>
      <c r="P378" s="148" t="e">
        <v>#DIV/0!</v>
      </c>
      <c r="Q378" s="77"/>
      <c r="S378" s="78"/>
      <c r="T378" s="78"/>
    </row>
    <row r="379" spans="1:20" s="74" customFormat="1">
      <c r="A379" s="71">
        <v>42913</v>
      </c>
      <c r="B379" s="72">
        <v>5</v>
      </c>
      <c r="C379" s="72"/>
      <c r="F379" s="75">
        <v>100</v>
      </c>
      <c r="G379" s="76"/>
      <c r="H379" s="76"/>
      <c r="I379" s="76"/>
      <c r="J379" s="76"/>
      <c r="K379" s="76"/>
      <c r="L379" s="76"/>
      <c r="M379" s="76"/>
      <c r="N379" s="76"/>
      <c r="O379" s="76"/>
      <c r="P379" s="148" t="e">
        <v>#DIV/0!</v>
      </c>
      <c r="Q379" s="77"/>
      <c r="S379" s="78"/>
      <c r="T379" s="78"/>
    </row>
    <row r="380" spans="1:20" s="74" customFormat="1">
      <c r="A380" s="71">
        <v>42913</v>
      </c>
      <c r="B380" s="72">
        <v>5</v>
      </c>
      <c r="C380" s="72"/>
      <c r="F380" s="75">
        <v>180</v>
      </c>
      <c r="G380" s="76"/>
      <c r="H380" s="76"/>
      <c r="I380" s="76"/>
      <c r="J380" s="76"/>
      <c r="K380" s="76"/>
      <c r="L380" s="76"/>
      <c r="M380" s="76"/>
      <c r="N380" s="76"/>
      <c r="O380" s="76"/>
      <c r="P380" s="148" t="e">
        <v>#DIV/0!</v>
      </c>
      <c r="Q380" s="77"/>
      <c r="S380" s="78"/>
      <c r="T380" s="78"/>
    </row>
    <row r="381" spans="1:20" s="74" customFormat="1">
      <c r="A381" s="71">
        <v>42913</v>
      </c>
      <c r="B381" s="72">
        <v>6</v>
      </c>
      <c r="C381" s="72"/>
      <c r="F381" s="75">
        <v>100</v>
      </c>
      <c r="G381" s="76"/>
      <c r="H381" s="76"/>
      <c r="I381" s="76"/>
      <c r="J381" s="76"/>
      <c r="K381" s="76"/>
      <c r="L381" s="76"/>
      <c r="M381" s="76"/>
      <c r="N381" s="76"/>
      <c r="O381" s="76"/>
      <c r="P381" s="148" t="e">
        <v>#DIV/0!</v>
      </c>
      <c r="Q381" s="77"/>
      <c r="S381" s="78"/>
      <c r="T381" s="78"/>
    </row>
    <row r="382" spans="1:20" s="74" customFormat="1">
      <c r="A382" s="71">
        <v>42913</v>
      </c>
      <c r="B382" s="72">
        <v>6</v>
      </c>
      <c r="C382" s="72"/>
      <c r="F382" s="75">
        <v>180</v>
      </c>
      <c r="G382" s="76"/>
      <c r="H382" s="76"/>
      <c r="I382" s="76"/>
      <c r="J382" s="76"/>
      <c r="K382" s="76"/>
      <c r="L382" s="76"/>
      <c r="M382" s="76"/>
      <c r="N382" s="76"/>
      <c r="O382" s="76"/>
      <c r="P382" s="148" t="e">
        <v>#DIV/0!</v>
      </c>
      <c r="Q382" s="77"/>
      <c r="S382" s="78"/>
      <c r="T382" s="78"/>
    </row>
    <row r="383" spans="1:20" s="74" customFormat="1">
      <c r="A383" s="71">
        <v>42913</v>
      </c>
      <c r="B383" s="72">
        <v>7</v>
      </c>
      <c r="C383" s="72"/>
      <c r="F383" s="75">
        <v>100</v>
      </c>
      <c r="G383" s="76"/>
      <c r="H383" s="76"/>
      <c r="I383" s="76"/>
      <c r="J383" s="76"/>
      <c r="K383" s="76"/>
      <c r="L383" s="76"/>
      <c r="M383" s="76"/>
      <c r="N383" s="76"/>
      <c r="O383" s="76"/>
      <c r="P383" s="148" t="e">
        <v>#DIV/0!</v>
      </c>
      <c r="Q383" s="77"/>
      <c r="S383" s="78"/>
      <c r="T383" s="78"/>
    </row>
    <row r="384" spans="1:20" s="74" customFormat="1">
      <c r="A384" s="71">
        <v>42913</v>
      </c>
      <c r="B384" s="72">
        <v>7</v>
      </c>
      <c r="C384" s="72"/>
      <c r="F384" s="75">
        <v>180</v>
      </c>
      <c r="G384" s="76"/>
      <c r="H384" s="76"/>
      <c r="I384" s="76"/>
      <c r="J384" s="76"/>
      <c r="K384" s="76"/>
      <c r="L384" s="76"/>
      <c r="M384" s="76"/>
      <c r="N384" s="76"/>
      <c r="O384" s="76"/>
      <c r="P384" s="148" t="e">
        <v>#DIV/0!</v>
      </c>
      <c r="Q384" s="77"/>
      <c r="S384" s="78"/>
      <c r="T384" s="78"/>
    </row>
    <row r="385" spans="1:20" s="74" customFormat="1">
      <c r="A385" s="71">
        <v>42913</v>
      </c>
      <c r="B385" s="72">
        <v>8</v>
      </c>
      <c r="C385" s="72"/>
      <c r="F385" s="75">
        <v>100</v>
      </c>
      <c r="G385" s="76"/>
      <c r="H385" s="76"/>
      <c r="I385" s="76"/>
      <c r="J385" s="76"/>
      <c r="K385" s="76"/>
      <c r="L385" s="76"/>
      <c r="M385" s="76"/>
      <c r="N385" s="76"/>
      <c r="O385" s="76"/>
      <c r="P385" s="148" t="e">
        <v>#DIV/0!</v>
      </c>
      <c r="Q385" s="77"/>
      <c r="S385" s="78"/>
      <c r="T385" s="78"/>
    </row>
    <row r="386" spans="1:20" s="74" customFormat="1">
      <c r="A386" s="71">
        <v>42913</v>
      </c>
      <c r="B386" s="72">
        <v>8</v>
      </c>
      <c r="C386" s="72"/>
      <c r="F386" s="75">
        <v>180</v>
      </c>
      <c r="G386" s="76"/>
      <c r="H386" s="76"/>
      <c r="I386" s="76"/>
      <c r="J386" s="76"/>
      <c r="K386" s="76"/>
      <c r="L386" s="76"/>
      <c r="M386" s="76"/>
      <c r="N386" s="76"/>
      <c r="O386" s="76"/>
      <c r="P386" s="148" t="e">
        <v>#DIV/0!</v>
      </c>
      <c r="Q386" s="77"/>
      <c r="S386" s="78"/>
      <c r="T386" s="78"/>
    </row>
    <row r="387" spans="1:20" s="74" customFormat="1">
      <c r="A387" s="71">
        <v>42913</v>
      </c>
      <c r="B387" s="72">
        <v>9</v>
      </c>
      <c r="C387" s="72"/>
      <c r="F387" s="75">
        <v>100</v>
      </c>
      <c r="G387" s="76"/>
      <c r="H387" s="76"/>
      <c r="I387" s="76"/>
      <c r="J387" s="76"/>
      <c r="K387" s="76"/>
      <c r="L387" s="76"/>
      <c r="M387" s="76"/>
      <c r="N387" s="76"/>
      <c r="O387" s="76"/>
      <c r="P387" s="148" t="e">
        <v>#DIV/0!</v>
      </c>
      <c r="Q387" s="77"/>
      <c r="S387" s="78"/>
      <c r="T387" s="78"/>
    </row>
    <row r="388" spans="1:20" s="74" customFormat="1">
      <c r="A388" s="71">
        <v>42913</v>
      </c>
      <c r="B388" s="72">
        <v>9</v>
      </c>
      <c r="C388" s="72"/>
      <c r="F388" s="75">
        <v>180</v>
      </c>
      <c r="G388" s="76"/>
      <c r="H388" s="76"/>
      <c r="I388" s="76"/>
      <c r="J388" s="76"/>
      <c r="K388" s="76"/>
      <c r="L388" s="76"/>
      <c r="M388" s="76"/>
      <c r="N388" s="76"/>
      <c r="O388" s="76"/>
      <c r="P388" s="148" t="e">
        <v>#DIV/0!</v>
      </c>
      <c r="Q388" s="77"/>
      <c r="S388" s="78"/>
      <c r="T388" s="78"/>
    </row>
    <row r="389" spans="1:20" s="74" customFormat="1">
      <c r="A389" s="71">
        <v>42913</v>
      </c>
      <c r="B389" s="72">
        <v>10</v>
      </c>
      <c r="C389" s="72"/>
      <c r="F389" s="75">
        <v>100</v>
      </c>
      <c r="G389" s="76"/>
      <c r="H389" s="76"/>
      <c r="I389" s="76"/>
      <c r="J389" s="76"/>
      <c r="K389" s="76"/>
      <c r="L389" s="76"/>
      <c r="M389" s="76"/>
      <c r="N389" s="76"/>
      <c r="O389" s="76"/>
      <c r="P389" s="148" t="e">
        <v>#DIV/0!</v>
      </c>
      <c r="Q389" s="77"/>
      <c r="S389" s="78"/>
      <c r="T389" s="78"/>
    </row>
    <row r="390" spans="1:20" s="74" customFormat="1">
      <c r="A390" s="71">
        <v>42913</v>
      </c>
      <c r="B390" s="72">
        <v>10</v>
      </c>
      <c r="C390" s="72"/>
      <c r="F390" s="75">
        <v>180</v>
      </c>
      <c r="G390" s="76"/>
      <c r="H390" s="76"/>
      <c r="I390" s="76"/>
      <c r="J390" s="76"/>
      <c r="K390" s="76"/>
      <c r="L390" s="76"/>
      <c r="M390" s="76"/>
      <c r="N390" s="76"/>
      <c r="O390" s="76"/>
      <c r="P390" s="148" t="e">
        <v>#DIV/0!</v>
      </c>
      <c r="Q390" s="77"/>
      <c r="S390" s="78"/>
      <c r="T390" s="78"/>
    </row>
    <row r="391" spans="1:20" s="74" customFormat="1">
      <c r="A391" s="71">
        <v>42913</v>
      </c>
      <c r="B391" s="72">
        <v>11</v>
      </c>
      <c r="C391" s="72"/>
      <c r="F391" s="75">
        <v>100</v>
      </c>
      <c r="G391" s="76"/>
      <c r="H391" s="76"/>
      <c r="I391" s="76"/>
      <c r="J391" s="76"/>
      <c r="K391" s="76"/>
      <c r="L391" s="76"/>
      <c r="M391" s="76"/>
      <c r="N391" s="76"/>
      <c r="O391" s="76"/>
      <c r="P391" s="148" t="e">
        <v>#DIV/0!</v>
      </c>
      <c r="Q391" s="77"/>
      <c r="S391" s="78"/>
      <c r="T391" s="78"/>
    </row>
    <row r="392" spans="1:20" s="74" customFormat="1">
      <c r="A392" s="71">
        <v>42913</v>
      </c>
      <c r="B392" s="72">
        <v>11</v>
      </c>
      <c r="C392" s="72"/>
      <c r="F392" s="75">
        <v>180</v>
      </c>
      <c r="G392" s="76"/>
      <c r="H392" s="76"/>
      <c r="I392" s="76"/>
      <c r="J392" s="76"/>
      <c r="K392" s="76"/>
      <c r="L392" s="76"/>
      <c r="M392" s="76"/>
      <c r="N392" s="76"/>
      <c r="O392" s="76"/>
      <c r="P392" s="148" t="e">
        <v>#DIV/0!</v>
      </c>
      <c r="Q392" s="77"/>
      <c r="S392" s="78"/>
      <c r="T392" s="78"/>
    </row>
    <row r="393" spans="1:20" s="74" customFormat="1">
      <c r="A393" s="71">
        <v>42913</v>
      </c>
      <c r="B393" s="72">
        <v>12</v>
      </c>
      <c r="C393" s="72"/>
      <c r="F393" s="75">
        <v>100</v>
      </c>
      <c r="G393" s="76"/>
      <c r="H393" s="76"/>
      <c r="I393" s="76"/>
      <c r="J393" s="76"/>
      <c r="K393" s="76"/>
      <c r="L393" s="76"/>
      <c r="M393" s="76"/>
      <c r="N393" s="76"/>
      <c r="O393" s="76"/>
      <c r="P393" s="148" t="e">
        <v>#DIV/0!</v>
      </c>
      <c r="Q393" s="77"/>
      <c r="S393" s="78"/>
      <c r="T393" s="78"/>
    </row>
    <row r="394" spans="1:20" s="74" customFormat="1">
      <c r="A394" s="71">
        <v>42913</v>
      </c>
      <c r="B394" s="72">
        <v>12</v>
      </c>
      <c r="C394" s="72"/>
      <c r="F394" s="75">
        <v>180</v>
      </c>
      <c r="G394" s="76"/>
      <c r="H394" s="76"/>
      <c r="I394" s="76"/>
      <c r="J394" s="76"/>
      <c r="K394" s="76"/>
      <c r="L394" s="76"/>
      <c r="M394" s="76"/>
      <c r="N394" s="76"/>
      <c r="O394" s="76"/>
      <c r="P394" s="148" t="e">
        <v>#DIV/0!</v>
      </c>
      <c r="Q394" s="77"/>
      <c r="S394" s="78"/>
      <c r="T394" s="78"/>
    </row>
    <row r="395" spans="1:20" s="74" customFormat="1">
      <c r="A395" s="71">
        <v>42913</v>
      </c>
      <c r="B395" s="72">
        <v>13</v>
      </c>
      <c r="C395" s="72"/>
      <c r="D395" s="73"/>
      <c r="F395" s="75">
        <v>100</v>
      </c>
      <c r="G395" s="76"/>
      <c r="H395" s="76"/>
      <c r="I395" s="76"/>
      <c r="J395" s="76"/>
      <c r="K395" s="76"/>
      <c r="L395" s="76"/>
      <c r="M395" s="76"/>
      <c r="N395" s="76"/>
      <c r="O395" s="76"/>
      <c r="P395" s="148" t="e">
        <v>#DIV/0!</v>
      </c>
      <c r="Q395" s="77"/>
      <c r="S395" s="78"/>
      <c r="T395" s="78"/>
    </row>
    <row r="396" spans="1:20" s="74" customFormat="1">
      <c r="A396" s="71">
        <v>42913</v>
      </c>
      <c r="B396" s="72">
        <v>13</v>
      </c>
      <c r="C396" s="72"/>
      <c r="D396" s="73"/>
      <c r="F396" s="75">
        <v>180</v>
      </c>
      <c r="G396" s="76"/>
      <c r="H396" s="76"/>
      <c r="I396" s="76"/>
      <c r="J396" s="76"/>
      <c r="K396" s="76"/>
      <c r="L396" s="76"/>
      <c r="M396" s="76"/>
      <c r="N396" s="76"/>
      <c r="O396" s="76"/>
      <c r="P396" s="148" t="e">
        <v>#DIV/0!</v>
      </c>
      <c r="Q396" s="77"/>
      <c r="S396" s="78"/>
      <c r="T396" s="78"/>
    </row>
    <row r="397" spans="1:20" s="74" customFormat="1">
      <c r="A397" s="71">
        <v>42913</v>
      </c>
      <c r="B397" s="72">
        <v>14</v>
      </c>
      <c r="C397" s="72"/>
      <c r="F397" s="75">
        <v>100</v>
      </c>
      <c r="G397" s="76"/>
      <c r="H397" s="76"/>
      <c r="I397" s="76"/>
      <c r="J397" s="76"/>
      <c r="K397" s="76"/>
      <c r="L397" s="76"/>
      <c r="M397" s="76"/>
      <c r="N397" s="76"/>
      <c r="O397" s="76"/>
      <c r="P397" s="148" t="e">
        <v>#DIV/0!</v>
      </c>
      <c r="Q397" s="77"/>
      <c r="S397" s="78"/>
      <c r="T397" s="78"/>
    </row>
    <row r="398" spans="1:20" s="74" customFormat="1">
      <c r="A398" s="71">
        <v>42913</v>
      </c>
      <c r="B398" s="72">
        <v>14</v>
      </c>
      <c r="C398" s="72"/>
      <c r="D398" s="73"/>
      <c r="F398" s="75">
        <v>180</v>
      </c>
      <c r="G398" s="76"/>
      <c r="H398" s="76"/>
      <c r="I398" s="76"/>
      <c r="J398" s="76"/>
      <c r="K398" s="76"/>
      <c r="L398" s="76"/>
      <c r="M398" s="76"/>
      <c r="N398" s="76"/>
      <c r="O398" s="76"/>
      <c r="P398" s="148" t="e">
        <v>#DIV/0!</v>
      </c>
      <c r="Q398" s="77"/>
      <c r="S398" s="78"/>
      <c r="T398" s="78"/>
    </row>
    <row r="399" spans="1:20" s="74" customFormat="1">
      <c r="A399" s="71">
        <v>42913</v>
      </c>
      <c r="B399" s="72">
        <v>15</v>
      </c>
      <c r="C399" s="72"/>
      <c r="F399" s="75">
        <v>100</v>
      </c>
      <c r="G399" s="76"/>
      <c r="H399" s="76"/>
      <c r="I399" s="76"/>
      <c r="J399" s="76"/>
      <c r="K399" s="76"/>
      <c r="L399" s="76"/>
      <c r="M399" s="76"/>
      <c r="N399" s="76"/>
      <c r="O399" s="76"/>
      <c r="P399" s="148" t="e">
        <v>#DIV/0!</v>
      </c>
      <c r="Q399" s="77"/>
      <c r="S399" s="78"/>
      <c r="T399" s="78"/>
    </row>
    <row r="400" spans="1:20" s="74" customFormat="1">
      <c r="A400" s="71">
        <v>42913</v>
      </c>
      <c r="B400" s="72">
        <v>15</v>
      </c>
      <c r="C400" s="72"/>
      <c r="D400" s="73"/>
      <c r="F400" s="75">
        <v>180</v>
      </c>
      <c r="G400" s="76"/>
      <c r="H400" s="76"/>
      <c r="I400" s="76"/>
      <c r="J400" s="76"/>
      <c r="K400" s="76"/>
      <c r="L400" s="76"/>
      <c r="M400" s="76"/>
      <c r="N400" s="76"/>
      <c r="O400" s="76"/>
      <c r="P400" s="148" t="e">
        <v>#DIV/0!</v>
      </c>
      <c r="Q400" s="77"/>
      <c r="S400" s="78"/>
      <c r="T400" s="78"/>
    </row>
    <row r="401" spans="1:20" s="74" customFormat="1">
      <c r="A401" s="71">
        <v>42913</v>
      </c>
      <c r="B401" s="72">
        <v>16</v>
      </c>
      <c r="C401" s="72"/>
      <c r="F401" s="75">
        <v>100</v>
      </c>
      <c r="G401" s="76"/>
      <c r="H401" s="76"/>
      <c r="I401" s="76"/>
      <c r="J401" s="76"/>
      <c r="K401" s="76"/>
      <c r="L401" s="76"/>
      <c r="M401" s="76"/>
      <c r="N401" s="76"/>
      <c r="O401" s="76"/>
      <c r="P401" s="148" t="e">
        <v>#DIV/0!</v>
      </c>
      <c r="Q401" s="77"/>
      <c r="S401" s="78"/>
      <c r="T401" s="78"/>
    </row>
    <row r="402" spans="1:20" s="74" customFormat="1">
      <c r="A402" s="71">
        <v>42913</v>
      </c>
      <c r="B402" s="72">
        <v>16</v>
      </c>
      <c r="C402" s="72"/>
      <c r="F402" s="75">
        <v>180</v>
      </c>
      <c r="G402" s="76"/>
      <c r="H402" s="76"/>
      <c r="I402" s="76"/>
      <c r="J402" s="76"/>
      <c r="K402" s="76"/>
      <c r="L402" s="76"/>
      <c r="M402" s="76"/>
      <c r="N402" s="76"/>
      <c r="O402" s="76"/>
      <c r="P402" s="148" t="e">
        <v>#DIV/0!</v>
      </c>
      <c r="Q402" s="77"/>
      <c r="S402" s="78"/>
      <c r="T402" s="78"/>
    </row>
    <row r="403" spans="1:20" s="74" customFormat="1">
      <c r="A403" s="71">
        <v>42913</v>
      </c>
      <c r="B403" s="72">
        <v>17</v>
      </c>
      <c r="C403" s="72"/>
      <c r="F403" s="75">
        <v>100</v>
      </c>
      <c r="G403" s="76"/>
      <c r="H403" s="76"/>
      <c r="I403" s="76"/>
      <c r="J403" s="76"/>
      <c r="K403" s="76"/>
      <c r="L403" s="76"/>
      <c r="M403" s="76"/>
      <c r="N403" s="76"/>
      <c r="O403" s="76"/>
      <c r="P403" s="148" t="e">
        <v>#DIV/0!</v>
      </c>
      <c r="Q403" s="77"/>
      <c r="S403" s="78"/>
      <c r="T403" s="78"/>
    </row>
    <row r="404" spans="1:20" s="74" customFormat="1">
      <c r="A404" s="71">
        <v>42913</v>
      </c>
      <c r="B404" s="72">
        <v>17</v>
      </c>
      <c r="C404" s="72"/>
      <c r="F404" s="75">
        <v>180</v>
      </c>
      <c r="G404" s="76"/>
      <c r="H404" s="76"/>
      <c r="I404" s="76"/>
      <c r="J404" s="76"/>
      <c r="K404" s="76"/>
      <c r="L404" s="76"/>
      <c r="M404" s="76"/>
      <c r="N404" s="76"/>
      <c r="O404" s="76"/>
      <c r="P404" s="148" t="e">
        <v>#DIV/0!</v>
      </c>
      <c r="Q404" s="77"/>
    </row>
    <row r="405" spans="1:20" s="74" customFormat="1">
      <c r="A405" s="71">
        <v>42913</v>
      </c>
      <c r="B405" s="72">
        <v>18</v>
      </c>
      <c r="C405" s="72"/>
      <c r="F405" s="75">
        <v>100</v>
      </c>
      <c r="G405" s="76"/>
      <c r="H405" s="76"/>
      <c r="I405" s="76"/>
      <c r="J405" s="76"/>
      <c r="K405" s="76"/>
      <c r="L405" s="76"/>
      <c r="M405" s="76"/>
      <c r="N405" s="76"/>
      <c r="O405" s="76"/>
      <c r="P405" s="148" t="e">
        <v>#DIV/0!</v>
      </c>
      <c r="Q405" s="77"/>
    </row>
    <row r="406" spans="1:20" s="74" customFormat="1">
      <c r="A406" s="71">
        <v>42913</v>
      </c>
      <c r="B406" s="72">
        <v>18</v>
      </c>
      <c r="C406" s="72"/>
      <c r="F406" s="75">
        <v>180</v>
      </c>
      <c r="G406" s="76"/>
      <c r="H406" s="76"/>
      <c r="I406" s="76"/>
      <c r="J406" s="76"/>
      <c r="K406" s="76"/>
      <c r="L406" s="76"/>
      <c r="M406" s="76"/>
      <c r="N406" s="76"/>
      <c r="O406" s="76"/>
      <c r="P406" s="148" t="e">
        <v>#DIV/0!</v>
      </c>
      <c r="Q406" s="77"/>
    </row>
    <row r="407" spans="1:20" s="74" customFormat="1">
      <c r="A407" s="71">
        <v>42913</v>
      </c>
      <c r="B407" s="72">
        <v>19</v>
      </c>
      <c r="C407" s="72"/>
      <c r="F407" s="75">
        <v>100</v>
      </c>
      <c r="G407" s="76"/>
      <c r="H407" s="76"/>
      <c r="I407" s="76"/>
      <c r="J407" s="76"/>
      <c r="K407" s="76"/>
      <c r="L407" s="76"/>
      <c r="M407" s="76"/>
      <c r="N407" s="76"/>
      <c r="O407" s="76"/>
      <c r="P407" s="148" t="e">
        <v>#DIV/0!</v>
      </c>
      <c r="Q407" s="77"/>
    </row>
    <row r="408" spans="1:20" s="74" customFormat="1">
      <c r="A408" s="71">
        <v>42913</v>
      </c>
      <c r="B408" s="72">
        <v>19</v>
      </c>
      <c r="C408" s="72"/>
      <c r="D408" s="73"/>
      <c r="F408" s="75">
        <v>180</v>
      </c>
      <c r="G408" s="76"/>
      <c r="H408" s="76"/>
      <c r="I408" s="76"/>
      <c r="J408" s="76"/>
      <c r="K408" s="76"/>
      <c r="L408" s="76"/>
      <c r="M408" s="76"/>
      <c r="N408" s="76"/>
      <c r="O408" s="76"/>
      <c r="P408" s="148" t="e">
        <v>#DIV/0!</v>
      </c>
      <c r="Q408" s="77"/>
    </row>
    <row r="409" spans="1:20" s="74" customFormat="1">
      <c r="A409" s="71">
        <v>42913</v>
      </c>
      <c r="B409" s="72">
        <v>20</v>
      </c>
      <c r="C409" s="72"/>
      <c r="D409" s="73"/>
      <c r="F409" s="75">
        <v>100</v>
      </c>
      <c r="G409" s="76"/>
      <c r="H409" s="76"/>
      <c r="I409" s="76"/>
      <c r="J409" s="76"/>
      <c r="K409" s="76"/>
      <c r="L409" s="76"/>
      <c r="M409" s="76"/>
      <c r="N409" s="76"/>
      <c r="O409" s="76"/>
      <c r="P409" s="148" t="e">
        <v>#DIV/0!</v>
      </c>
      <c r="Q409" s="77"/>
    </row>
    <row r="410" spans="1:20" s="74" customFormat="1">
      <c r="A410" s="71">
        <v>42913</v>
      </c>
      <c r="B410" s="72">
        <v>20</v>
      </c>
      <c r="C410" s="72"/>
      <c r="F410" s="75">
        <v>180</v>
      </c>
      <c r="G410" s="76"/>
      <c r="H410" s="76"/>
      <c r="I410" s="76"/>
      <c r="J410" s="76"/>
      <c r="K410" s="76"/>
      <c r="L410" s="76"/>
      <c r="M410" s="76"/>
      <c r="N410" s="76"/>
      <c r="O410" s="76"/>
      <c r="P410" s="148" t="e">
        <v>#DIV/0!</v>
      </c>
      <c r="Q410" s="77"/>
    </row>
    <row r="411" spans="1:20" s="74" customFormat="1">
      <c r="A411" s="71">
        <v>42913</v>
      </c>
      <c r="B411" s="72">
        <v>21</v>
      </c>
      <c r="C411" s="72"/>
      <c r="F411" s="75">
        <v>100</v>
      </c>
      <c r="G411" s="76"/>
      <c r="H411" s="76"/>
      <c r="I411" s="76"/>
      <c r="J411" s="76"/>
      <c r="K411" s="76"/>
      <c r="L411" s="76"/>
      <c r="M411" s="76"/>
      <c r="N411" s="76"/>
      <c r="O411" s="76"/>
      <c r="P411" s="148" t="e">
        <v>#DIV/0!</v>
      </c>
      <c r="Q411" s="77"/>
    </row>
    <row r="412" spans="1:20" s="74" customFormat="1">
      <c r="A412" s="71">
        <v>42913</v>
      </c>
      <c r="B412" s="72">
        <v>21</v>
      </c>
      <c r="C412" s="72"/>
      <c r="F412" s="75">
        <v>180</v>
      </c>
      <c r="G412" s="76"/>
      <c r="H412" s="76"/>
      <c r="I412" s="76"/>
      <c r="J412" s="76"/>
      <c r="K412" s="76"/>
      <c r="L412" s="76"/>
      <c r="M412" s="76"/>
      <c r="N412" s="76"/>
      <c r="O412" s="76"/>
      <c r="P412" s="148" t="e">
        <v>#DIV/0!</v>
      </c>
      <c r="Q412" s="77"/>
    </row>
    <row r="413" spans="1:20" s="74" customFormat="1">
      <c r="A413" s="71">
        <v>42913</v>
      </c>
      <c r="B413" s="72">
        <v>22</v>
      </c>
      <c r="C413" s="72"/>
      <c r="F413" s="75">
        <v>100</v>
      </c>
      <c r="G413" s="76"/>
      <c r="H413" s="76"/>
      <c r="I413" s="76"/>
      <c r="J413" s="76"/>
      <c r="K413" s="76"/>
      <c r="L413" s="76"/>
      <c r="M413" s="76"/>
      <c r="N413" s="76"/>
      <c r="O413" s="76"/>
      <c r="P413" s="148" t="e">
        <v>#DIV/0!</v>
      </c>
      <c r="Q413" s="77"/>
    </row>
    <row r="414" spans="1:20" s="74" customFormat="1">
      <c r="A414" s="71">
        <v>42913</v>
      </c>
      <c r="B414" s="72">
        <v>22</v>
      </c>
      <c r="C414" s="72"/>
      <c r="F414" s="75">
        <v>180</v>
      </c>
      <c r="G414" s="76"/>
      <c r="H414" s="76"/>
      <c r="I414" s="76"/>
      <c r="J414" s="76"/>
      <c r="K414" s="76"/>
      <c r="L414" s="76"/>
      <c r="M414" s="76"/>
      <c r="N414" s="76"/>
      <c r="O414" s="76"/>
      <c r="P414" s="148" t="e">
        <v>#DIV/0!</v>
      </c>
      <c r="Q414" s="77"/>
    </row>
    <row r="415" spans="1:20" s="74" customFormat="1">
      <c r="A415" s="71">
        <v>42913</v>
      </c>
      <c r="B415" s="72">
        <v>23</v>
      </c>
      <c r="C415" s="72"/>
      <c r="D415" s="73"/>
      <c r="F415" s="75">
        <v>100</v>
      </c>
      <c r="G415" s="76"/>
      <c r="H415" s="76"/>
      <c r="I415" s="76"/>
      <c r="J415" s="76"/>
      <c r="K415" s="76"/>
      <c r="L415" s="76"/>
      <c r="M415" s="76"/>
      <c r="N415" s="76"/>
      <c r="O415" s="76"/>
      <c r="P415" s="148" t="e">
        <v>#DIV/0!</v>
      </c>
      <c r="Q415" s="77"/>
    </row>
    <row r="416" spans="1:20" s="74" customFormat="1">
      <c r="A416" s="71">
        <v>42913</v>
      </c>
      <c r="B416" s="72">
        <v>23</v>
      </c>
      <c r="C416" s="72"/>
      <c r="F416" s="75">
        <v>180</v>
      </c>
      <c r="G416" s="76"/>
      <c r="H416" s="76"/>
      <c r="I416" s="76"/>
      <c r="J416" s="76"/>
      <c r="K416" s="76"/>
      <c r="L416" s="76"/>
      <c r="M416" s="76"/>
      <c r="N416" s="76"/>
      <c r="O416" s="76"/>
      <c r="P416" s="148" t="e">
        <v>#DIV/0!</v>
      </c>
      <c r="Q416" s="77"/>
    </row>
    <row r="417" spans="1:20" s="74" customFormat="1">
      <c r="A417" s="71">
        <v>42913</v>
      </c>
      <c r="B417" s="72">
        <v>24</v>
      </c>
      <c r="C417" s="72"/>
      <c r="D417" s="73"/>
      <c r="F417" s="75">
        <v>100</v>
      </c>
      <c r="G417" s="76"/>
      <c r="H417" s="76"/>
      <c r="I417" s="76"/>
      <c r="J417" s="76"/>
      <c r="K417" s="76"/>
      <c r="L417" s="76"/>
      <c r="M417" s="76"/>
      <c r="N417" s="76"/>
      <c r="O417" s="76"/>
      <c r="P417" s="148" t="e">
        <v>#DIV/0!</v>
      </c>
      <c r="Q417" s="77"/>
    </row>
    <row r="418" spans="1:20" s="82" customFormat="1" ht="16" thickBot="1">
      <c r="A418" s="79">
        <v>42913</v>
      </c>
      <c r="B418" s="80">
        <v>24</v>
      </c>
      <c r="C418" s="80"/>
      <c r="D418" s="81"/>
      <c r="F418" s="83">
        <v>180</v>
      </c>
      <c r="G418" s="84"/>
      <c r="H418" s="84"/>
      <c r="I418" s="84"/>
      <c r="J418" s="84"/>
      <c r="K418" s="84"/>
      <c r="L418" s="84"/>
      <c r="M418" s="84"/>
      <c r="N418" s="84"/>
      <c r="O418" s="84"/>
      <c r="P418" s="149" t="e">
        <v>#DIV/0!</v>
      </c>
      <c r="Q418" s="85"/>
    </row>
    <row r="419" spans="1:20" s="89" customFormat="1">
      <c r="A419" s="86">
        <v>42916</v>
      </c>
      <c r="B419" s="87">
        <v>1</v>
      </c>
      <c r="C419" s="87"/>
      <c r="D419" s="88"/>
      <c r="F419" s="90">
        <v>100</v>
      </c>
      <c r="G419" s="91"/>
      <c r="H419" s="91"/>
      <c r="I419" s="91"/>
      <c r="J419" s="91"/>
      <c r="K419" s="91"/>
      <c r="L419" s="91"/>
      <c r="M419" s="91"/>
      <c r="N419" s="91"/>
      <c r="O419" s="91"/>
      <c r="P419" s="150" t="e">
        <v>#DIV/0!</v>
      </c>
      <c r="Q419" s="92"/>
      <c r="S419" s="93"/>
      <c r="T419" s="93"/>
    </row>
    <row r="420" spans="1:20" s="97" customFormat="1">
      <c r="A420" s="94">
        <v>42916</v>
      </c>
      <c r="B420" s="95">
        <v>1</v>
      </c>
      <c r="C420" s="95"/>
      <c r="D420" s="96"/>
      <c r="F420" s="98">
        <v>180</v>
      </c>
      <c r="G420" s="99"/>
      <c r="H420" s="99"/>
      <c r="I420" s="99"/>
      <c r="J420" s="99"/>
      <c r="K420" s="99"/>
      <c r="L420" s="99"/>
      <c r="M420" s="99"/>
      <c r="N420" s="99"/>
      <c r="O420" s="99"/>
      <c r="P420" s="151" t="e">
        <v>#DIV/0!</v>
      </c>
      <c r="Q420" s="100"/>
      <c r="S420" s="101"/>
      <c r="T420" s="101"/>
    </row>
    <row r="421" spans="1:20" s="97" customFormat="1">
      <c r="A421" s="94">
        <v>42916</v>
      </c>
      <c r="B421" s="95">
        <v>2</v>
      </c>
      <c r="C421" s="95"/>
      <c r="F421" s="98">
        <v>100</v>
      </c>
      <c r="G421" s="99"/>
      <c r="H421" s="99"/>
      <c r="I421" s="99"/>
      <c r="J421" s="99"/>
      <c r="K421" s="99"/>
      <c r="L421" s="99"/>
      <c r="M421" s="99"/>
      <c r="N421" s="99"/>
      <c r="O421" s="99"/>
      <c r="P421" s="151" t="e">
        <v>#DIV/0!</v>
      </c>
      <c r="Q421" s="100"/>
      <c r="S421" s="101"/>
      <c r="T421" s="101"/>
    </row>
    <row r="422" spans="1:20" s="97" customFormat="1">
      <c r="A422" s="94">
        <v>42916</v>
      </c>
      <c r="B422" s="95">
        <v>2</v>
      </c>
      <c r="C422" s="95"/>
      <c r="F422" s="98">
        <v>180</v>
      </c>
      <c r="G422" s="99"/>
      <c r="H422" s="99"/>
      <c r="I422" s="99"/>
      <c r="J422" s="99"/>
      <c r="K422" s="99"/>
      <c r="L422" s="99"/>
      <c r="M422" s="99"/>
      <c r="N422" s="99"/>
      <c r="O422" s="99"/>
      <c r="P422" s="151" t="e">
        <v>#DIV/0!</v>
      </c>
      <c r="Q422" s="100"/>
      <c r="S422" s="101"/>
      <c r="T422" s="101"/>
    </row>
    <row r="423" spans="1:20" s="97" customFormat="1">
      <c r="A423" s="94">
        <v>42916</v>
      </c>
      <c r="B423" s="95">
        <v>3</v>
      </c>
      <c r="C423" s="95"/>
      <c r="F423" s="98">
        <v>100</v>
      </c>
      <c r="G423" s="99"/>
      <c r="H423" s="99"/>
      <c r="I423" s="99"/>
      <c r="J423" s="99"/>
      <c r="K423" s="99"/>
      <c r="L423" s="99"/>
      <c r="M423" s="99"/>
      <c r="N423" s="99"/>
      <c r="O423" s="99"/>
      <c r="P423" s="151" t="e">
        <v>#DIV/0!</v>
      </c>
      <c r="Q423" s="100"/>
      <c r="S423" s="101"/>
      <c r="T423" s="101"/>
    </row>
    <row r="424" spans="1:20" s="97" customFormat="1">
      <c r="A424" s="94">
        <v>42916</v>
      </c>
      <c r="B424" s="95">
        <v>3</v>
      </c>
      <c r="C424" s="95"/>
      <c r="F424" s="98">
        <v>180</v>
      </c>
      <c r="G424" s="99"/>
      <c r="H424" s="99"/>
      <c r="I424" s="99"/>
      <c r="J424" s="99"/>
      <c r="K424" s="99"/>
      <c r="L424" s="99"/>
      <c r="M424" s="99"/>
      <c r="N424" s="99"/>
      <c r="O424" s="99"/>
      <c r="P424" s="151" t="e">
        <v>#DIV/0!</v>
      </c>
      <c r="Q424" s="100"/>
      <c r="S424" s="101"/>
      <c r="T424" s="101"/>
    </row>
    <row r="425" spans="1:20" s="97" customFormat="1">
      <c r="A425" s="94">
        <v>42916</v>
      </c>
      <c r="B425" s="95">
        <v>4</v>
      </c>
      <c r="C425" s="95"/>
      <c r="F425" s="98">
        <v>100</v>
      </c>
      <c r="G425" s="99"/>
      <c r="H425" s="99"/>
      <c r="I425" s="99"/>
      <c r="J425" s="99"/>
      <c r="K425" s="99"/>
      <c r="L425" s="99"/>
      <c r="M425" s="99"/>
      <c r="N425" s="99"/>
      <c r="O425" s="99"/>
      <c r="P425" s="151" t="e">
        <v>#DIV/0!</v>
      </c>
      <c r="Q425" s="100"/>
      <c r="S425" s="101"/>
      <c r="T425" s="101"/>
    </row>
    <row r="426" spans="1:20" s="97" customFormat="1">
      <c r="A426" s="94">
        <v>42916</v>
      </c>
      <c r="B426" s="95">
        <v>4</v>
      </c>
      <c r="C426" s="95"/>
      <c r="F426" s="98">
        <v>180</v>
      </c>
      <c r="G426" s="99"/>
      <c r="H426" s="99"/>
      <c r="I426" s="99"/>
      <c r="J426" s="99"/>
      <c r="K426" s="99"/>
      <c r="L426" s="99"/>
      <c r="M426" s="99"/>
      <c r="N426" s="99"/>
      <c r="O426" s="99"/>
      <c r="P426" s="151" t="e">
        <v>#DIV/0!</v>
      </c>
      <c r="Q426" s="100"/>
      <c r="S426" s="101"/>
      <c r="T426" s="101"/>
    </row>
    <row r="427" spans="1:20" s="97" customFormat="1">
      <c r="A427" s="94">
        <v>42916</v>
      </c>
      <c r="B427" s="95">
        <v>5</v>
      </c>
      <c r="C427" s="95"/>
      <c r="F427" s="98">
        <v>100</v>
      </c>
      <c r="G427" s="99"/>
      <c r="H427" s="99"/>
      <c r="I427" s="99"/>
      <c r="J427" s="99"/>
      <c r="K427" s="99"/>
      <c r="L427" s="99"/>
      <c r="M427" s="99"/>
      <c r="N427" s="99"/>
      <c r="O427" s="99"/>
      <c r="P427" s="151" t="e">
        <v>#DIV/0!</v>
      </c>
      <c r="Q427" s="100"/>
      <c r="S427" s="101"/>
      <c r="T427" s="101"/>
    </row>
    <row r="428" spans="1:20" s="97" customFormat="1">
      <c r="A428" s="94">
        <v>42916</v>
      </c>
      <c r="B428" s="95">
        <v>5</v>
      </c>
      <c r="C428" s="95"/>
      <c r="F428" s="98">
        <v>180</v>
      </c>
      <c r="G428" s="99"/>
      <c r="H428" s="99"/>
      <c r="I428" s="99"/>
      <c r="J428" s="99"/>
      <c r="K428" s="99"/>
      <c r="L428" s="99"/>
      <c r="M428" s="99"/>
      <c r="N428" s="99"/>
      <c r="O428" s="99"/>
      <c r="P428" s="151" t="e">
        <v>#DIV/0!</v>
      </c>
      <c r="Q428" s="100"/>
      <c r="S428" s="101"/>
      <c r="T428" s="101"/>
    </row>
    <row r="429" spans="1:20" s="97" customFormat="1">
      <c r="A429" s="94">
        <v>42916</v>
      </c>
      <c r="B429" s="95">
        <v>6</v>
      </c>
      <c r="C429" s="95"/>
      <c r="F429" s="98">
        <v>100</v>
      </c>
      <c r="G429" s="99"/>
      <c r="H429" s="99"/>
      <c r="I429" s="99"/>
      <c r="J429" s="99"/>
      <c r="K429" s="99"/>
      <c r="L429" s="99"/>
      <c r="M429" s="99"/>
      <c r="N429" s="99"/>
      <c r="O429" s="99"/>
      <c r="P429" s="151" t="e">
        <v>#DIV/0!</v>
      </c>
      <c r="Q429" s="100"/>
      <c r="S429" s="101"/>
      <c r="T429" s="101"/>
    </row>
    <row r="430" spans="1:20" s="97" customFormat="1">
      <c r="A430" s="94">
        <v>42916</v>
      </c>
      <c r="B430" s="95">
        <v>6</v>
      </c>
      <c r="C430" s="95"/>
      <c r="F430" s="98">
        <v>180</v>
      </c>
      <c r="G430" s="99"/>
      <c r="H430" s="99"/>
      <c r="I430" s="99"/>
      <c r="J430" s="99"/>
      <c r="K430" s="99"/>
      <c r="L430" s="99"/>
      <c r="M430" s="99"/>
      <c r="N430" s="99"/>
      <c r="O430" s="99"/>
      <c r="P430" s="151" t="e">
        <v>#DIV/0!</v>
      </c>
      <c r="Q430" s="100"/>
      <c r="S430" s="101"/>
      <c r="T430" s="101"/>
    </row>
    <row r="431" spans="1:20" s="97" customFormat="1">
      <c r="A431" s="94">
        <v>42916</v>
      </c>
      <c r="B431" s="95">
        <v>7</v>
      </c>
      <c r="C431" s="95"/>
      <c r="F431" s="98">
        <v>100</v>
      </c>
      <c r="G431" s="99"/>
      <c r="H431" s="99"/>
      <c r="I431" s="99"/>
      <c r="J431" s="99"/>
      <c r="K431" s="99"/>
      <c r="L431" s="99"/>
      <c r="M431" s="99"/>
      <c r="N431" s="99"/>
      <c r="O431" s="99"/>
      <c r="P431" s="151" t="e">
        <v>#DIV/0!</v>
      </c>
      <c r="Q431" s="100"/>
      <c r="S431" s="101"/>
      <c r="T431" s="101"/>
    </row>
    <row r="432" spans="1:20" s="97" customFormat="1">
      <c r="A432" s="94">
        <v>42916</v>
      </c>
      <c r="B432" s="95">
        <v>7</v>
      </c>
      <c r="C432" s="95"/>
      <c r="F432" s="98">
        <v>180</v>
      </c>
      <c r="G432" s="99"/>
      <c r="H432" s="99"/>
      <c r="I432" s="99"/>
      <c r="J432" s="99"/>
      <c r="K432" s="99"/>
      <c r="L432" s="99"/>
      <c r="M432" s="99"/>
      <c r="N432" s="99"/>
      <c r="O432" s="99"/>
      <c r="P432" s="151" t="e">
        <v>#DIV/0!</v>
      </c>
      <c r="Q432" s="100"/>
      <c r="S432" s="101"/>
      <c r="T432" s="101"/>
    </row>
    <row r="433" spans="1:20" s="97" customFormat="1">
      <c r="A433" s="94">
        <v>42916</v>
      </c>
      <c r="B433" s="95">
        <v>8</v>
      </c>
      <c r="C433" s="95"/>
      <c r="F433" s="98">
        <v>100</v>
      </c>
      <c r="G433" s="99"/>
      <c r="H433" s="99"/>
      <c r="I433" s="99"/>
      <c r="J433" s="99"/>
      <c r="K433" s="99"/>
      <c r="L433" s="99"/>
      <c r="M433" s="99"/>
      <c r="N433" s="99"/>
      <c r="O433" s="99"/>
      <c r="P433" s="151" t="e">
        <v>#DIV/0!</v>
      </c>
      <c r="Q433" s="100"/>
      <c r="S433" s="101"/>
      <c r="T433" s="101"/>
    </row>
    <row r="434" spans="1:20" s="97" customFormat="1">
      <c r="A434" s="94">
        <v>42916</v>
      </c>
      <c r="B434" s="95">
        <v>8</v>
      </c>
      <c r="C434" s="95"/>
      <c r="F434" s="98">
        <v>180</v>
      </c>
      <c r="G434" s="99"/>
      <c r="H434" s="99"/>
      <c r="I434" s="99"/>
      <c r="J434" s="99"/>
      <c r="K434" s="99"/>
      <c r="L434" s="99"/>
      <c r="M434" s="99"/>
      <c r="N434" s="99"/>
      <c r="O434" s="99"/>
      <c r="P434" s="151" t="e">
        <v>#DIV/0!</v>
      </c>
      <c r="Q434" s="100"/>
      <c r="S434" s="101"/>
      <c r="T434" s="101"/>
    </row>
    <row r="435" spans="1:20" s="97" customFormat="1">
      <c r="A435" s="94">
        <v>42916</v>
      </c>
      <c r="B435" s="95">
        <v>9</v>
      </c>
      <c r="C435" s="95"/>
      <c r="F435" s="98">
        <v>100</v>
      </c>
      <c r="G435" s="99"/>
      <c r="H435" s="99"/>
      <c r="I435" s="99"/>
      <c r="J435" s="99"/>
      <c r="K435" s="99"/>
      <c r="L435" s="99"/>
      <c r="M435" s="99"/>
      <c r="N435" s="99"/>
      <c r="O435" s="99"/>
      <c r="P435" s="151" t="e">
        <v>#DIV/0!</v>
      </c>
      <c r="Q435" s="100"/>
      <c r="S435" s="101"/>
      <c r="T435" s="101"/>
    </row>
    <row r="436" spans="1:20" s="97" customFormat="1">
      <c r="A436" s="94">
        <v>42916</v>
      </c>
      <c r="B436" s="95">
        <v>9</v>
      </c>
      <c r="C436" s="95"/>
      <c r="F436" s="98">
        <v>180</v>
      </c>
      <c r="G436" s="99"/>
      <c r="H436" s="99"/>
      <c r="I436" s="99"/>
      <c r="J436" s="99"/>
      <c r="K436" s="99"/>
      <c r="L436" s="99"/>
      <c r="M436" s="99"/>
      <c r="N436" s="99"/>
      <c r="O436" s="99"/>
      <c r="P436" s="151" t="e">
        <v>#DIV/0!</v>
      </c>
      <c r="Q436" s="100"/>
      <c r="S436" s="101"/>
      <c r="T436" s="101"/>
    </row>
    <row r="437" spans="1:20" s="97" customFormat="1">
      <c r="A437" s="94">
        <v>42916</v>
      </c>
      <c r="B437" s="95">
        <v>10</v>
      </c>
      <c r="C437" s="95"/>
      <c r="F437" s="98">
        <v>100</v>
      </c>
      <c r="G437" s="99"/>
      <c r="H437" s="99"/>
      <c r="I437" s="99"/>
      <c r="J437" s="99"/>
      <c r="K437" s="99"/>
      <c r="L437" s="99"/>
      <c r="M437" s="99"/>
      <c r="N437" s="99"/>
      <c r="O437" s="99"/>
      <c r="P437" s="151" t="e">
        <v>#DIV/0!</v>
      </c>
      <c r="Q437" s="100"/>
      <c r="S437" s="101"/>
      <c r="T437" s="101"/>
    </row>
    <row r="438" spans="1:20" s="97" customFormat="1">
      <c r="A438" s="94">
        <v>42916</v>
      </c>
      <c r="B438" s="95">
        <v>10</v>
      </c>
      <c r="C438" s="95"/>
      <c r="F438" s="98">
        <v>180</v>
      </c>
      <c r="G438" s="99"/>
      <c r="H438" s="99"/>
      <c r="I438" s="99"/>
      <c r="J438" s="99"/>
      <c r="K438" s="99"/>
      <c r="L438" s="99"/>
      <c r="M438" s="99"/>
      <c r="N438" s="99"/>
      <c r="O438" s="99"/>
      <c r="P438" s="151" t="e">
        <v>#DIV/0!</v>
      </c>
      <c r="Q438" s="100"/>
      <c r="S438" s="101"/>
      <c r="T438" s="101"/>
    </row>
    <row r="439" spans="1:20" s="97" customFormat="1">
      <c r="A439" s="94">
        <v>42916</v>
      </c>
      <c r="B439" s="95">
        <v>11</v>
      </c>
      <c r="C439" s="95"/>
      <c r="F439" s="98">
        <v>100</v>
      </c>
      <c r="G439" s="99"/>
      <c r="H439" s="99"/>
      <c r="I439" s="99"/>
      <c r="J439" s="99"/>
      <c r="K439" s="99"/>
      <c r="L439" s="99"/>
      <c r="M439" s="99"/>
      <c r="N439" s="99"/>
      <c r="O439" s="99"/>
      <c r="P439" s="151" t="e">
        <v>#DIV/0!</v>
      </c>
      <c r="Q439" s="100"/>
      <c r="S439" s="101"/>
      <c r="T439" s="101"/>
    </row>
    <row r="440" spans="1:20" s="97" customFormat="1">
      <c r="A440" s="94">
        <v>42916</v>
      </c>
      <c r="B440" s="95">
        <v>11</v>
      </c>
      <c r="C440" s="95"/>
      <c r="F440" s="98">
        <v>180</v>
      </c>
      <c r="G440" s="99"/>
      <c r="H440" s="99"/>
      <c r="I440" s="99"/>
      <c r="J440" s="99"/>
      <c r="K440" s="99"/>
      <c r="L440" s="99"/>
      <c r="M440" s="99"/>
      <c r="N440" s="99"/>
      <c r="O440" s="99"/>
      <c r="P440" s="151" t="e">
        <v>#DIV/0!</v>
      </c>
      <c r="Q440" s="100"/>
      <c r="S440" s="101"/>
      <c r="T440" s="101"/>
    </row>
    <row r="441" spans="1:20" s="97" customFormat="1">
      <c r="A441" s="94">
        <v>42916</v>
      </c>
      <c r="B441" s="95">
        <v>12</v>
      </c>
      <c r="C441" s="95"/>
      <c r="F441" s="98">
        <v>100</v>
      </c>
      <c r="G441" s="99"/>
      <c r="H441" s="99"/>
      <c r="I441" s="99"/>
      <c r="J441" s="99"/>
      <c r="K441" s="99"/>
      <c r="L441" s="99"/>
      <c r="M441" s="99"/>
      <c r="N441" s="99"/>
      <c r="O441" s="99"/>
      <c r="P441" s="151" t="e">
        <v>#DIV/0!</v>
      </c>
      <c r="Q441" s="100"/>
      <c r="S441" s="101"/>
      <c r="T441" s="101"/>
    </row>
    <row r="442" spans="1:20" s="97" customFormat="1">
      <c r="A442" s="94">
        <v>42916</v>
      </c>
      <c r="B442" s="95">
        <v>12</v>
      </c>
      <c r="C442" s="95"/>
      <c r="F442" s="98">
        <v>180</v>
      </c>
      <c r="G442" s="99"/>
      <c r="H442" s="99"/>
      <c r="I442" s="99"/>
      <c r="J442" s="99"/>
      <c r="K442" s="99"/>
      <c r="L442" s="99"/>
      <c r="M442" s="99"/>
      <c r="N442" s="99"/>
      <c r="O442" s="99"/>
      <c r="P442" s="151" t="e">
        <v>#DIV/0!</v>
      </c>
      <c r="Q442" s="100"/>
      <c r="S442" s="101"/>
      <c r="T442" s="101"/>
    </row>
    <row r="443" spans="1:20" s="97" customFormat="1">
      <c r="A443" s="94">
        <v>42916</v>
      </c>
      <c r="B443" s="95">
        <v>13</v>
      </c>
      <c r="C443" s="95"/>
      <c r="D443" s="96"/>
      <c r="F443" s="98">
        <v>100</v>
      </c>
      <c r="G443" s="99"/>
      <c r="H443" s="99"/>
      <c r="I443" s="99"/>
      <c r="J443" s="99"/>
      <c r="K443" s="99"/>
      <c r="L443" s="99"/>
      <c r="M443" s="99"/>
      <c r="N443" s="99"/>
      <c r="O443" s="99"/>
      <c r="P443" s="151" t="e">
        <v>#DIV/0!</v>
      </c>
      <c r="Q443" s="100"/>
      <c r="S443" s="101"/>
      <c r="T443" s="101"/>
    </row>
    <row r="444" spans="1:20" s="97" customFormat="1">
      <c r="A444" s="94">
        <v>42916</v>
      </c>
      <c r="B444" s="95">
        <v>13</v>
      </c>
      <c r="C444" s="95"/>
      <c r="D444" s="96"/>
      <c r="F444" s="98">
        <v>180</v>
      </c>
      <c r="G444" s="99"/>
      <c r="H444" s="99"/>
      <c r="I444" s="99"/>
      <c r="J444" s="99"/>
      <c r="K444" s="99"/>
      <c r="L444" s="99"/>
      <c r="M444" s="99"/>
      <c r="N444" s="99"/>
      <c r="O444" s="99"/>
      <c r="P444" s="151" t="e">
        <v>#DIV/0!</v>
      </c>
      <c r="Q444" s="100"/>
      <c r="S444" s="101"/>
      <c r="T444" s="101"/>
    </row>
    <row r="445" spans="1:20" s="97" customFormat="1">
      <c r="A445" s="94">
        <v>42916</v>
      </c>
      <c r="B445" s="95">
        <v>14</v>
      </c>
      <c r="C445" s="95"/>
      <c r="F445" s="98">
        <v>100</v>
      </c>
      <c r="G445" s="99"/>
      <c r="H445" s="99"/>
      <c r="I445" s="99"/>
      <c r="J445" s="99"/>
      <c r="K445" s="99"/>
      <c r="L445" s="99"/>
      <c r="M445" s="99"/>
      <c r="N445" s="99"/>
      <c r="O445" s="99"/>
      <c r="P445" s="151" t="e">
        <v>#DIV/0!</v>
      </c>
      <c r="Q445" s="100"/>
      <c r="S445" s="101"/>
      <c r="T445" s="101"/>
    </row>
    <row r="446" spans="1:20" s="97" customFormat="1">
      <c r="A446" s="94">
        <v>42916</v>
      </c>
      <c r="B446" s="95">
        <v>14</v>
      </c>
      <c r="C446" s="95"/>
      <c r="D446" s="96"/>
      <c r="F446" s="98">
        <v>180</v>
      </c>
      <c r="G446" s="99"/>
      <c r="H446" s="99"/>
      <c r="I446" s="99"/>
      <c r="J446" s="99"/>
      <c r="K446" s="99"/>
      <c r="L446" s="99"/>
      <c r="M446" s="99"/>
      <c r="N446" s="99"/>
      <c r="O446" s="99"/>
      <c r="P446" s="151" t="e">
        <v>#DIV/0!</v>
      </c>
      <c r="Q446" s="100"/>
      <c r="S446" s="101"/>
      <c r="T446" s="101"/>
    </row>
    <row r="447" spans="1:20" s="97" customFormat="1">
      <c r="A447" s="94">
        <v>42916</v>
      </c>
      <c r="B447" s="95">
        <v>15</v>
      </c>
      <c r="C447" s="95"/>
      <c r="F447" s="98">
        <v>100</v>
      </c>
      <c r="G447" s="99"/>
      <c r="H447" s="99"/>
      <c r="I447" s="99"/>
      <c r="J447" s="99"/>
      <c r="K447" s="99"/>
      <c r="L447" s="99"/>
      <c r="M447" s="99"/>
      <c r="N447" s="99"/>
      <c r="O447" s="99"/>
      <c r="P447" s="151" t="e">
        <v>#DIV/0!</v>
      </c>
      <c r="Q447" s="100"/>
      <c r="S447" s="101"/>
      <c r="T447" s="101"/>
    </row>
    <row r="448" spans="1:20" s="97" customFormat="1">
      <c r="A448" s="94">
        <v>42916</v>
      </c>
      <c r="B448" s="95">
        <v>15</v>
      </c>
      <c r="C448" s="95"/>
      <c r="D448" s="96"/>
      <c r="F448" s="98">
        <v>180</v>
      </c>
      <c r="G448" s="99"/>
      <c r="H448" s="99"/>
      <c r="I448" s="99"/>
      <c r="J448" s="99"/>
      <c r="K448" s="99"/>
      <c r="L448" s="99"/>
      <c r="M448" s="99"/>
      <c r="N448" s="99"/>
      <c r="O448" s="99"/>
      <c r="P448" s="151" t="e">
        <v>#DIV/0!</v>
      </c>
      <c r="Q448" s="100"/>
      <c r="S448" s="101"/>
      <c r="T448" s="101"/>
    </row>
    <row r="449" spans="1:20" s="97" customFormat="1">
      <c r="A449" s="94">
        <v>42916</v>
      </c>
      <c r="B449" s="95">
        <v>16</v>
      </c>
      <c r="C449" s="95"/>
      <c r="F449" s="98">
        <v>100</v>
      </c>
      <c r="G449" s="99"/>
      <c r="H449" s="99"/>
      <c r="I449" s="99"/>
      <c r="J449" s="99"/>
      <c r="K449" s="99"/>
      <c r="L449" s="99"/>
      <c r="M449" s="99"/>
      <c r="N449" s="99"/>
      <c r="O449" s="99"/>
      <c r="P449" s="151" t="e">
        <v>#DIV/0!</v>
      </c>
      <c r="Q449" s="100"/>
      <c r="S449" s="101"/>
      <c r="T449" s="101"/>
    </row>
    <row r="450" spans="1:20" s="97" customFormat="1">
      <c r="A450" s="94">
        <v>42916</v>
      </c>
      <c r="B450" s="95">
        <v>16</v>
      </c>
      <c r="C450" s="95"/>
      <c r="F450" s="98">
        <v>180</v>
      </c>
      <c r="G450" s="99"/>
      <c r="H450" s="99"/>
      <c r="I450" s="99"/>
      <c r="J450" s="99"/>
      <c r="K450" s="99"/>
      <c r="L450" s="99"/>
      <c r="M450" s="99"/>
      <c r="N450" s="99"/>
      <c r="O450" s="99"/>
      <c r="P450" s="151" t="e">
        <v>#DIV/0!</v>
      </c>
      <c r="Q450" s="100"/>
      <c r="S450" s="101"/>
      <c r="T450" s="101"/>
    </row>
    <row r="451" spans="1:20" s="97" customFormat="1">
      <c r="A451" s="94">
        <v>42916</v>
      </c>
      <c r="B451" s="95">
        <v>17</v>
      </c>
      <c r="C451" s="95"/>
      <c r="F451" s="98">
        <v>100</v>
      </c>
      <c r="G451" s="99"/>
      <c r="H451" s="99"/>
      <c r="I451" s="99"/>
      <c r="J451" s="99"/>
      <c r="K451" s="99"/>
      <c r="L451" s="99"/>
      <c r="M451" s="99"/>
      <c r="N451" s="99"/>
      <c r="O451" s="99"/>
      <c r="P451" s="151" t="e">
        <v>#DIV/0!</v>
      </c>
      <c r="Q451" s="100"/>
      <c r="S451" s="101"/>
      <c r="T451" s="101"/>
    </row>
    <row r="452" spans="1:20" s="97" customFormat="1">
      <c r="A452" s="94">
        <v>42916</v>
      </c>
      <c r="B452" s="95">
        <v>17</v>
      </c>
      <c r="C452" s="95"/>
      <c r="F452" s="98">
        <v>180</v>
      </c>
      <c r="G452" s="99"/>
      <c r="H452" s="99"/>
      <c r="I452" s="99"/>
      <c r="J452" s="99"/>
      <c r="K452" s="99"/>
      <c r="L452" s="99"/>
      <c r="M452" s="99"/>
      <c r="N452" s="99"/>
      <c r="O452" s="99"/>
      <c r="P452" s="151" t="e">
        <v>#DIV/0!</v>
      </c>
      <c r="Q452" s="100"/>
    </row>
    <row r="453" spans="1:20" s="97" customFormat="1">
      <c r="A453" s="94">
        <v>42916</v>
      </c>
      <c r="B453" s="95">
        <v>18</v>
      </c>
      <c r="C453" s="95"/>
      <c r="F453" s="98">
        <v>100</v>
      </c>
      <c r="G453" s="99"/>
      <c r="H453" s="99"/>
      <c r="I453" s="99"/>
      <c r="J453" s="99"/>
      <c r="K453" s="99"/>
      <c r="L453" s="99"/>
      <c r="M453" s="99"/>
      <c r="N453" s="99"/>
      <c r="O453" s="99"/>
      <c r="P453" s="151" t="e">
        <v>#DIV/0!</v>
      </c>
      <c r="Q453" s="100"/>
    </row>
    <row r="454" spans="1:20" s="97" customFormat="1">
      <c r="A454" s="94">
        <v>42916</v>
      </c>
      <c r="B454" s="95">
        <v>18</v>
      </c>
      <c r="C454" s="95"/>
      <c r="F454" s="98">
        <v>180</v>
      </c>
      <c r="G454" s="99"/>
      <c r="H454" s="99"/>
      <c r="I454" s="99"/>
      <c r="J454" s="99"/>
      <c r="K454" s="99"/>
      <c r="L454" s="99"/>
      <c r="M454" s="99"/>
      <c r="N454" s="99"/>
      <c r="O454" s="99"/>
      <c r="P454" s="151" t="e">
        <v>#DIV/0!</v>
      </c>
      <c r="Q454" s="100"/>
    </row>
    <row r="455" spans="1:20" s="97" customFormat="1">
      <c r="A455" s="94">
        <v>42916</v>
      </c>
      <c r="B455" s="95">
        <v>19</v>
      </c>
      <c r="C455" s="95"/>
      <c r="F455" s="98">
        <v>100</v>
      </c>
      <c r="G455" s="99"/>
      <c r="H455" s="99"/>
      <c r="I455" s="99"/>
      <c r="J455" s="99"/>
      <c r="K455" s="99"/>
      <c r="L455" s="99"/>
      <c r="M455" s="99"/>
      <c r="N455" s="99"/>
      <c r="O455" s="99"/>
      <c r="P455" s="151" t="e">
        <v>#DIV/0!</v>
      </c>
      <c r="Q455" s="100"/>
    </row>
    <row r="456" spans="1:20" s="97" customFormat="1">
      <c r="A456" s="94">
        <v>42916</v>
      </c>
      <c r="B456" s="95">
        <v>19</v>
      </c>
      <c r="C456" s="95"/>
      <c r="D456" s="96"/>
      <c r="F456" s="98">
        <v>180</v>
      </c>
      <c r="G456" s="99"/>
      <c r="H456" s="99"/>
      <c r="I456" s="99"/>
      <c r="J456" s="99"/>
      <c r="K456" s="99"/>
      <c r="L456" s="99"/>
      <c r="M456" s="99"/>
      <c r="N456" s="99"/>
      <c r="O456" s="99"/>
      <c r="P456" s="151" t="e">
        <v>#DIV/0!</v>
      </c>
      <c r="Q456" s="100"/>
    </row>
    <row r="457" spans="1:20" s="97" customFormat="1">
      <c r="A457" s="94">
        <v>42916</v>
      </c>
      <c r="B457" s="95">
        <v>20</v>
      </c>
      <c r="C457" s="95"/>
      <c r="D457" s="96"/>
      <c r="F457" s="98">
        <v>100</v>
      </c>
      <c r="G457" s="99"/>
      <c r="H457" s="99"/>
      <c r="I457" s="99"/>
      <c r="J457" s="99"/>
      <c r="K457" s="99"/>
      <c r="L457" s="99"/>
      <c r="M457" s="99"/>
      <c r="N457" s="99"/>
      <c r="O457" s="99"/>
      <c r="P457" s="151" t="e">
        <v>#DIV/0!</v>
      </c>
      <c r="Q457" s="100"/>
    </row>
    <row r="458" spans="1:20" s="97" customFormat="1">
      <c r="A458" s="94">
        <v>42916</v>
      </c>
      <c r="B458" s="95">
        <v>20</v>
      </c>
      <c r="C458" s="95"/>
      <c r="F458" s="98">
        <v>180</v>
      </c>
      <c r="G458" s="99"/>
      <c r="H458" s="99"/>
      <c r="I458" s="99"/>
      <c r="J458" s="99"/>
      <c r="K458" s="99"/>
      <c r="L458" s="99"/>
      <c r="M458" s="99"/>
      <c r="N458" s="99"/>
      <c r="O458" s="99"/>
      <c r="P458" s="151" t="e">
        <v>#DIV/0!</v>
      </c>
      <c r="Q458" s="100"/>
    </row>
    <row r="459" spans="1:20" s="97" customFormat="1">
      <c r="A459" s="94">
        <v>42916</v>
      </c>
      <c r="B459" s="95">
        <v>21</v>
      </c>
      <c r="C459" s="95"/>
      <c r="F459" s="98">
        <v>100</v>
      </c>
      <c r="G459" s="99"/>
      <c r="H459" s="99"/>
      <c r="I459" s="99"/>
      <c r="J459" s="99"/>
      <c r="K459" s="99"/>
      <c r="L459" s="99"/>
      <c r="M459" s="99"/>
      <c r="N459" s="99"/>
      <c r="O459" s="99"/>
      <c r="P459" s="151" t="e">
        <v>#DIV/0!</v>
      </c>
      <c r="Q459" s="100"/>
    </row>
    <row r="460" spans="1:20" s="97" customFormat="1">
      <c r="A460" s="94">
        <v>42916</v>
      </c>
      <c r="B460" s="95">
        <v>21</v>
      </c>
      <c r="C460" s="95"/>
      <c r="F460" s="98">
        <v>180</v>
      </c>
      <c r="G460" s="99"/>
      <c r="H460" s="99"/>
      <c r="I460" s="99"/>
      <c r="J460" s="99"/>
      <c r="K460" s="99"/>
      <c r="L460" s="99"/>
      <c r="M460" s="99"/>
      <c r="N460" s="99"/>
      <c r="O460" s="99"/>
      <c r="P460" s="151" t="e">
        <v>#DIV/0!</v>
      </c>
      <c r="Q460" s="100"/>
    </row>
    <row r="461" spans="1:20" s="97" customFormat="1">
      <c r="A461" s="94">
        <v>42916</v>
      </c>
      <c r="B461" s="95">
        <v>22</v>
      </c>
      <c r="C461" s="95"/>
      <c r="F461" s="98">
        <v>100</v>
      </c>
      <c r="G461" s="99"/>
      <c r="H461" s="99"/>
      <c r="I461" s="99"/>
      <c r="J461" s="99"/>
      <c r="K461" s="99"/>
      <c r="L461" s="99"/>
      <c r="M461" s="99"/>
      <c r="N461" s="99"/>
      <c r="O461" s="99"/>
      <c r="P461" s="151" t="e">
        <v>#DIV/0!</v>
      </c>
      <c r="Q461" s="100"/>
    </row>
    <row r="462" spans="1:20" s="97" customFormat="1">
      <c r="A462" s="94">
        <v>42916</v>
      </c>
      <c r="B462" s="95">
        <v>22</v>
      </c>
      <c r="C462" s="95"/>
      <c r="F462" s="98">
        <v>180</v>
      </c>
      <c r="G462" s="99"/>
      <c r="H462" s="99"/>
      <c r="I462" s="99"/>
      <c r="J462" s="99"/>
      <c r="K462" s="99"/>
      <c r="L462" s="99"/>
      <c r="M462" s="99"/>
      <c r="N462" s="99"/>
      <c r="O462" s="99"/>
      <c r="P462" s="151" t="e">
        <v>#DIV/0!</v>
      </c>
      <c r="Q462" s="100"/>
    </row>
    <row r="463" spans="1:20" s="97" customFormat="1">
      <c r="A463" s="94">
        <v>42916</v>
      </c>
      <c r="B463" s="95">
        <v>23</v>
      </c>
      <c r="C463" s="95"/>
      <c r="D463" s="96"/>
      <c r="F463" s="98">
        <v>100</v>
      </c>
      <c r="G463" s="99"/>
      <c r="H463" s="99"/>
      <c r="I463" s="99"/>
      <c r="J463" s="99"/>
      <c r="K463" s="99"/>
      <c r="L463" s="99"/>
      <c r="M463" s="99"/>
      <c r="N463" s="99"/>
      <c r="O463" s="99"/>
      <c r="P463" s="151" t="e">
        <v>#DIV/0!</v>
      </c>
      <c r="Q463" s="100"/>
    </row>
    <row r="464" spans="1:20" s="97" customFormat="1">
      <c r="A464" s="94">
        <v>42916</v>
      </c>
      <c r="B464" s="95">
        <v>23</v>
      </c>
      <c r="C464" s="95"/>
      <c r="F464" s="98">
        <v>180</v>
      </c>
      <c r="G464" s="99"/>
      <c r="H464" s="99"/>
      <c r="I464" s="99"/>
      <c r="J464" s="99"/>
      <c r="K464" s="99"/>
      <c r="L464" s="99"/>
      <c r="M464" s="99"/>
      <c r="N464" s="99"/>
      <c r="O464" s="99"/>
      <c r="P464" s="151" t="e">
        <v>#DIV/0!</v>
      </c>
      <c r="Q464" s="100"/>
    </row>
    <row r="465" spans="1:20" s="97" customFormat="1">
      <c r="A465" s="94">
        <v>42916</v>
      </c>
      <c r="B465" s="95">
        <v>24</v>
      </c>
      <c r="C465" s="95"/>
      <c r="D465" s="96"/>
      <c r="F465" s="98">
        <v>100</v>
      </c>
      <c r="G465" s="99"/>
      <c r="H465" s="99"/>
      <c r="I465" s="99"/>
      <c r="J465" s="99"/>
      <c r="K465" s="99"/>
      <c r="L465" s="99"/>
      <c r="M465" s="99"/>
      <c r="N465" s="99"/>
      <c r="O465" s="99"/>
      <c r="P465" s="151" t="e">
        <v>#DIV/0!</v>
      </c>
      <c r="Q465" s="100"/>
    </row>
    <row r="466" spans="1:20" s="105" customFormat="1" ht="16" thickBot="1">
      <c r="A466" s="102">
        <v>42916</v>
      </c>
      <c r="B466" s="103">
        <v>24</v>
      </c>
      <c r="C466" s="103"/>
      <c r="D466" s="104"/>
      <c r="F466" s="106">
        <v>180</v>
      </c>
      <c r="G466" s="107"/>
      <c r="H466" s="107"/>
      <c r="I466" s="107"/>
      <c r="J466" s="107"/>
      <c r="K466" s="107"/>
      <c r="L466" s="107"/>
      <c r="M466" s="107"/>
      <c r="N466" s="107"/>
      <c r="O466" s="107"/>
      <c r="P466" s="152" t="e">
        <v>#DIV/0!</v>
      </c>
      <c r="Q466" s="108"/>
    </row>
    <row r="467" spans="1:20" s="89" customFormat="1">
      <c r="A467" s="86">
        <v>42919</v>
      </c>
      <c r="B467" s="87">
        <v>1</v>
      </c>
      <c r="C467" s="87"/>
      <c r="D467" s="88"/>
      <c r="F467" s="90">
        <v>100</v>
      </c>
      <c r="G467" s="91"/>
      <c r="H467" s="91"/>
      <c r="I467" s="91"/>
      <c r="J467" s="91"/>
      <c r="K467" s="91"/>
      <c r="L467" s="91"/>
      <c r="M467" s="91"/>
      <c r="N467" s="91"/>
      <c r="O467" s="91"/>
      <c r="P467" s="150" t="e">
        <v>#DIV/0!</v>
      </c>
      <c r="Q467" s="92"/>
      <c r="S467" s="93"/>
      <c r="T467" s="93"/>
    </row>
    <row r="468" spans="1:20" s="97" customFormat="1">
      <c r="A468" s="94">
        <v>42916</v>
      </c>
      <c r="B468" s="95">
        <v>1</v>
      </c>
      <c r="C468" s="95"/>
      <c r="D468" s="96"/>
      <c r="F468" s="98">
        <v>180</v>
      </c>
      <c r="G468" s="99"/>
      <c r="H468" s="99"/>
      <c r="I468" s="99"/>
      <c r="J468" s="99"/>
      <c r="K468" s="99"/>
      <c r="L468" s="99"/>
      <c r="M468" s="99"/>
      <c r="N468" s="99"/>
      <c r="O468" s="99"/>
      <c r="P468" s="151" t="e">
        <v>#DIV/0!</v>
      </c>
      <c r="Q468" s="100"/>
      <c r="S468" s="101"/>
      <c r="T468" s="101"/>
    </row>
    <row r="469" spans="1:20" s="97" customFormat="1">
      <c r="A469" s="94">
        <v>42916</v>
      </c>
      <c r="B469" s="95">
        <v>2</v>
      </c>
      <c r="C469" s="95"/>
      <c r="F469" s="98">
        <v>100</v>
      </c>
      <c r="G469" s="99"/>
      <c r="H469" s="99"/>
      <c r="I469" s="99"/>
      <c r="J469" s="99"/>
      <c r="K469" s="99"/>
      <c r="L469" s="99"/>
      <c r="M469" s="99"/>
      <c r="N469" s="99"/>
      <c r="O469" s="99"/>
      <c r="P469" s="151" t="e">
        <v>#DIV/0!</v>
      </c>
      <c r="Q469" s="100"/>
      <c r="S469" s="101"/>
      <c r="T469" s="101"/>
    </row>
    <row r="470" spans="1:20" s="97" customFormat="1">
      <c r="A470" s="94">
        <v>42916</v>
      </c>
      <c r="B470" s="95">
        <v>2</v>
      </c>
      <c r="C470" s="95"/>
      <c r="F470" s="98">
        <v>180</v>
      </c>
      <c r="G470" s="99"/>
      <c r="H470" s="99"/>
      <c r="I470" s="99"/>
      <c r="J470" s="99"/>
      <c r="K470" s="99"/>
      <c r="L470" s="99"/>
      <c r="M470" s="99"/>
      <c r="N470" s="99"/>
      <c r="O470" s="99"/>
      <c r="P470" s="151" t="e">
        <v>#DIV/0!</v>
      </c>
      <c r="Q470" s="100"/>
      <c r="S470" s="101"/>
      <c r="T470" s="101"/>
    </row>
    <row r="471" spans="1:20" s="97" customFormat="1">
      <c r="A471" s="94">
        <v>42916</v>
      </c>
      <c r="B471" s="95">
        <v>3</v>
      </c>
      <c r="C471" s="95"/>
      <c r="F471" s="98">
        <v>100</v>
      </c>
      <c r="G471" s="99"/>
      <c r="H471" s="99"/>
      <c r="I471" s="99"/>
      <c r="J471" s="99"/>
      <c r="K471" s="99"/>
      <c r="L471" s="99"/>
      <c r="M471" s="99"/>
      <c r="N471" s="99"/>
      <c r="O471" s="99"/>
      <c r="P471" s="151" t="e">
        <v>#DIV/0!</v>
      </c>
      <c r="Q471" s="100"/>
      <c r="S471" s="101"/>
      <c r="T471" s="101"/>
    </row>
    <row r="472" spans="1:20" s="97" customFormat="1">
      <c r="A472" s="94">
        <v>42916</v>
      </c>
      <c r="B472" s="95">
        <v>3</v>
      </c>
      <c r="C472" s="95"/>
      <c r="F472" s="98">
        <v>180</v>
      </c>
      <c r="G472" s="99"/>
      <c r="H472" s="99"/>
      <c r="I472" s="99"/>
      <c r="J472" s="99"/>
      <c r="K472" s="99"/>
      <c r="L472" s="99"/>
      <c r="M472" s="99"/>
      <c r="N472" s="99"/>
      <c r="O472" s="99"/>
      <c r="P472" s="151" t="e">
        <v>#DIV/0!</v>
      </c>
      <c r="Q472" s="100"/>
      <c r="S472" s="101"/>
      <c r="T472" s="101"/>
    </row>
    <row r="473" spans="1:20" s="97" customFormat="1">
      <c r="A473" s="94">
        <v>42916</v>
      </c>
      <c r="B473" s="95">
        <v>4</v>
      </c>
      <c r="C473" s="95"/>
      <c r="F473" s="98">
        <v>100</v>
      </c>
      <c r="G473" s="99"/>
      <c r="H473" s="99"/>
      <c r="I473" s="99"/>
      <c r="J473" s="99"/>
      <c r="K473" s="99"/>
      <c r="L473" s="99"/>
      <c r="M473" s="99"/>
      <c r="N473" s="99"/>
      <c r="O473" s="99"/>
      <c r="P473" s="151" t="e">
        <v>#DIV/0!</v>
      </c>
      <c r="Q473" s="100"/>
      <c r="S473" s="101"/>
      <c r="T473" s="101"/>
    </row>
    <row r="474" spans="1:20" s="97" customFormat="1">
      <c r="A474" s="94">
        <v>42916</v>
      </c>
      <c r="B474" s="95">
        <v>4</v>
      </c>
      <c r="C474" s="95"/>
      <c r="F474" s="98">
        <v>180</v>
      </c>
      <c r="G474" s="99"/>
      <c r="H474" s="99"/>
      <c r="I474" s="99"/>
      <c r="J474" s="99"/>
      <c r="K474" s="99"/>
      <c r="L474" s="99"/>
      <c r="M474" s="99"/>
      <c r="N474" s="99"/>
      <c r="O474" s="99"/>
      <c r="P474" s="151" t="e">
        <v>#DIV/0!</v>
      </c>
      <c r="Q474" s="100"/>
      <c r="S474" s="101"/>
      <c r="T474" s="101"/>
    </row>
    <row r="475" spans="1:20" s="97" customFormat="1">
      <c r="A475" s="94">
        <v>42916</v>
      </c>
      <c r="B475" s="95">
        <v>5</v>
      </c>
      <c r="C475" s="95"/>
      <c r="F475" s="98">
        <v>100</v>
      </c>
      <c r="G475" s="99"/>
      <c r="H475" s="99"/>
      <c r="I475" s="99"/>
      <c r="J475" s="99"/>
      <c r="K475" s="99"/>
      <c r="L475" s="99"/>
      <c r="M475" s="99"/>
      <c r="N475" s="99"/>
      <c r="O475" s="99"/>
      <c r="P475" s="151" t="e">
        <v>#DIV/0!</v>
      </c>
      <c r="Q475" s="100"/>
      <c r="S475" s="101"/>
      <c r="T475" s="101"/>
    </row>
    <row r="476" spans="1:20" s="97" customFormat="1">
      <c r="A476" s="94">
        <v>42916</v>
      </c>
      <c r="B476" s="95">
        <v>5</v>
      </c>
      <c r="C476" s="95"/>
      <c r="F476" s="98">
        <v>180</v>
      </c>
      <c r="G476" s="99"/>
      <c r="H476" s="99"/>
      <c r="I476" s="99"/>
      <c r="J476" s="99"/>
      <c r="K476" s="99"/>
      <c r="L476" s="99"/>
      <c r="M476" s="99"/>
      <c r="N476" s="99"/>
      <c r="O476" s="99"/>
      <c r="P476" s="151" t="e">
        <v>#DIV/0!</v>
      </c>
      <c r="Q476" s="100"/>
      <c r="S476" s="101"/>
      <c r="T476" s="101"/>
    </row>
    <row r="477" spans="1:20" s="97" customFormat="1">
      <c r="A477" s="94">
        <v>42916</v>
      </c>
      <c r="B477" s="95">
        <v>6</v>
      </c>
      <c r="C477" s="95"/>
      <c r="F477" s="98">
        <v>100</v>
      </c>
      <c r="G477" s="99"/>
      <c r="H477" s="99"/>
      <c r="I477" s="99"/>
      <c r="J477" s="99"/>
      <c r="K477" s="99"/>
      <c r="L477" s="99"/>
      <c r="M477" s="99"/>
      <c r="N477" s="99"/>
      <c r="O477" s="99"/>
      <c r="P477" s="151" t="e">
        <v>#DIV/0!</v>
      </c>
      <c r="Q477" s="100"/>
      <c r="S477" s="101"/>
      <c r="T477" s="101"/>
    </row>
    <row r="478" spans="1:20" s="97" customFormat="1">
      <c r="A478" s="94">
        <v>42916</v>
      </c>
      <c r="B478" s="95">
        <v>6</v>
      </c>
      <c r="C478" s="95"/>
      <c r="F478" s="98">
        <v>180</v>
      </c>
      <c r="G478" s="99"/>
      <c r="H478" s="99"/>
      <c r="I478" s="99"/>
      <c r="J478" s="99"/>
      <c r="K478" s="99"/>
      <c r="L478" s="99"/>
      <c r="M478" s="99"/>
      <c r="N478" s="99"/>
      <c r="O478" s="99"/>
      <c r="P478" s="151" t="e">
        <v>#DIV/0!</v>
      </c>
      <c r="Q478" s="100"/>
      <c r="S478" s="101"/>
      <c r="T478" s="101"/>
    </row>
    <row r="479" spans="1:20" s="97" customFormat="1">
      <c r="A479" s="94">
        <v>42916</v>
      </c>
      <c r="B479" s="95">
        <v>7</v>
      </c>
      <c r="C479" s="95"/>
      <c r="F479" s="98">
        <v>100</v>
      </c>
      <c r="G479" s="99"/>
      <c r="H479" s="99"/>
      <c r="I479" s="99"/>
      <c r="J479" s="99"/>
      <c r="K479" s="99"/>
      <c r="L479" s="99"/>
      <c r="M479" s="99"/>
      <c r="N479" s="99"/>
      <c r="O479" s="99"/>
      <c r="P479" s="151" t="e">
        <v>#DIV/0!</v>
      </c>
      <c r="Q479" s="100"/>
      <c r="S479" s="101"/>
      <c r="T479" s="101"/>
    </row>
    <row r="480" spans="1:20" s="97" customFormat="1">
      <c r="A480" s="94">
        <v>42916</v>
      </c>
      <c r="B480" s="95">
        <v>7</v>
      </c>
      <c r="C480" s="95"/>
      <c r="F480" s="98">
        <v>180</v>
      </c>
      <c r="G480" s="99"/>
      <c r="H480" s="99"/>
      <c r="I480" s="99"/>
      <c r="J480" s="99"/>
      <c r="K480" s="99"/>
      <c r="L480" s="99"/>
      <c r="M480" s="99"/>
      <c r="N480" s="99"/>
      <c r="O480" s="99"/>
      <c r="P480" s="151" t="e">
        <v>#DIV/0!</v>
      </c>
      <c r="Q480" s="100"/>
      <c r="S480" s="101"/>
      <c r="T480" s="101"/>
    </row>
    <row r="481" spans="1:20" s="97" customFormat="1">
      <c r="A481" s="94">
        <v>42916</v>
      </c>
      <c r="B481" s="95">
        <v>8</v>
      </c>
      <c r="C481" s="95"/>
      <c r="F481" s="98">
        <v>100</v>
      </c>
      <c r="G481" s="99"/>
      <c r="H481" s="99"/>
      <c r="I481" s="99"/>
      <c r="J481" s="99"/>
      <c r="K481" s="99"/>
      <c r="L481" s="99"/>
      <c r="M481" s="99"/>
      <c r="N481" s="99"/>
      <c r="O481" s="99"/>
      <c r="P481" s="151" t="e">
        <v>#DIV/0!</v>
      </c>
      <c r="Q481" s="100"/>
      <c r="S481" s="101"/>
      <c r="T481" s="101"/>
    </row>
    <row r="482" spans="1:20" s="97" customFormat="1">
      <c r="A482" s="94">
        <v>42916</v>
      </c>
      <c r="B482" s="95">
        <v>8</v>
      </c>
      <c r="C482" s="95"/>
      <c r="F482" s="98">
        <v>180</v>
      </c>
      <c r="G482" s="99"/>
      <c r="H482" s="99"/>
      <c r="I482" s="99"/>
      <c r="J482" s="99"/>
      <c r="K482" s="99"/>
      <c r="L482" s="99"/>
      <c r="M482" s="99"/>
      <c r="N482" s="99"/>
      <c r="O482" s="99"/>
      <c r="P482" s="151" t="e">
        <v>#DIV/0!</v>
      </c>
      <c r="Q482" s="100"/>
      <c r="S482" s="101"/>
      <c r="T482" s="101"/>
    </row>
    <row r="483" spans="1:20" s="97" customFormat="1">
      <c r="A483" s="94">
        <v>42916</v>
      </c>
      <c r="B483" s="95">
        <v>9</v>
      </c>
      <c r="C483" s="95"/>
      <c r="F483" s="98">
        <v>100</v>
      </c>
      <c r="G483" s="99"/>
      <c r="H483" s="99"/>
      <c r="I483" s="99"/>
      <c r="J483" s="99"/>
      <c r="K483" s="99"/>
      <c r="L483" s="99"/>
      <c r="M483" s="99"/>
      <c r="N483" s="99"/>
      <c r="O483" s="99"/>
      <c r="P483" s="151" t="e">
        <v>#DIV/0!</v>
      </c>
      <c r="Q483" s="100"/>
      <c r="S483" s="101"/>
      <c r="T483" s="101"/>
    </row>
    <row r="484" spans="1:20" s="97" customFormat="1">
      <c r="A484" s="94">
        <v>42916</v>
      </c>
      <c r="B484" s="95">
        <v>9</v>
      </c>
      <c r="C484" s="95"/>
      <c r="F484" s="98">
        <v>180</v>
      </c>
      <c r="G484" s="99"/>
      <c r="H484" s="99"/>
      <c r="I484" s="99"/>
      <c r="J484" s="99"/>
      <c r="K484" s="99"/>
      <c r="L484" s="99"/>
      <c r="M484" s="99"/>
      <c r="N484" s="99"/>
      <c r="O484" s="99"/>
      <c r="P484" s="151" t="e">
        <v>#DIV/0!</v>
      </c>
      <c r="Q484" s="100"/>
      <c r="S484" s="101"/>
      <c r="T484" s="101"/>
    </row>
    <row r="485" spans="1:20" s="97" customFormat="1">
      <c r="A485" s="94">
        <v>42916</v>
      </c>
      <c r="B485" s="95">
        <v>10</v>
      </c>
      <c r="C485" s="95"/>
      <c r="F485" s="98">
        <v>100</v>
      </c>
      <c r="G485" s="99"/>
      <c r="H485" s="99"/>
      <c r="I485" s="99"/>
      <c r="J485" s="99"/>
      <c r="K485" s="99"/>
      <c r="L485" s="99"/>
      <c r="M485" s="99"/>
      <c r="N485" s="99"/>
      <c r="O485" s="99"/>
      <c r="P485" s="151" t="e">
        <v>#DIV/0!</v>
      </c>
      <c r="Q485" s="100"/>
      <c r="S485" s="101"/>
      <c r="T485" s="101"/>
    </row>
    <row r="486" spans="1:20" s="97" customFormat="1">
      <c r="A486" s="94">
        <v>42916</v>
      </c>
      <c r="B486" s="95">
        <v>10</v>
      </c>
      <c r="C486" s="95"/>
      <c r="F486" s="98">
        <v>180</v>
      </c>
      <c r="G486" s="99"/>
      <c r="H486" s="99"/>
      <c r="I486" s="99"/>
      <c r="J486" s="99"/>
      <c r="K486" s="99"/>
      <c r="L486" s="99"/>
      <c r="M486" s="99"/>
      <c r="N486" s="99"/>
      <c r="O486" s="99"/>
      <c r="P486" s="151" t="e">
        <v>#DIV/0!</v>
      </c>
      <c r="Q486" s="100"/>
      <c r="S486" s="101"/>
      <c r="T486" s="101"/>
    </row>
    <row r="487" spans="1:20" s="97" customFormat="1">
      <c r="A487" s="94">
        <v>42916</v>
      </c>
      <c r="B487" s="95">
        <v>11</v>
      </c>
      <c r="C487" s="95"/>
      <c r="F487" s="98">
        <v>100</v>
      </c>
      <c r="G487" s="99"/>
      <c r="H487" s="99"/>
      <c r="I487" s="99"/>
      <c r="J487" s="99"/>
      <c r="K487" s="99"/>
      <c r="L487" s="99"/>
      <c r="M487" s="99"/>
      <c r="N487" s="99"/>
      <c r="O487" s="99"/>
      <c r="P487" s="151" t="e">
        <v>#DIV/0!</v>
      </c>
      <c r="Q487" s="100"/>
      <c r="S487" s="101"/>
      <c r="T487" s="101"/>
    </row>
    <row r="488" spans="1:20" s="97" customFormat="1">
      <c r="A488" s="94">
        <v>42916</v>
      </c>
      <c r="B488" s="95">
        <v>11</v>
      </c>
      <c r="C488" s="95"/>
      <c r="F488" s="98">
        <v>180</v>
      </c>
      <c r="G488" s="99"/>
      <c r="H488" s="99"/>
      <c r="I488" s="99"/>
      <c r="J488" s="99"/>
      <c r="K488" s="99"/>
      <c r="L488" s="99"/>
      <c r="M488" s="99"/>
      <c r="N488" s="99"/>
      <c r="O488" s="99"/>
      <c r="P488" s="151" t="e">
        <v>#DIV/0!</v>
      </c>
      <c r="Q488" s="100"/>
      <c r="S488" s="101"/>
      <c r="T488" s="101"/>
    </row>
    <row r="489" spans="1:20" s="97" customFormat="1">
      <c r="A489" s="94">
        <v>42916</v>
      </c>
      <c r="B489" s="95">
        <v>12</v>
      </c>
      <c r="C489" s="95"/>
      <c r="F489" s="98">
        <v>100</v>
      </c>
      <c r="G489" s="99"/>
      <c r="H489" s="99"/>
      <c r="I489" s="99"/>
      <c r="J489" s="99"/>
      <c r="K489" s="99"/>
      <c r="L489" s="99"/>
      <c r="M489" s="99"/>
      <c r="N489" s="99"/>
      <c r="O489" s="99"/>
      <c r="P489" s="151" t="e">
        <v>#DIV/0!</v>
      </c>
      <c r="Q489" s="100"/>
      <c r="S489" s="101"/>
      <c r="T489" s="101"/>
    </row>
    <row r="490" spans="1:20" s="97" customFormat="1">
      <c r="A490" s="94">
        <v>42916</v>
      </c>
      <c r="B490" s="95">
        <v>12</v>
      </c>
      <c r="C490" s="95"/>
      <c r="F490" s="98">
        <v>180</v>
      </c>
      <c r="G490" s="99"/>
      <c r="H490" s="99"/>
      <c r="I490" s="99"/>
      <c r="J490" s="99"/>
      <c r="K490" s="99"/>
      <c r="L490" s="99"/>
      <c r="M490" s="99"/>
      <c r="N490" s="99"/>
      <c r="O490" s="99"/>
      <c r="P490" s="151" t="e">
        <v>#DIV/0!</v>
      </c>
      <c r="Q490" s="100"/>
      <c r="S490" s="101"/>
      <c r="T490" s="101"/>
    </row>
    <row r="491" spans="1:20" s="97" customFormat="1">
      <c r="A491" s="94">
        <v>42916</v>
      </c>
      <c r="B491" s="95">
        <v>13</v>
      </c>
      <c r="C491" s="95"/>
      <c r="D491" s="96"/>
      <c r="F491" s="98">
        <v>100</v>
      </c>
      <c r="G491" s="99"/>
      <c r="H491" s="99"/>
      <c r="I491" s="99"/>
      <c r="J491" s="99"/>
      <c r="K491" s="99"/>
      <c r="L491" s="99"/>
      <c r="M491" s="99"/>
      <c r="N491" s="99"/>
      <c r="O491" s="99"/>
      <c r="P491" s="151" t="e">
        <v>#DIV/0!</v>
      </c>
      <c r="Q491" s="100"/>
      <c r="S491" s="101"/>
      <c r="T491" s="101"/>
    </row>
    <row r="492" spans="1:20" s="97" customFormat="1">
      <c r="A492" s="94">
        <v>42916</v>
      </c>
      <c r="B492" s="95">
        <v>13</v>
      </c>
      <c r="C492" s="95"/>
      <c r="D492" s="96"/>
      <c r="F492" s="98">
        <v>180</v>
      </c>
      <c r="G492" s="99"/>
      <c r="H492" s="99"/>
      <c r="I492" s="99"/>
      <c r="J492" s="99"/>
      <c r="K492" s="99"/>
      <c r="L492" s="99"/>
      <c r="M492" s="99"/>
      <c r="N492" s="99"/>
      <c r="O492" s="99"/>
      <c r="P492" s="151" t="e">
        <v>#DIV/0!</v>
      </c>
      <c r="Q492" s="100"/>
      <c r="S492" s="101"/>
      <c r="T492" s="101"/>
    </row>
    <row r="493" spans="1:20" s="97" customFormat="1">
      <c r="A493" s="94">
        <v>42916</v>
      </c>
      <c r="B493" s="95">
        <v>14</v>
      </c>
      <c r="C493" s="95"/>
      <c r="F493" s="98">
        <v>100</v>
      </c>
      <c r="G493" s="99"/>
      <c r="H493" s="99"/>
      <c r="I493" s="99"/>
      <c r="J493" s="99"/>
      <c r="K493" s="99"/>
      <c r="L493" s="99"/>
      <c r="M493" s="99"/>
      <c r="N493" s="99"/>
      <c r="O493" s="99"/>
      <c r="P493" s="151" t="e">
        <v>#DIV/0!</v>
      </c>
      <c r="Q493" s="100"/>
      <c r="S493" s="101"/>
      <c r="T493" s="101"/>
    </row>
    <row r="494" spans="1:20" s="97" customFormat="1">
      <c r="A494" s="94">
        <v>42916</v>
      </c>
      <c r="B494" s="95">
        <v>14</v>
      </c>
      <c r="C494" s="95"/>
      <c r="D494" s="96"/>
      <c r="F494" s="98">
        <v>180</v>
      </c>
      <c r="G494" s="99"/>
      <c r="H494" s="99"/>
      <c r="I494" s="99"/>
      <c r="J494" s="99"/>
      <c r="K494" s="99"/>
      <c r="L494" s="99"/>
      <c r="M494" s="99"/>
      <c r="N494" s="99"/>
      <c r="O494" s="99"/>
      <c r="P494" s="151" t="e">
        <v>#DIV/0!</v>
      </c>
      <c r="Q494" s="100"/>
      <c r="S494" s="101"/>
      <c r="T494" s="101"/>
    </row>
    <row r="495" spans="1:20" s="97" customFormat="1">
      <c r="A495" s="94">
        <v>42916</v>
      </c>
      <c r="B495" s="95">
        <v>15</v>
      </c>
      <c r="C495" s="95"/>
      <c r="F495" s="98">
        <v>100</v>
      </c>
      <c r="G495" s="99"/>
      <c r="H495" s="99"/>
      <c r="I495" s="99"/>
      <c r="J495" s="99"/>
      <c r="K495" s="99"/>
      <c r="L495" s="99"/>
      <c r="M495" s="99"/>
      <c r="N495" s="99"/>
      <c r="O495" s="99"/>
      <c r="P495" s="151" t="e">
        <v>#DIV/0!</v>
      </c>
      <c r="Q495" s="100"/>
      <c r="S495" s="101"/>
      <c r="T495" s="101"/>
    </row>
    <row r="496" spans="1:20" s="97" customFormat="1">
      <c r="A496" s="94">
        <v>42916</v>
      </c>
      <c r="B496" s="95">
        <v>15</v>
      </c>
      <c r="C496" s="95"/>
      <c r="D496" s="96"/>
      <c r="F496" s="98">
        <v>180</v>
      </c>
      <c r="G496" s="99"/>
      <c r="H496" s="99"/>
      <c r="I496" s="99"/>
      <c r="J496" s="99"/>
      <c r="K496" s="99"/>
      <c r="L496" s="99"/>
      <c r="M496" s="99"/>
      <c r="N496" s="99"/>
      <c r="O496" s="99"/>
      <c r="P496" s="151" t="e">
        <v>#DIV/0!</v>
      </c>
      <c r="Q496" s="100"/>
      <c r="S496" s="101"/>
      <c r="T496" s="101"/>
    </row>
    <row r="497" spans="1:20" s="97" customFormat="1">
      <c r="A497" s="94">
        <v>42916</v>
      </c>
      <c r="B497" s="95">
        <v>16</v>
      </c>
      <c r="C497" s="95"/>
      <c r="F497" s="98">
        <v>100</v>
      </c>
      <c r="G497" s="99"/>
      <c r="H497" s="99"/>
      <c r="I497" s="99"/>
      <c r="J497" s="99"/>
      <c r="K497" s="99"/>
      <c r="L497" s="99"/>
      <c r="M497" s="99"/>
      <c r="N497" s="99"/>
      <c r="O497" s="99"/>
      <c r="P497" s="151" t="e">
        <v>#DIV/0!</v>
      </c>
      <c r="Q497" s="100"/>
      <c r="S497" s="101"/>
      <c r="T497" s="101"/>
    </row>
    <row r="498" spans="1:20" s="97" customFormat="1">
      <c r="A498" s="94">
        <v>42916</v>
      </c>
      <c r="B498" s="95">
        <v>16</v>
      </c>
      <c r="C498" s="95"/>
      <c r="F498" s="98">
        <v>180</v>
      </c>
      <c r="G498" s="99"/>
      <c r="H498" s="99"/>
      <c r="I498" s="99"/>
      <c r="J498" s="99"/>
      <c r="K498" s="99"/>
      <c r="L498" s="99"/>
      <c r="M498" s="99"/>
      <c r="N498" s="99"/>
      <c r="O498" s="99"/>
      <c r="P498" s="151" t="e">
        <v>#DIV/0!</v>
      </c>
      <c r="Q498" s="100"/>
      <c r="S498" s="101"/>
      <c r="T498" s="101"/>
    </row>
    <row r="499" spans="1:20" s="97" customFormat="1">
      <c r="A499" s="94">
        <v>42916</v>
      </c>
      <c r="B499" s="95">
        <v>17</v>
      </c>
      <c r="C499" s="95"/>
      <c r="F499" s="98">
        <v>100</v>
      </c>
      <c r="G499" s="99"/>
      <c r="H499" s="99"/>
      <c r="I499" s="99"/>
      <c r="J499" s="99"/>
      <c r="K499" s="99"/>
      <c r="L499" s="99"/>
      <c r="M499" s="99"/>
      <c r="N499" s="99"/>
      <c r="O499" s="99"/>
      <c r="P499" s="151" t="e">
        <v>#DIV/0!</v>
      </c>
      <c r="Q499" s="100"/>
      <c r="S499" s="101"/>
      <c r="T499" s="101"/>
    </row>
    <row r="500" spans="1:20" s="97" customFormat="1">
      <c r="A500" s="94">
        <v>42916</v>
      </c>
      <c r="B500" s="95">
        <v>17</v>
      </c>
      <c r="C500" s="95"/>
      <c r="F500" s="98">
        <v>180</v>
      </c>
      <c r="G500" s="99"/>
      <c r="H500" s="99"/>
      <c r="I500" s="99"/>
      <c r="J500" s="99"/>
      <c r="K500" s="99"/>
      <c r="L500" s="99"/>
      <c r="M500" s="99"/>
      <c r="N500" s="99"/>
      <c r="O500" s="99"/>
      <c r="P500" s="151" t="e">
        <v>#DIV/0!</v>
      </c>
      <c r="Q500" s="100"/>
    </row>
    <row r="501" spans="1:20" s="97" customFormat="1">
      <c r="A501" s="94">
        <v>42916</v>
      </c>
      <c r="B501" s="95">
        <v>18</v>
      </c>
      <c r="C501" s="95"/>
      <c r="F501" s="98">
        <v>100</v>
      </c>
      <c r="G501" s="99"/>
      <c r="H501" s="99"/>
      <c r="I501" s="99"/>
      <c r="J501" s="99"/>
      <c r="K501" s="99"/>
      <c r="L501" s="99"/>
      <c r="M501" s="99"/>
      <c r="N501" s="99"/>
      <c r="O501" s="99"/>
      <c r="P501" s="151" t="e">
        <v>#DIV/0!</v>
      </c>
      <c r="Q501" s="100"/>
    </row>
    <row r="502" spans="1:20" s="97" customFormat="1">
      <c r="A502" s="94">
        <v>42916</v>
      </c>
      <c r="B502" s="95">
        <v>18</v>
      </c>
      <c r="C502" s="95"/>
      <c r="F502" s="98">
        <v>180</v>
      </c>
      <c r="G502" s="99"/>
      <c r="H502" s="99"/>
      <c r="I502" s="99"/>
      <c r="J502" s="99"/>
      <c r="K502" s="99"/>
      <c r="L502" s="99"/>
      <c r="M502" s="99"/>
      <c r="N502" s="99"/>
      <c r="O502" s="99"/>
      <c r="P502" s="151" t="e">
        <v>#DIV/0!</v>
      </c>
      <c r="Q502" s="100"/>
    </row>
    <row r="503" spans="1:20" s="97" customFormat="1">
      <c r="A503" s="94">
        <v>42916</v>
      </c>
      <c r="B503" s="95">
        <v>19</v>
      </c>
      <c r="C503" s="95"/>
      <c r="F503" s="98">
        <v>100</v>
      </c>
      <c r="G503" s="99"/>
      <c r="H503" s="99"/>
      <c r="I503" s="99"/>
      <c r="J503" s="99"/>
      <c r="K503" s="99"/>
      <c r="L503" s="99"/>
      <c r="M503" s="99"/>
      <c r="N503" s="99"/>
      <c r="O503" s="99"/>
      <c r="P503" s="151" t="e">
        <v>#DIV/0!</v>
      </c>
      <c r="Q503" s="100"/>
    </row>
    <row r="504" spans="1:20" s="97" customFormat="1">
      <c r="A504" s="94">
        <v>42916</v>
      </c>
      <c r="B504" s="95">
        <v>19</v>
      </c>
      <c r="C504" s="95"/>
      <c r="D504" s="96"/>
      <c r="F504" s="98">
        <v>180</v>
      </c>
      <c r="G504" s="99"/>
      <c r="H504" s="99"/>
      <c r="I504" s="99"/>
      <c r="J504" s="99"/>
      <c r="K504" s="99"/>
      <c r="L504" s="99"/>
      <c r="M504" s="99"/>
      <c r="N504" s="99"/>
      <c r="O504" s="99"/>
      <c r="P504" s="151" t="e">
        <v>#DIV/0!</v>
      </c>
      <c r="Q504" s="100"/>
    </row>
    <row r="505" spans="1:20" s="97" customFormat="1">
      <c r="A505" s="94">
        <v>42916</v>
      </c>
      <c r="B505" s="95">
        <v>20</v>
      </c>
      <c r="C505" s="95"/>
      <c r="D505" s="96"/>
      <c r="F505" s="98">
        <v>100</v>
      </c>
      <c r="G505" s="99"/>
      <c r="H505" s="99"/>
      <c r="I505" s="99"/>
      <c r="J505" s="99"/>
      <c r="K505" s="99"/>
      <c r="L505" s="99"/>
      <c r="M505" s="99"/>
      <c r="N505" s="99"/>
      <c r="O505" s="99"/>
      <c r="P505" s="151" t="e">
        <v>#DIV/0!</v>
      </c>
      <c r="Q505" s="100"/>
    </row>
    <row r="506" spans="1:20" s="97" customFormat="1">
      <c r="A506" s="94">
        <v>42916</v>
      </c>
      <c r="B506" s="95">
        <v>20</v>
      </c>
      <c r="C506" s="95"/>
      <c r="F506" s="98">
        <v>180</v>
      </c>
      <c r="G506" s="99"/>
      <c r="H506" s="99"/>
      <c r="I506" s="99"/>
      <c r="J506" s="99"/>
      <c r="K506" s="99"/>
      <c r="L506" s="99"/>
      <c r="M506" s="99"/>
      <c r="N506" s="99"/>
      <c r="O506" s="99"/>
      <c r="P506" s="151" t="e">
        <v>#DIV/0!</v>
      </c>
      <c r="Q506" s="100"/>
    </row>
    <row r="507" spans="1:20" s="97" customFormat="1">
      <c r="A507" s="94">
        <v>42916</v>
      </c>
      <c r="B507" s="95">
        <v>21</v>
      </c>
      <c r="C507" s="95"/>
      <c r="F507" s="98">
        <v>100</v>
      </c>
      <c r="G507" s="99"/>
      <c r="H507" s="99"/>
      <c r="I507" s="99"/>
      <c r="J507" s="99"/>
      <c r="K507" s="99"/>
      <c r="L507" s="99"/>
      <c r="M507" s="99"/>
      <c r="N507" s="99"/>
      <c r="O507" s="99"/>
      <c r="P507" s="151" t="e">
        <v>#DIV/0!</v>
      </c>
      <c r="Q507" s="100"/>
    </row>
    <row r="508" spans="1:20" s="97" customFormat="1">
      <c r="A508" s="94">
        <v>42916</v>
      </c>
      <c r="B508" s="95">
        <v>21</v>
      </c>
      <c r="C508" s="95"/>
      <c r="F508" s="98">
        <v>180</v>
      </c>
      <c r="G508" s="99"/>
      <c r="H508" s="99"/>
      <c r="I508" s="99"/>
      <c r="J508" s="99"/>
      <c r="K508" s="99"/>
      <c r="L508" s="99"/>
      <c r="M508" s="99"/>
      <c r="N508" s="99"/>
      <c r="O508" s="99"/>
      <c r="P508" s="151" t="e">
        <v>#DIV/0!</v>
      </c>
      <c r="Q508" s="100"/>
    </row>
    <row r="509" spans="1:20" s="97" customFormat="1">
      <c r="A509" s="94">
        <v>42916</v>
      </c>
      <c r="B509" s="95">
        <v>22</v>
      </c>
      <c r="C509" s="95"/>
      <c r="F509" s="98">
        <v>100</v>
      </c>
      <c r="G509" s="99"/>
      <c r="H509" s="99"/>
      <c r="I509" s="99"/>
      <c r="J509" s="99"/>
      <c r="K509" s="99"/>
      <c r="L509" s="99"/>
      <c r="M509" s="99"/>
      <c r="N509" s="99"/>
      <c r="O509" s="99"/>
      <c r="P509" s="151" t="e">
        <v>#DIV/0!</v>
      </c>
      <c r="Q509" s="100"/>
    </row>
    <row r="510" spans="1:20" s="97" customFormat="1">
      <c r="A510" s="94">
        <v>42916</v>
      </c>
      <c r="B510" s="95">
        <v>22</v>
      </c>
      <c r="C510" s="95"/>
      <c r="F510" s="98">
        <v>180</v>
      </c>
      <c r="G510" s="99"/>
      <c r="H510" s="99"/>
      <c r="I510" s="99"/>
      <c r="J510" s="99"/>
      <c r="K510" s="99"/>
      <c r="L510" s="99"/>
      <c r="M510" s="99"/>
      <c r="N510" s="99"/>
      <c r="O510" s="99"/>
      <c r="P510" s="151" t="e">
        <v>#DIV/0!</v>
      </c>
      <c r="Q510" s="100"/>
    </row>
    <row r="511" spans="1:20" s="97" customFormat="1">
      <c r="A511" s="94">
        <v>42916</v>
      </c>
      <c r="B511" s="95">
        <v>23</v>
      </c>
      <c r="C511" s="95"/>
      <c r="D511" s="96"/>
      <c r="F511" s="98">
        <v>100</v>
      </c>
      <c r="G511" s="99"/>
      <c r="H511" s="99"/>
      <c r="I511" s="99"/>
      <c r="J511" s="99"/>
      <c r="K511" s="99"/>
      <c r="L511" s="99"/>
      <c r="M511" s="99"/>
      <c r="N511" s="99"/>
      <c r="O511" s="99"/>
      <c r="P511" s="151" t="e">
        <v>#DIV/0!</v>
      </c>
      <c r="Q511" s="100"/>
    </row>
    <row r="512" spans="1:20" s="97" customFormat="1">
      <c r="A512" s="94">
        <v>42916</v>
      </c>
      <c r="B512" s="95">
        <v>23</v>
      </c>
      <c r="C512" s="95"/>
      <c r="F512" s="98">
        <v>180</v>
      </c>
      <c r="G512" s="99"/>
      <c r="H512" s="99"/>
      <c r="I512" s="99"/>
      <c r="J512" s="99"/>
      <c r="K512" s="99"/>
      <c r="L512" s="99"/>
      <c r="M512" s="99"/>
      <c r="N512" s="99"/>
      <c r="O512" s="99"/>
      <c r="P512" s="151" t="e">
        <v>#DIV/0!</v>
      </c>
      <c r="Q512" s="100"/>
    </row>
    <row r="513" spans="1:20" s="97" customFormat="1">
      <c r="A513" s="94">
        <v>42916</v>
      </c>
      <c r="B513" s="95">
        <v>24</v>
      </c>
      <c r="C513" s="95"/>
      <c r="D513" s="96"/>
      <c r="F513" s="98">
        <v>100</v>
      </c>
      <c r="G513" s="99"/>
      <c r="H513" s="99"/>
      <c r="I513" s="99"/>
      <c r="J513" s="99"/>
      <c r="K513" s="99"/>
      <c r="L513" s="99"/>
      <c r="M513" s="99"/>
      <c r="N513" s="99"/>
      <c r="O513" s="99"/>
      <c r="P513" s="151" t="e">
        <v>#DIV/0!</v>
      </c>
      <c r="Q513" s="100"/>
    </row>
    <row r="514" spans="1:20" s="105" customFormat="1" ht="16" thickBot="1">
      <c r="A514" s="102">
        <v>42916</v>
      </c>
      <c r="B514" s="103">
        <v>24</v>
      </c>
      <c r="C514" s="103"/>
      <c r="D514" s="104"/>
      <c r="F514" s="106">
        <v>180</v>
      </c>
      <c r="G514" s="107"/>
      <c r="H514" s="107"/>
      <c r="I514" s="107"/>
      <c r="J514" s="107"/>
      <c r="K514" s="107"/>
      <c r="L514" s="107"/>
      <c r="M514" s="107"/>
      <c r="N514" s="107"/>
      <c r="O514" s="107"/>
      <c r="P514" s="152" t="e">
        <v>#DIV/0!</v>
      </c>
      <c r="Q514" s="108"/>
    </row>
    <row r="515" spans="1:20" s="66" customFormat="1">
      <c r="A515" s="63">
        <v>42923</v>
      </c>
      <c r="B515" s="64">
        <v>1</v>
      </c>
      <c r="C515" s="64"/>
      <c r="D515" s="65"/>
      <c r="F515" s="67">
        <v>100</v>
      </c>
      <c r="G515" s="68"/>
      <c r="H515" s="68"/>
      <c r="I515" s="68"/>
      <c r="J515" s="68"/>
      <c r="K515" s="68"/>
      <c r="L515" s="68"/>
      <c r="M515" s="68"/>
      <c r="N515" s="68"/>
      <c r="O515" s="68"/>
      <c r="P515" s="147" t="e">
        <v>#DIV/0!</v>
      </c>
      <c r="Q515" s="69"/>
      <c r="S515" s="70"/>
      <c r="T515" s="70"/>
    </row>
    <row r="516" spans="1:20" s="74" customFormat="1">
      <c r="A516" s="71">
        <v>42923</v>
      </c>
      <c r="B516" s="72">
        <v>1</v>
      </c>
      <c r="C516" s="72"/>
      <c r="D516" s="73"/>
      <c r="F516" s="75">
        <v>180</v>
      </c>
      <c r="G516" s="76"/>
      <c r="H516" s="76"/>
      <c r="I516" s="76"/>
      <c r="J516" s="76"/>
      <c r="K516" s="76"/>
      <c r="L516" s="76"/>
      <c r="M516" s="76"/>
      <c r="N516" s="76"/>
      <c r="O516" s="76"/>
      <c r="P516" s="148" t="e">
        <v>#DIV/0!</v>
      </c>
      <c r="Q516" s="77"/>
      <c r="S516" s="78"/>
      <c r="T516" s="78"/>
    </row>
    <row r="517" spans="1:20" s="74" customFormat="1">
      <c r="A517" s="71">
        <v>42923</v>
      </c>
      <c r="B517" s="72">
        <v>2</v>
      </c>
      <c r="C517" s="72"/>
      <c r="F517" s="75">
        <v>100</v>
      </c>
      <c r="G517" s="76"/>
      <c r="H517" s="76"/>
      <c r="I517" s="76"/>
      <c r="J517" s="76"/>
      <c r="K517" s="76"/>
      <c r="L517" s="76"/>
      <c r="M517" s="76"/>
      <c r="N517" s="76"/>
      <c r="O517" s="76"/>
      <c r="P517" s="148" t="e">
        <v>#DIV/0!</v>
      </c>
      <c r="Q517" s="77"/>
      <c r="S517" s="78"/>
      <c r="T517" s="78"/>
    </row>
    <row r="518" spans="1:20" s="74" customFormat="1">
      <c r="A518" s="71">
        <v>42923</v>
      </c>
      <c r="B518" s="72">
        <v>2</v>
      </c>
      <c r="C518" s="72"/>
      <c r="F518" s="75">
        <v>180</v>
      </c>
      <c r="G518" s="76"/>
      <c r="H518" s="76"/>
      <c r="I518" s="76"/>
      <c r="J518" s="76"/>
      <c r="K518" s="76"/>
      <c r="L518" s="76"/>
      <c r="M518" s="76"/>
      <c r="N518" s="76"/>
      <c r="O518" s="76"/>
      <c r="P518" s="148" t="e">
        <v>#DIV/0!</v>
      </c>
      <c r="Q518" s="77"/>
      <c r="S518" s="78"/>
      <c r="T518" s="78"/>
    </row>
    <row r="519" spans="1:20" s="74" customFormat="1">
      <c r="A519" s="71">
        <v>42923</v>
      </c>
      <c r="B519" s="72">
        <v>3</v>
      </c>
      <c r="C519" s="72"/>
      <c r="F519" s="75">
        <v>100</v>
      </c>
      <c r="G519" s="76"/>
      <c r="H519" s="76"/>
      <c r="I519" s="76"/>
      <c r="J519" s="76"/>
      <c r="K519" s="76"/>
      <c r="L519" s="76"/>
      <c r="M519" s="76"/>
      <c r="N519" s="76"/>
      <c r="O519" s="76"/>
      <c r="P519" s="148" t="e">
        <v>#DIV/0!</v>
      </c>
      <c r="Q519" s="77"/>
      <c r="S519" s="78"/>
      <c r="T519" s="78"/>
    </row>
    <row r="520" spans="1:20" s="74" customFormat="1">
      <c r="A520" s="71">
        <v>42923</v>
      </c>
      <c r="B520" s="72">
        <v>3</v>
      </c>
      <c r="C520" s="72"/>
      <c r="F520" s="75">
        <v>180</v>
      </c>
      <c r="G520" s="76"/>
      <c r="H520" s="76"/>
      <c r="I520" s="76"/>
      <c r="J520" s="76"/>
      <c r="K520" s="76"/>
      <c r="L520" s="76"/>
      <c r="M520" s="76"/>
      <c r="N520" s="76"/>
      <c r="O520" s="76"/>
      <c r="P520" s="148" t="e">
        <v>#DIV/0!</v>
      </c>
      <c r="Q520" s="77"/>
      <c r="S520" s="78"/>
      <c r="T520" s="78"/>
    </row>
    <row r="521" spans="1:20" s="74" customFormat="1">
      <c r="A521" s="71">
        <v>42923</v>
      </c>
      <c r="B521" s="72">
        <v>4</v>
      </c>
      <c r="C521" s="72"/>
      <c r="F521" s="75">
        <v>100</v>
      </c>
      <c r="G521" s="76"/>
      <c r="H521" s="76"/>
      <c r="I521" s="76"/>
      <c r="J521" s="76"/>
      <c r="K521" s="76"/>
      <c r="L521" s="76"/>
      <c r="M521" s="76"/>
      <c r="N521" s="76"/>
      <c r="O521" s="76"/>
      <c r="P521" s="148" t="e">
        <v>#DIV/0!</v>
      </c>
      <c r="Q521" s="77"/>
      <c r="S521" s="78"/>
      <c r="T521" s="78"/>
    </row>
    <row r="522" spans="1:20" s="74" customFormat="1">
      <c r="A522" s="71">
        <v>42923</v>
      </c>
      <c r="B522" s="72">
        <v>4</v>
      </c>
      <c r="C522" s="72"/>
      <c r="F522" s="75">
        <v>180</v>
      </c>
      <c r="G522" s="76"/>
      <c r="H522" s="76"/>
      <c r="I522" s="76"/>
      <c r="J522" s="76"/>
      <c r="K522" s="76"/>
      <c r="L522" s="76"/>
      <c r="M522" s="76"/>
      <c r="N522" s="76"/>
      <c r="O522" s="76"/>
      <c r="P522" s="148" t="e">
        <v>#DIV/0!</v>
      </c>
      <c r="Q522" s="77"/>
      <c r="S522" s="78"/>
      <c r="T522" s="78"/>
    </row>
    <row r="523" spans="1:20" s="74" customFormat="1">
      <c r="A523" s="71">
        <v>42923</v>
      </c>
      <c r="B523" s="72">
        <v>5</v>
      </c>
      <c r="C523" s="72"/>
      <c r="F523" s="75">
        <v>100</v>
      </c>
      <c r="G523" s="76"/>
      <c r="H523" s="76"/>
      <c r="I523" s="76"/>
      <c r="J523" s="76"/>
      <c r="K523" s="76"/>
      <c r="L523" s="76"/>
      <c r="M523" s="76"/>
      <c r="N523" s="76"/>
      <c r="O523" s="76"/>
      <c r="P523" s="148" t="e">
        <v>#DIV/0!</v>
      </c>
      <c r="Q523" s="77"/>
      <c r="S523" s="78"/>
      <c r="T523" s="78"/>
    </row>
    <row r="524" spans="1:20" s="74" customFormat="1">
      <c r="A524" s="71">
        <v>42923</v>
      </c>
      <c r="B524" s="72">
        <v>5</v>
      </c>
      <c r="C524" s="72"/>
      <c r="F524" s="75">
        <v>180</v>
      </c>
      <c r="G524" s="76"/>
      <c r="H524" s="76"/>
      <c r="I524" s="76"/>
      <c r="J524" s="76"/>
      <c r="K524" s="76"/>
      <c r="L524" s="76"/>
      <c r="M524" s="76"/>
      <c r="N524" s="76"/>
      <c r="O524" s="76"/>
      <c r="P524" s="148" t="e">
        <v>#DIV/0!</v>
      </c>
      <c r="Q524" s="77"/>
      <c r="S524" s="78"/>
      <c r="T524" s="78"/>
    </row>
    <row r="525" spans="1:20" s="74" customFormat="1">
      <c r="A525" s="71">
        <v>42923</v>
      </c>
      <c r="B525" s="72">
        <v>6</v>
      </c>
      <c r="C525" s="72"/>
      <c r="F525" s="75">
        <v>100</v>
      </c>
      <c r="G525" s="76"/>
      <c r="H525" s="76"/>
      <c r="I525" s="76"/>
      <c r="J525" s="76"/>
      <c r="K525" s="76"/>
      <c r="L525" s="76"/>
      <c r="M525" s="76"/>
      <c r="N525" s="76"/>
      <c r="O525" s="76"/>
      <c r="P525" s="148" t="e">
        <v>#DIV/0!</v>
      </c>
      <c r="Q525" s="77"/>
      <c r="S525" s="78"/>
      <c r="T525" s="78"/>
    </row>
    <row r="526" spans="1:20" s="74" customFormat="1">
      <c r="A526" s="71">
        <v>42923</v>
      </c>
      <c r="B526" s="72">
        <v>6</v>
      </c>
      <c r="C526" s="72"/>
      <c r="F526" s="75">
        <v>180</v>
      </c>
      <c r="G526" s="76"/>
      <c r="H526" s="76"/>
      <c r="I526" s="76"/>
      <c r="J526" s="76"/>
      <c r="K526" s="76"/>
      <c r="L526" s="76"/>
      <c r="M526" s="76"/>
      <c r="N526" s="76"/>
      <c r="O526" s="76"/>
      <c r="P526" s="148" t="e">
        <v>#DIV/0!</v>
      </c>
      <c r="Q526" s="77"/>
      <c r="S526" s="78"/>
      <c r="T526" s="78"/>
    </row>
    <row r="527" spans="1:20" s="74" customFormat="1">
      <c r="A527" s="71">
        <v>42923</v>
      </c>
      <c r="B527" s="72">
        <v>7</v>
      </c>
      <c r="C527" s="72"/>
      <c r="F527" s="75">
        <v>100</v>
      </c>
      <c r="G527" s="76"/>
      <c r="H527" s="76"/>
      <c r="I527" s="76"/>
      <c r="J527" s="76"/>
      <c r="K527" s="76"/>
      <c r="L527" s="76"/>
      <c r="M527" s="76"/>
      <c r="N527" s="76"/>
      <c r="O527" s="76"/>
      <c r="P527" s="148" t="e">
        <v>#DIV/0!</v>
      </c>
      <c r="Q527" s="77"/>
      <c r="S527" s="78"/>
      <c r="T527" s="78"/>
    </row>
    <row r="528" spans="1:20" s="74" customFormat="1">
      <c r="A528" s="71">
        <v>42923</v>
      </c>
      <c r="B528" s="72">
        <v>7</v>
      </c>
      <c r="C528" s="72"/>
      <c r="F528" s="75">
        <v>180</v>
      </c>
      <c r="G528" s="76"/>
      <c r="H528" s="76"/>
      <c r="I528" s="76"/>
      <c r="J528" s="76"/>
      <c r="K528" s="76"/>
      <c r="L528" s="76"/>
      <c r="M528" s="76"/>
      <c r="N528" s="76"/>
      <c r="O528" s="76"/>
      <c r="P528" s="148" t="e">
        <v>#DIV/0!</v>
      </c>
      <c r="Q528" s="77"/>
      <c r="S528" s="78"/>
      <c r="T528" s="78"/>
    </row>
    <row r="529" spans="1:20" s="74" customFormat="1">
      <c r="A529" s="71">
        <v>42923</v>
      </c>
      <c r="B529" s="72">
        <v>8</v>
      </c>
      <c r="C529" s="72"/>
      <c r="F529" s="75">
        <v>100</v>
      </c>
      <c r="G529" s="76"/>
      <c r="H529" s="76"/>
      <c r="I529" s="76"/>
      <c r="J529" s="76"/>
      <c r="K529" s="76"/>
      <c r="L529" s="76"/>
      <c r="M529" s="76"/>
      <c r="N529" s="76"/>
      <c r="O529" s="76"/>
      <c r="P529" s="148" t="e">
        <v>#DIV/0!</v>
      </c>
      <c r="Q529" s="77"/>
      <c r="S529" s="78"/>
      <c r="T529" s="78"/>
    </row>
    <row r="530" spans="1:20" s="74" customFormat="1">
      <c r="A530" s="71">
        <v>42923</v>
      </c>
      <c r="B530" s="72">
        <v>8</v>
      </c>
      <c r="C530" s="72"/>
      <c r="F530" s="75">
        <v>180</v>
      </c>
      <c r="G530" s="76"/>
      <c r="H530" s="76"/>
      <c r="I530" s="76"/>
      <c r="J530" s="76"/>
      <c r="K530" s="76"/>
      <c r="L530" s="76"/>
      <c r="M530" s="76"/>
      <c r="N530" s="76"/>
      <c r="O530" s="76"/>
      <c r="P530" s="148" t="e">
        <v>#DIV/0!</v>
      </c>
      <c r="Q530" s="77"/>
      <c r="S530" s="78"/>
      <c r="T530" s="78"/>
    </row>
    <row r="531" spans="1:20" s="74" customFormat="1">
      <c r="A531" s="71">
        <v>42923</v>
      </c>
      <c r="B531" s="72">
        <v>9</v>
      </c>
      <c r="C531" s="72"/>
      <c r="F531" s="75">
        <v>100</v>
      </c>
      <c r="G531" s="76"/>
      <c r="H531" s="76"/>
      <c r="I531" s="76"/>
      <c r="J531" s="76"/>
      <c r="K531" s="76"/>
      <c r="L531" s="76"/>
      <c r="M531" s="76"/>
      <c r="N531" s="76"/>
      <c r="O531" s="76"/>
      <c r="P531" s="148" t="e">
        <v>#DIV/0!</v>
      </c>
      <c r="Q531" s="77"/>
      <c r="S531" s="78"/>
      <c r="T531" s="78"/>
    </row>
    <row r="532" spans="1:20" s="74" customFormat="1">
      <c r="A532" s="71">
        <v>42923</v>
      </c>
      <c r="B532" s="72">
        <v>9</v>
      </c>
      <c r="C532" s="72"/>
      <c r="F532" s="75">
        <v>180</v>
      </c>
      <c r="G532" s="76"/>
      <c r="H532" s="76"/>
      <c r="I532" s="76"/>
      <c r="J532" s="76"/>
      <c r="K532" s="76"/>
      <c r="L532" s="76"/>
      <c r="M532" s="76"/>
      <c r="N532" s="76"/>
      <c r="O532" s="76"/>
      <c r="P532" s="148" t="e">
        <v>#DIV/0!</v>
      </c>
      <c r="Q532" s="77"/>
      <c r="S532" s="78"/>
      <c r="T532" s="78"/>
    </row>
    <row r="533" spans="1:20" s="74" customFormat="1">
      <c r="A533" s="71">
        <v>42923</v>
      </c>
      <c r="B533" s="72">
        <v>10</v>
      </c>
      <c r="C533" s="72"/>
      <c r="F533" s="75">
        <v>100</v>
      </c>
      <c r="G533" s="76"/>
      <c r="H533" s="76"/>
      <c r="I533" s="76"/>
      <c r="J533" s="76"/>
      <c r="K533" s="76"/>
      <c r="L533" s="76"/>
      <c r="M533" s="76"/>
      <c r="N533" s="76"/>
      <c r="O533" s="76"/>
      <c r="P533" s="148" t="e">
        <v>#DIV/0!</v>
      </c>
      <c r="Q533" s="77"/>
      <c r="S533" s="78"/>
      <c r="T533" s="78"/>
    </row>
    <row r="534" spans="1:20" s="74" customFormat="1">
      <c r="A534" s="71">
        <v>42923</v>
      </c>
      <c r="B534" s="72">
        <v>10</v>
      </c>
      <c r="C534" s="72"/>
      <c r="F534" s="75">
        <v>180</v>
      </c>
      <c r="G534" s="76"/>
      <c r="H534" s="76"/>
      <c r="I534" s="76"/>
      <c r="J534" s="76"/>
      <c r="K534" s="76"/>
      <c r="L534" s="76"/>
      <c r="M534" s="76"/>
      <c r="N534" s="76"/>
      <c r="O534" s="76"/>
      <c r="P534" s="148" t="e">
        <v>#DIV/0!</v>
      </c>
      <c r="Q534" s="77"/>
      <c r="S534" s="78"/>
      <c r="T534" s="78"/>
    </row>
    <row r="535" spans="1:20" s="74" customFormat="1">
      <c r="A535" s="71">
        <v>42923</v>
      </c>
      <c r="B535" s="72">
        <v>11</v>
      </c>
      <c r="C535" s="72"/>
      <c r="F535" s="75">
        <v>100</v>
      </c>
      <c r="G535" s="76"/>
      <c r="H535" s="76"/>
      <c r="I535" s="76"/>
      <c r="J535" s="76"/>
      <c r="K535" s="76"/>
      <c r="L535" s="76"/>
      <c r="M535" s="76"/>
      <c r="N535" s="76"/>
      <c r="O535" s="76"/>
      <c r="P535" s="148" t="e">
        <v>#DIV/0!</v>
      </c>
      <c r="Q535" s="77"/>
      <c r="S535" s="78"/>
      <c r="T535" s="78"/>
    </row>
    <row r="536" spans="1:20" s="74" customFormat="1">
      <c r="A536" s="71">
        <v>42923</v>
      </c>
      <c r="B536" s="72">
        <v>11</v>
      </c>
      <c r="C536" s="72"/>
      <c r="F536" s="75">
        <v>180</v>
      </c>
      <c r="G536" s="76"/>
      <c r="H536" s="76"/>
      <c r="I536" s="76"/>
      <c r="J536" s="76"/>
      <c r="K536" s="76"/>
      <c r="L536" s="76"/>
      <c r="M536" s="76"/>
      <c r="N536" s="76"/>
      <c r="O536" s="76"/>
      <c r="P536" s="148" t="e">
        <v>#DIV/0!</v>
      </c>
      <c r="Q536" s="77"/>
      <c r="S536" s="78"/>
      <c r="T536" s="78"/>
    </row>
    <row r="537" spans="1:20" s="74" customFormat="1">
      <c r="A537" s="71">
        <v>42923</v>
      </c>
      <c r="B537" s="72">
        <v>12</v>
      </c>
      <c r="C537" s="72"/>
      <c r="F537" s="75">
        <v>100</v>
      </c>
      <c r="G537" s="76"/>
      <c r="H537" s="76"/>
      <c r="I537" s="76"/>
      <c r="J537" s="76"/>
      <c r="K537" s="76"/>
      <c r="L537" s="76"/>
      <c r="M537" s="76"/>
      <c r="N537" s="76"/>
      <c r="O537" s="76"/>
      <c r="P537" s="148" t="e">
        <v>#DIV/0!</v>
      </c>
      <c r="Q537" s="77"/>
      <c r="S537" s="78"/>
      <c r="T537" s="78"/>
    </row>
    <row r="538" spans="1:20" s="74" customFormat="1">
      <c r="A538" s="71">
        <v>42923</v>
      </c>
      <c r="B538" s="72">
        <v>12</v>
      </c>
      <c r="C538" s="72"/>
      <c r="F538" s="75">
        <v>180</v>
      </c>
      <c r="G538" s="76"/>
      <c r="H538" s="76"/>
      <c r="I538" s="76"/>
      <c r="J538" s="76"/>
      <c r="K538" s="76"/>
      <c r="L538" s="76"/>
      <c r="M538" s="76"/>
      <c r="N538" s="76"/>
      <c r="O538" s="76"/>
      <c r="P538" s="148" t="e">
        <v>#DIV/0!</v>
      </c>
      <c r="Q538" s="77"/>
      <c r="S538" s="78"/>
      <c r="T538" s="78"/>
    </row>
    <row r="539" spans="1:20" s="74" customFormat="1">
      <c r="A539" s="71">
        <v>42923</v>
      </c>
      <c r="B539" s="72">
        <v>13</v>
      </c>
      <c r="C539" s="72"/>
      <c r="D539" s="73"/>
      <c r="F539" s="75">
        <v>100</v>
      </c>
      <c r="G539" s="76"/>
      <c r="H539" s="76"/>
      <c r="I539" s="76"/>
      <c r="J539" s="76"/>
      <c r="K539" s="76"/>
      <c r="L539" s="76"/>
      <c r="M539" s="76"/>
      <c r="N539" s="76"/>
      <c r="O539" s="76"/>
      <c r="P539" s="148" t="e">
        <v>#DIV/0!</v>
      </c>
      <c r="Q539" s="77"/>
      <c r="S539" s="78"/>
      <c r="T539" s="78"/>
    </row>
    <row r="540" spans="1:20" s="74" customFormat="1">
      <c r="A540" s="71">
        <v>42923</v>
      </c>
      <c r="B540" s="72">
        <v>13</v>
      </c>
      <c r="C540" s="72"/>
      <c r="D540" s="73"/>
      <c r="F540" s="75">
        <v>180</v>
      </c>
      <c r="G540" s="76"/>
      <c r="H540" s="76"/>
      <c r="I540" s="76"/>
      <c r="J540" s="76"/>
      <c r="K540" s="76"/>
      <c r="L540" s="76"/>
      <c r="M540" s="76"/>
      <c r="N540" s="76"/>
      <c r="O540" s="76"/>
      <c r="P540" s="148" t="e">
        <v>#DIV/0!</v>
      </c>
      <c r="Q540" s="77"/>
      <c r="S540" s="78"/>
      <c r="T540" s="78"/>
    </row>
    <row r="541" spans="1:20" s="74" customFormat="1">
      <c r="A541" s="71">
        <v>42923</v>
      </c>
      <c r="B541" s="72">
        <v>14</v>
      </c>
      <c r="C541" s="72"/>
      <c r="F541" s="75">
        <v>100</v>
      </c>
      <c r="G541" s="76"/>
      <c r="H541" s="76"/>
      <c r="I541" s="76"/>
      <c r="J541" s="76"/>
      <c r="K541" s="76"/>
      <c r="L541" s="76"/>
      <c r="M541" s="76"/>
      <c r="N541" s="76"/>
      <c r="O541" s="76"/>
      <c r="P541" s="148" t="e">
        <v>#DIV/0!</v>
      </c>
      <c r="Q541" s="77"/>
      <c r="S541" s="78"/>
      <c r="T541" s="78"/>
    </row>
    <row r="542" spans="1:20" s="74" customFormat="1">
      <c r="A542" s="71">
        <v>42923</v>
      </c>
      <c r="B542" s="72">
        <v>14</v>
      </c>
      <c r="C542" s="72"/>
      <c r="D542" s="73"/>
      <c r="F542" s="75">
        <v>180</v>
      </c>
      <c r="G542" s="76"/>
      <c r="H542" s="76"/>
      <c r="I542" s="76"/>
      <c r="J542" s="76"/>
      <c r="K542" s="76"/>
      <c r="L542" s="76"/>
      <c r="M542" s="76"/>
      <c r="N542" s="76"/>
      <c r="O542" s="76"/>
      <c r="P542" s="148" t="e">
        <v>#DIV/0!</v>
      </c>
      <c r="Q542" s="77"/>
      <c r="S542" s="78"/>
      <c r="T542" s="78"/>
    </row>
    <row r="543" spans="1:20" s="74" customFormat="1">
      <c r="A543" s="71">
        <v>42923</v>
      </c>
      <c r="B543" s="72">
        <v>15</v>
      </c>
      <c r="C543" s="72"/>
      <c r="F543" s="75">
        <v>100</v>
      </c>
      <c r="G543" s="76"/>
      <c r="H543" s="76"/>
      <c r="I543" s="76"/>
      <c r="J543" s="76"/>
      <c r="K543" s="76"/>
      <c r="L543" s="76"/>
      <c r="M543" s="76"/>
      <c r="N543" s="76"/>
      <c r="O543" s="76"/>
      <c r="P543" s="148" t="e">
        <v>#DIV/0!</v>
      </c>
      <c r="Q543" s="77"/>
      <c r="S543" s="78"/>
      <c r="T543" s="78"/>
    </row>
    <row r="544" spans="1:20" s="74" customFormat="1">
      <c r="A544" s="71">
        <v>42923</v>
      </c>
      <c r="B544" s="72">
        <v>15</v>
      </c>
      <c r="C544" s="72"/>
      <c r="D544" s="73"/>
      <c r="F544" s="75">
        <v>180</v>
      </c>
      <c r="G544" s="76"/>
      <c r="H544" s="76"/>
      <c r="I544" s="76"/>
      <c r="J544" s="76"/>
      <c r="K544" s="76"/>
      <c r="L544" s="76"/>
      <c r="M544" s="76"/>
      <c r="N544" s="76"/>
      <c r="O544" s="76"/>
      <c r="P544" s="148" t="e">
        <v>#DIV/0!</v>
      </c>
      <c r="Q544" s="77"/>
      <c r="S544" s="78"/>
      <c r="T544" s="78"/>
    </row>
    <row r="545" spans="1:20" s="74" customFormat="1">
      <c r="A545" s="71">
        <v>42923</v>
      </c>
      <c r="B545" s="72">
        <v>16</v>
      </c>
      <c r="C545" s="72"/>
      <c r="F545" s="75">
        <v>100</v>
      </c>
      <c r="G545" s="76"/>
      <c r="H545" s="76"/>
      <c r="I545" s="76"/>
      <c r="J545" s="76"/>
      <c r="K545" s="76"/>
      <c r="L545" s="76"/>
      <c r="M545" s="76"/>
      <c r="N545" s="76"/>
      <c r="O545" s="76"/>
      <c r="P545" s="148" t="e">
        <v>#DIV/0!</v>
      </c>
      <c r="Q545" s="77"/>
      <c r="S545" s="78"/>
      <c r="T545" s="78"/>
    </row>
    <row r="546" spans="1:20" s="74" customFormat="1">
      <c r="A546" s="71">
        <v>42923</v>
      </c>
      <c r="B546" s="72">
        <v>16</v>
      </c>
      <c r="C546" s="72"/>
      <c r="F546" s="75">
        <v>180</v>
      </c>
      <c r="G546" s="76"/>
      <c r="H546" s="76"/>
      <c r="I546" s="76"/>
      <c r="J546" s="76"/>
      <c r="K546" s="76"/>
      <c r="L546" s="76"/>
      <c r="M546" s="76"/>
      <c r="N546" s="76"/>
      <c r="O546" s="76"/>
      <c r="P546" s="148" t="e">
        <v>#DIV/0!</v>
      </c>
      <c r="Q546" s="77"/>
      <c r="S546" s="78"/>
      <c r="T546" s="78"/>
    </row>
    <row r="547" spans="1:20" s="74" customFormat="1">
      <c r="A547" s="71">
        <v>42923</v>
      </c>
      <c r="B547" s="72">
        <v>17</v>
      </c>
      <c r="C547" s="72"/>
      <c r="F547" s="75">
        <v>100</v>
      </c>
      <c r="G547" s="76"/>
      <c r="H547" s="76"/>
      <c r="I547" s="76"/>
      <c r="J547" s="76"/>
      <c r="K547" s="76"/>
      <c r="L547" s="76"/>
      <c r="M547" s="76"/>
      <c r="N547" s="76"/>
      <c r="O547" s="76"/>
      <c r="P547" s="148" t="e">
        <v>#DIV/0!</v>
      </c>
      <c r="Q547" s="77"/>
      <c r="S547" s="78"/>
      <c r="T547" s="78"/>
    </row>
    <row r="548" spans="1:20" s="74" customFormat="1">
      <c r="A548" s="71">
        <v>42923</v>
      </c>
      <c r="B548" s="72">
        <v>17</v>
      </c>
      <c r="C548" s="72"/>
      <c r="F548" s="75">
        <v>180</v>
      </c>
      <c r="G548" s="76"/>
      <c r="H548" s="76"/>
      <c r="I548" s="76"/>
      <c r="J548" s="76"/>
      <c r="K548" s="76"/>
      <c r="L548" s="76"/>
      <c r="M548" s="76"/>
      <c r="N548" s="76"/>
      <c r="O548" s="76"/>
      <c r="P548" s="148" t="e">
        <v>#DIV/0!</v>
      </c>
      <c r="Q548" s="77"/>
    </row>
    <row r="549" spans="1:20" s="74" customFormat="1">
      <c r="A549" s="71">
        <v>42923</v>
      </c>
      <c r="B549" s="72">
        <v>18</v>
      </c>
      <c r="C549" s="72"/>
      <c r="F549" s="75">
        <v>100</v>
      </c>
      <c r="G549" s="76"/>
      <c r="H549" s="76"/>
      <c r="I549" s="76"/>
      <c r="J549" s="76"/>
      <c r="K549" s="76"/>
      <c r="L549" s="76"/>
      <c r="M549" s="76"/>
      <c r="N549" s="76"/>
      <c r="O549" s="76"/>
      <c r="P549" s="148" t="e">
        <v>#DIV/0!</v>
      </c>
      <c r="Q549" s="77"/>
    </row>
    <row r="550" spans="1:20" s="74" customFormat="1">
      <c r="A550" s="71">
        <v>42923</v>
      </c>
      <c r="B550" s="72">
        <v>18</v>
      </c>
      <c r="C550" s="72"/>
      <c r="F550" s="75">
        <v>180</v>
      </c>
      <c r="G550" s="76"/>
      <c r="H550" s="76"/>
      <c r="I550" s="76"/>
      <c r="J550" s="76"/>
      <c r="K550" s="76"/>
      <c r="L550" s="76"/>
      <c r="M550" s="76"/>
      <c r="N550" s="76"/>
      <c r="O550" s="76"/>
      <c r="P550" s="148" t="e">
        <v>#DIV/0!</v>
      </c>
      <c r="Q550" s="77"/>
    </row>
    <row r="551" spans="1:20" s="74" customFormat="1">
      <c r="A551" s="71">
        <v>42923</v>
      </c>
      <c r="B551" s="72">
        <v>19</v>
      </c>
      <c r="C551" s="72"/>
      <c r="F551" s="75">
        <v>100</v>
      </c>
      <c r="G551" s="76"/>
      <c r="H551" s="76"/>
      <c r="I551" s="76"/>
      <c r="J551" s="76"/>
      <c r="K551" s="76"/>
      <c r="L551" s="76"/>
      <c r="M551" s="76"/>
      <c r="N551" s="76"/>
      <c r="O551" s="76"/>
      <c r="P551" s="148" t="e">
        <v>#DIV/0!</v>
      </c>
      <c r="Q551" s="77"/>
    </row>
    <row r="552" spans="1:20" s="74" customFormat="1">
      <c r="A552" s="71">
        <v>42923</v>
      </c>
      <c r="B552" s="72">
        <v>19</v>
      </c>
      <c r="C552" s="72"/>
      <c r="D552" s="73"/>
      <c r="F552" s="75">
        <v>180</v>
      </c>
      <c r="G552" s="76"/>
      <c r="H552" s="76"/>
      <c r="I552" s="76"/>
      <c r="J552" s="76"/>
      <c r="K552" s="76"/>
      <c r="L552" s="76"/>
      <c r="M552" s="76"/>
      <c r="N552" s="76"/>
      <c r="O552" s="76"/>
      <c r="P552" s="148" t="e">
        <v>#DIV/0!</v>
      </c>
      <c r="Q552" s="77"/>
    </row>
    <row r="553" spans="1:20" s="74" customFormat="1">
      <c r="A553" s="71">
        <v>42923</v>
      </c>
      <c r="B553" s="72">
        <v>20</v>
      </c>
      <c r="C553" s="72"/>
      <c r="D553" s="73"/>
      <c r="F553" s="75">
        <v>100</v>
      </c>
      <c r="G553" s="76"/>
      <c r="H553" s="76"/>
      <c r="I553" s="76"/>
      <c r="J553" s="76"/>
      <c r="K553" s="76"/>
      <c r="L553" s="76"/>
      <c r="M553" s="76"/>
      <c r="N553" s="76"/>
      <c r="O553" s="76"/>
      <c r="P553" s="148" t="e">
        <v>#DIV/0!</v>
      </c>
      <c r="Q553" s="77"/>
    </row>
    <row r="554" spans="1:20" s="74" customFormat="1">
      <c r="A554" s="71">
        <v>42923</v>
      </c>
      <c r="B554" s="72">
        <v>20</v>
      </c>
      <c r="C554" s="72"/>
      <c r="F554" s="75">
        <v>180</v>
      </c>
      <c r="G554" s="76"/>
      <c r="H554" s="76"/>
      <c r="I554" s="76"/>
      <c r="J554" s="76"/>
      <c r="K554" s="76"/>
      <c r="L554" s="76"/>
      <c r="M554" s="76"/>
      <c r="N554" s="76"/>
      <c r="O554" s="76"/>
      <c r="P554" s="148" t="e">
        <v>#DIV/0!</v>
      </c>
      <c r="Q554" s="77"/>
    </row>
    <row r="555" spans="1:20" s="74" customFormat="1">
      <c r="A555" s="71">
        <v>42923</v>
      </c>
      <c r="B555" s="72">
        <v>21</v>
      </c>
      <c r="C555" s="72"/>
      <c r="F555" s="75">
        <v>100</v>
      </c>
      <c r="G555" s="76"/>
      <c r="H555" s="76"/>
      <c r="I555" s="76"/>
      <c r="J555" s="76"/>
      <c r="K555" s="76"/>
      <c r="L555" s="76"/>
      <c r="M555" s="76"/>
      <c r="N555" s="76"/>
      <c r="O555" s="76"/>
      <c r="P555" s="148" t="e">
        <v>#DIV/0!</v>
      </c>
      <c r="Q555" s="77"/>
    </row>
    <row r="556" spans="1:20" s="74" customFormat="1">
      <c r="A556" s="71">
        <v>42923</v>
      </c>
      <c r="B556" s="72">
        <v>21</v>
      </c>
      <c r="C556" s="72"/>
      <c r="F556" s="75">
        <v>180</v>
      </c>
      <c r="G556" s="76"/>
      <c r="H556" s="76"/>
      <c r="I556" s="76"/>
      <c r="J556" s="76"/>
      <c r="K556" s="76"/>
      <c r="L556" s="76"/>
      <c r="M556" s="76"/>
      <c r="N556" s="76"/>
      <c r="O556" s="76"/>
      <c r="P556" s="148" t="e">
        <v>#DIV/0!</v>
      </c>
      <c r="Q556" s="77"/>
    </row>
    <row r="557" spans="1:20" s="74" customFormat="1">
      <c r="A557" s="71">
        <v>42923</v>
      </c>
      <c r="B557" s="72">
        <v>22</v>
      </c>
      <c r="C557" s="72"/>
      <c r="F557" s="75">
        <v>100</v>
      </c>
      <c r="G557" s="76"/>
      <c r="H557" s="76"/>
      <c r="I557" s="76"/>
      <c r="J557" s="76"/>
      <c r="K557" s="76"/>
      <c r="L557" s="76"/>
      <c r="M557" s="76"/>
      <c r="N557" s="76"/>
      <c r="O557" s="76"/>
      <c r="P557" s="148" t="e">
        <v>#DIV/0!</v>
      </c>
      <c r="Q557" s="77"/>
    </row>
    <row r="558" spans="1:20" s="74" customFormat="1">
      <c r="A558" s="71">
        <v>42923</v>
      </c>
      <c r="B558" s="72">
        <v>22</v>
      </c>
      <c r="C558" s="72"/>
      <c r="F558" s="75">
        <v>180</v>
      </c>
      <c r="G558" s="76"/>
      <c r="H558" s="76"/>
      <c r="I558" s="76"/>
      <c r="J558" s="76"/>
      <c r="K558" s="76"/>
      <c r="L558" s="76"/>
      <c r="M558" s="76"/>
      <c r="N558" s="76"/>
      <c r="O558" s="76"/>
      <c r="P558" s="148" t="e">
        <v>#DIV/0!</v>
      </c>
      <c r="Q558" s="77"/>
    </row>
    <row r="559" spans="1:20" s="74" customFormat="1">
      <c r="A559" s="71">
        <v>42923</v>
      </c>
      <c r="B559" s="72">
        <v>23</v>
      </c>
      <c r="C559" s="72"/>
      <c r="D559" s="73"/>
      <c r="F559" s="75">
        <v>100</v>
      </c>
      <c r="G559" s="76"/>
      <c r="H559" s="76"/>
      <c r="I559" s="76"/>
      <c r="J559" s="76"/>
      <c r="K559" s="76"/>
      <c r="L559" s="76"/>
      <c r="M559" s="76"/>
      <c r="N559" s="76"/>
      <c r="O559" s="76"/>
      <c r="P559" s="148" t="e">
        <v>#DIV/0!</v>
      </c>
      <c r="Q559" s="77"/>
    </row>
    <row r="560" spans="1:20" s="74" customFormat="1">
      <c r="A560" s="71">
        <v>42923</v>
      </c>
      <c r="B560" s="72">
        <v>23</v>
      </c>
      <c r="C560" s="72"/>
      <c r="F560" s="75">
        <v>180</v>
      </c>
      <c r="G560" s="76"/>
      <c r="H560" s="76"/>
      <c r="I560" s="76"/>
      <c r="J560" s="76"/>
      <c r="K560" s="76"/>
      <c r="L560" s="76"/>
      <c r="M560" s="76"/>
      <c r="N560" s="76"/>
      <c r="O560" s="76"/>
      <c r="P560" s="148" t="e">
        <v>#DIV/0!</v>
      </c>
      <c r="Q560" s="77"/>
    </row>
    <row r="561" spans="1:20" s="74" customFormat="1">
      <c r="A561" s="71">
        <v>42923</v>
      </c>
      <c r="B561" s="72">
        <v>24</v>
      </c>
      <c r="C561" s="72"/>
      <c r="D561" s="73"/>
      <c r="F561" s="75">
        <v>100</v>
      </c>
      <c r="G561" s="76"/>
      <c r="H561" s="76"/>
      <c r="I561" s="76"/>
      <c r="J561" s="76"/>
      <c r="K561" s="76"/>
      <c r="L561" s="76"/>
      <c r="M561" s="76"/>
      <c r="N561" s="76"/>
      <c r="O561" s="76"/>
      <c r="P561" s="148" t="e">
        <v>#DIV/0!</v>
      </c>
      <c r="Q561" s="77"/>
    </row>
    <row r="562" spans="1:20" s="82" customFormat="1" ht="16" thickBot="1">
      <c r="A562" s="79">
        <v>42923</v>
      </c>
      <c r="B562" s="80">
        <v>24</v>
      </c>
      <c r="C562" s="80"/>
      <c r="D562" s="81"/>
      <c r="F562" s="83">
        <v>180</v>
      </c>
      <c r="G562" s="84"/>
      <c r="H562" s="84"/>
      <c r="I562" s="84"/>
      <c r="J562" s="84"/>
      <c r="K562" s="84"/>
      <c r="L562" s="84"/>
      <c r="M562" s="84"/>
      <c r="N562" s="84"/>
      <c r="O562" s="84"/>
      <c r="P562" s="149" t="e">
        <v>#DIV/0!</v>
      </c>
      <c r="Q562" s="85"/>
    </row>
    <row r="563" spans="1:20" s="89" customFormat="1">
      <c r="A563" s="86">
        <v>42927</v>
      </c>
      <c r="B563" s="87">
        <v>1</v>
      </c>
      <c r="C563" s="87"/>
      <c r="D563" s="88"/>
      <c r="F563" s="90">
        <v>100</v>
      </c>
      <c r="G563" s="91"/>
      <c r="H563" s="91"/>
      <c r="I563" s="91"/>
      <c r="J563" s="91"/>
      <c r="K563" s="91"/>
      <c r="L563" s="91"/>
      <c r="M563" s="91"/>
      <c r="N563" s="91"/>
      <c r="O563" s="91"/>
      <c r="P563" s="150" t="e">
        <v>#DIV/0!</v>
      </c>
      <c r="Q563" s="92"/>
      <c r="S563" s="93"/>
      <c r="T563" s="93"/>
    </row>
    <row r="564" spans="1:20" s="97" customFormat="1">
      <c r="A564" s="94">
        <v>42927</v>
      </c>
      <c r="B564" s="95">
        <v>1</v>
      </c>
      <c r="C564" s="95"/>
      <c r="D564" s="96"/>
      <c r="F564" s="98">
        <v>180</v>
      </c>
      <c r="G564" s="99"/>
      <c r="H564" s="99"/>
      <c r="I564" s="99"/>
      <c r="J564" s="99"/>
      <c r="K564" s="99"/>
      <c r="L564" s="99"/>
      <c r="M564" s="99"/>
      <c r="N564" s="99"/>
      <c r="O564" s="99"/>
      <c r="P564" s="151" t="e">
        <v>#DIV/0!</v>
      </c>
      <c r="Q564" s="100"/>
      <c r="S564" s="101"/>
      <c r="T564" s="101"/>
    </row>
    <row r="565" spans="1:20" s="97" customFormat="1">
      <c r="A565" s="94">
        <v>42927</v>
      </c>
      <c r="B565" s="95">
        <v>2</v>
      </c>
      <c r="C565" s="95"/>
      <c r="F565" s="98">
        <v>100</v>
      </c>
      <c r="G565" s="99"/>
      <c r="H565" s="99"/>
      <c r="I565" s="99"/>
      <c r="J565" s="99"/>
      <c r="K565" s="99"/>
      <c r="L565" s="99"/>
      <c r="M565" s="99"/>
      <c r="N565" s="99"/>
      <c r="O565" s="99"/>
      <c r="P565" s="151" t="e">
        <v>#DIV/0!</v>
      </c>
      <c r="Q565" s="100"/>
      <c r="S565" s="101"/>
      <c r="T565" s="101"/>
    </row>
    <row r="566" spans="1:20" s="97" customFormat="1">
      <c r="A566" s="94">
        <v>42927</v>
      </c>
      <c r="B566" s="95">
        <v>2</v>
      </c>
      <c r="C566" s="95"/>
      <c r="F566" s="98">
        <v>180</v>
      </c>
      <c r="G566" s="99"/>
      <c r="H566" s="99"/>
      <c r="I566" s="99"/>
      <c r="J566" s="99"/>
      <c r="K566" s="99"/>
      <c r="L566" s="99"/>
      <c r="M566" s="99"/>
      <c r="N566" s="99"/>
      <c r="O566" s="99"/>
      <c r="P566" s="151" t="e">
        <v>#DIV/0!</v>
      </c>
      <c r="Q566" s="100"/>
      <c r="S566" s="101"/>
      <c r="T566" s="101"/>
    </row>
    <row r="567" spans="1:20" s="97" customFormat="1">
      <c r="A567" s="94">
        <v>42927</v>
      </c>
      <c r="B567" s="95">
        <v>3</v>
      </c>
      <c r="C567" s="95"/>
      <c r="F567" s="98">
        <v>100</v>
      </c>
      <c r="G567" s="99"/>
      <c r="H567" s="99"/>
      <c r="I567" s="99"/>
      <c r="J567" s="99"/>
      <c r="K567" s="99"/>
      <c r="L567" s="99"/>
      <c r="M567" s="99"/>
      <c r="N567" s="99"/>
      <c r="O567" s="99"/>
      <c r="P567" s="151" t="e">
        <v>#DIV/0!</v>
      </c>
      <c r="Q567" s="100"/>
      <c r="S567" s="101"/>
      <c r="T567" s="101"/>
    </row>
    <row r="568" spans="1:20" s="97" customFormat="1">
      <c r="A568" s="94">
        <v>42927</v>
      </c>
      <c r="B568" s="95">
        <v>3</v>
      </c>
      <c r="C568" s="95"/>
      <c r="F568" s="98">
        <v>180</v>
      </c>
      <c r="G568" s="99"/>
      <c r="H568" s="99"/>
      <c r="I568" s="99"/>
      <c r="J568" s="99"/>
      <c r="K568" s="99"/>
      <c r="L568" s="99"/>
      <c r="M568" s="99"/>
      <c r="N568" s="99"/>
      <c r="O568" s="99"/>
      <c r="P568" s="151" t="e">
        <v>#DIV/0!</v>
      </c>
      <c r="Q568" s="100"/>
      <c r="S568" s="101"/>
      <c r="T568" s="101"/>
    </row>
    <row r="569" spans="1:20" s="97" customFormat="1">
      <c r="A569" s="94">
        <v>42927</v>
      </c>
      <c r="B569" s="95">
        <v>4</v>
      </c>
      <c r="C569" s="95"/>
      <c r="F569" s="98">
        <v>100</v>
      </c>
      <c r="G569" s="99"/>
      <c r="H569" s="99"/>
      <c r="I569" s="99"/>
      <c r="J569" s="99"/>
      <c r="K569" s="99"/>
      <c r="L569" s="99"/>
      <c r="M569" s="99"/>
      <c r="N569" s="99"/>
      <c r="O569" s="99"/>
      <c r="P569" s="151" t="e">
        <v>#DIV/0!</v>
      </c>
      <c r="Q569" s="100"/>
      <c r="S569" s="101"/>
      <c r="T569" s="101"/>
    </row>
    <row r="570" spans="1:20" s="97" customFormat="1">
      <c r="A570" s="94">
        <v>42927</v>
      </c>
      <c r="B570" s="95">
        <v>4</v>
      </c>
      <c r="C570" s="95"/>
      <c r="F570" s="98">
        <v>180</v>
      </c>
      <c r="G570" s="99"/>
      <c r="H570" s="99"/>
      <c r="I570" s="99"/>
      <c r="J570" s="99"/>
      <c r="K570" s="99"/>
      <c r="L570" s="99"/>
      <c r="M570" s="99"/>
      <c r="N570" s="99"/>
      <c r="O570" s="99"/>
      <c r="P570" s="151" t="e">
        <v>#DIV/0!</v>
      </c>
      <c r="Q570" s="100"/>
      <c r="S570" s="101"/>
      <c r="T570" s="101"/>
    </row>
    <row r="571" spans="1:20" s="97" customFormat="1">
      <c r="A571" s="94">
        <v>42927</v>
      </c>
      <c r="B571" s="95">
        <v>5</v>
      </c>
      <c r="C571" s="95"/>
      <c r="F571" s="98">
        <v>100</v>
      </c>
      <c r="G571" s="99"/>
      <c r="H571" s="99"/>
      <c r="I571" s="99"/>
      <c r="J571" s="99"/>
      <c r="K571" s="99"/>
      <c r="L571" s="99"/>
      <c r="M571" s="99"/>
      <c r="N571" s="99"/>
      <c r="O571" s="99"/>
      <c r="P571" s="151" t="e">
        <v>#DIV/0!</v>
      </c>
      <c r="Q571" s="100"/>
      <c r="S571" s="101"/>
      <c r="T571" s="101"/>
    </row>
    <row r="572" spans="1:20" s="97" customFormat="1">
      <c r="A572" s="94">
        <v>42927</v>
      </c>
      <c r="B572" s="95">
        <v>5</v>
      </c>
      <c r="C572" s="95"/>
      <c r="F572" s="98">
        <v>180</v>
      </c>
      <c r="G572" s="99"/>
      <c r="H572" s="99"/>
      <c r="I572" s="99"/>
      <c r="J572" s="99"/>
      <c r="K572" s="99"/>
      <c r="L572" s="99"/>
      <c r="M572" s="99"/>
      <c r="N572" s="99"/>
      <c r="O572" s="99"/>
      <c r="P572" s="151" t="e">
        <v>#DIV/0!</v>
      </c>
      <c r="Q572" s="100"/>
      <c r="S572" s="101"/>
      <c r="T572" s="101"/>
    </row>
    <row r="573" spans="1:20" s="97" customFormat="1">
      <c r="A573" s="94">
        <v>42927</v>
      </c>
      <c r="B573" s="95">
        <v>6</v>
      </c>
      <c r="C573" s="95"/>
      <c r="F573" s="98">
        <v>100</v>
      </c>
      <c r="G573" s="99"/>
      <c r="H573" s="99"/>
      <c r="I573" s="99"/>
      <c r="J573" s="99"/>
      <c r="K573" s="99"/>
      <c r="L573" s="99"/>
      <c r="M573" s="99"/>
      <c r="N573" s="99"/>
      <c r="O573" s="99"/>
      <c r="P573" s="151" t="e">
        <v>#DIV/0!</v>
      </c>
      <c r="Q573" s="100"/>
      <c r="S573" s="101"/>
      <c r="T573" s="101"/>
    </row>
    <row r="574" spans="1:20" s="97" customFormat="1">
      <c r="A574" s="94">
        <v>42927</v>
      </c>
      <c r="B574" s="95">
        <v>6</v>
      </c>
      <c r="C574" s="95"/>
      <c r="F574" s="98">
        <v>180</v>
      </c>
      <c r="G574" s="99"/>
      <c r="H574" s="99"/>
      <c r="I574" s="99"/>
      <c r="J574" s="99"/>
      <c r="K574" s="99"/>
      <c r="L574" s="99"/>
      <c r="M574" s="99"/>
      <c r="N574" s="99"/>
      <c r="O574" s="99"/>
      <c r="P574" s="151" t="e">
        <v>#DIV/0!</v>
      </c>
      <c r="Q574" s="100"/>
      <c r="S574" s="101"/>
      <c r="T574" s="101"/>
    </row>
    <row r="575" spans="1:20" s="97" customFormat="1">
      <c r="A575" s="94">
        <v>42927</v>
      </c>
      <c r="B575" s="95">
        <v>7</v>
      </c>
      <c r="C575" s="95"/>
      <c r="F575" s="98">
        <v>100</v>
      </c>
      <c r="G575" s="99"/>
      <c r="H575" s="99"/>
      <c r="I575" s="99"/>
      <c r="J575" s="99"/>
      <c r="K575" s="99"/>
      <c r="L575" s="99"/>
      <c r="M575" s="99"/>
      <c r="N575" s="99"/>
      <c r="O575" s="99"/>
      <c r="P575" s="151" t="e">
        <v>#DIV/0!</v>
      </c>
      <c r="Q575" s="100"/>
      <c r="S575" s="101"/>
      <c r="T575" s="101"/>
    </row>
    <row r="576" spans="1:20" s="97" customFormat="1">
      <c r="A576" s="94">
        <v>42927</v>
      </c>
      <c r="B576" s="95">
        <v>7</v>
      </c>
      <c r="C576" s="95"/>
      <c r="F576" s="98">
        <v>180</v>
      </c>
      <c r="G576" s="99"/>
      <c r="H576" s="99"/>
      <c r="I576" s="99"/>
      <c r="J576" s="99"/>
      <c r="K576" s="99"/>
      <c r="L576" s="99"/>
      <c r="M576" s="99"/>
      <c r="N576" s="99"/>
      <c r="O576" s="99"/>
      <c r="P576" s="151" t="e">
        <v>#DIV/0!</v>
      </c>
      <c r="Q576" s="100"/>
      <c r="S576" s="101"/>
      <c r="T576" s="101"/>
    </row>
    <row r="577" spans="1:20" s="97" customFormat="1">
      <c r="A577" s="94">
        <v>42927</v>
      </c>
      <c r="B577" s="95">
        <v>8</v>
      </c>
      <c r="C577" s="95"/>
      <c r="F577" s="98">
        <v>100</v>
      </c>
      <c r="G577" s="99"/>
      <c r="H577" s="99"/>
      <c r="I577" s="99"/>
      <c r="J577" s="99"/>
      <c r="K577" s="99"/>
      <c r="L577" s="99"/>
      <c r="M577" s="99"/>
      <c r="N577" s="99"/>
      <c r="O577" s="99"/>
      <c r="P577" s="151" t="e">
        <v>#DIV/0!</v>
      </c>
      <c r="Q577" s="100"/>
      <c r="S577" s="101"/>
      <c r="T577" s="101"/>
    </row>
    <row r="578" spans="1:20" s="97" customFormat="1">
      <c r="A578" s="94">
        <v>42927</v>
      </c>
      <c r="B578" s="95">
        <v>8</v>
      </c>
      <c r="C578" s="95"/>
      <c r="F578" s="98">
        <v>180</v>
      </c>
      <c r="G578" s="99"/>
      <c r="H578" s="99"/>
      <c r="I578" s="99"/>
      <c r="J578" s="99"/>
      <c r="K578" s="99"/>
      <c r="L578" s="99"/>
      <c r="M578" s="99"/>
      <c r="N578" s="99"/>
      <c r="O578" s="99"/>
      <c r="P578" s="151" t="e">
        <v>#DIV/0!</v>
      </c>
      <c r="Q578" s="100"/>
      <c r="S578" s="101"/>
      <c r="T578" s="101"/>
    </row>
    <row r="579" spans="1:20" s="97" customFormat="1">
      <c r="A579" s="94">
        <v>42927</v>
      </c>
      <c r="B579" s="95">
        <v>9</v>
      </c>
      <c r="C579" s="95"/>
      <c r="F579" s="98">
        <v>100</v>
      </c>
      <c r="G579" s="99"/>
      <c r="H579" s="99"/>
      <c r="I579" s="99"/>
      <c r="J579" s="99"/>
      <c r="K579" s="99"/>
      <c r="L579" s="99"/>
      <c r="M579" s="99"/>
      <c r="N579" s="99"/>
      <c r="O579" s="99"/>
      <c r="P579" s="151" t="e">
        <v>#DIV/0!</v>
      </c>
      <c r="Q579" s="100"/>
      <c r="S579" s="101"/>
      <c r="T579" s="101"/>
    </row>
    <row r="580" spans="1:20" s="97" customFormat="1">
      <c r="A580" s="94">
        <v>42927</v>
      </c>
      <c r="B580" s="95">
        <v>9</v>
      </c>
      <c r="C580" s="95"/>
      <c r="F580" s="98">
        <v>180</v>
      </c>
      <c r="G580" s="99"/>
      <c r="H580" s="99"/>
      <c r="I580" s="99"/>
      <c r="J580" s="99"/>
      <c r="K580" s="99"/>
      <c r="L580" s="99"/>
      <c r="M580" s="99"/>
      <c r="N580" s="99"/>
      <c r="O580" s="99"/>
      <c r="P580" s="151" t="e">
        <v>#DIV/0!</v>
      </c>
      <c r="Q580" s="100"/>
      <c r="S580" s="101"/>
      <c r="T580" s="101"/>
    </row>
    <row r="581" spans="1:20" s="97" customFormat="1">
      <c r="A581" s="94">
        <v>42927</v>
      </c>
      <c r="B581" s="95">
        <v>10</v>
      </c>
      <c r="C581" s="95"/>
      <c r="F581" s="98">
        <v>100</v>
      </c>
      <c r="G581" s="99"/>
      <c r="H581" s="99"/>
      <c r="I581" s="99"/>
      <c r="J581" s="99"/>
      <c r="K581" s="99"/>
      <c r="L581" s="99"/>
      <c r="M581" s="99"/>
      <c r="N581" s="99"/>
      <c r="O581" s="99"/>
      <c r="P581" s="151" t="e">
        <v>#DIV/0!</v>
      </c>
      <c r="Q581" s="100"/>
      <c r="S581" s="101"/>
      <c r="T581" s="101"/>
    </row>
    <row r="582" spans="1:20" s="97" customFormat="1">
      <c r="A582" s="94">
        <v>42927</v>
      </c>
      <c r="B582" s="95">
        <v>10</v>
      </c>
      <c r="C582" s="95"/>
      <c r="F582" s="98">
        <v>180</v>
      </c>
      <c r="G582" s="99"/>
      <c r="H582" s="99"/>
      <c r="I582" s="99"/>
      <c r="J582" s="99"/>
      <c r="K582" s="99"/>
      <c r="L582" s="99"/>
      <c r="M582" s="99"/>
      <c r="N582" s="99"/>
      <c r="O582" s="99"/>
      <c r="P582" s="151" t="e">
        <v>#DIV/0!</v>
      </c>
      <c r="Q582" s="100"/>
      <c r="S582" s="101"/>
      <c r="T582" s="101"/>
    </row>
    <row r="583" spans="1:20" s="97" customFormat="1">
      <c r="A583" s="94">
        <v>42927</v>
      </c>
      <c r="B583" s="95">
        <v>11</v>
      </c>
      <c r="C583" s="95"/>
      <c r="F583" s="98">
        <v>100</v>
      </c>
      <c r="G583" s="99"/>
      <c r="H583" s="99"/>
      <c r="I583" s="99"/>
      <c r="J583" s="99"/>
      <c r="K583" s="99"/>
      <c r="L583" s="99"/>
      <c r="M583" s="99"/>
      <c r="N583" s="99"/>
      <c r="O583" s="99"/>
      <c r="P583" s="151" t="e">
        <v>#DIV/0!</v>
      </c>
      <c r="Q583" s="100"/>
      <c r="S583" s="101"/>
      <c r="T583" s="101"/>
    </row>
    <row r="584" spans="1:20" s="97" customFormat="1">
      <c r="A584" s="94">
        <v>42927</v>
      </c>
      <c r="B584" s="95">
        <v>11</v>
      </c>
      <c r="C584" s="95"/>
      <c r="F584" s="98">
        <v>180</v>
      </c>
      <c r="G584" s="99"/>
      <c r="H584" s="99"/>
      <c r="I584" s="99"/>
      <c r="J584" s="99"/>
      <c r="K584" s="99"/>
      <c r="L584" s="99"/>
      <c r="M584" s="99"/>
      <c r="N584" s="99"/>
      <c r="O584" s="99"/>
      <c r="P584" s="151" t="e">
        <v>#DIV/0!</v>
      </c>
      <c r="Q584" s="100"/>
      <c r="S584" s="101"/>
      <c r="T584" s="101"/>
    </row>
    <row r="585" spans="1:20" s="97" customFormat="1">
      <c r="A585" s="94">
        <v>42927</v>
      </c>
      <c r="B585" s="95">
        <v>12</v>
      </c>
      <c r="C585" s="95"/>
      <c r="F585" s="98">
        <v>100</v>
      </c>
      <c r="G585" s="99"/>
      <c r="H585" s="99"/>
      <c r="I585" s="99"/>
      <c r="J585" s="99"/>
      <c r="K585" s="99"/>
      <c r="L585" s="99"/>
      <c r="M585" s="99"/>
      <c r="N585" s="99"/>
      <c r="O585" s="99"/>
      <c r="P585" s="151" t="e">
        <v>#DIV/0!</v>
      </c>
      <c r="Q585" s="100"/>
      <c r="S585" s="101"/>
      <c r="T585" s="101"/>
    </row>
    <row r="586" spans="1:20" s="97" customFormat="1">
      <c r="A586" s="94">
        <v>42927</v>
      </c>
      <c r="B586" s="95">
        <v>12</v>
      </c>
      <c r="C586" s="95"/>
      <c r="F586" s="98">
        <v>180</v>
      </c>
      <c r="G586" s="99"/>
      <c r="H586" s="99"/>
      <c r="I586" s="99"/>
      <c r="J586" s="99"/>
      <c r="K586" s="99"/>
      <c r="L586" s="99"/>
      <c r="M586" s="99"/>
      <c r="N586" s="99"/>
      <c r="O586" s="99"/>
      <c r="P586" s="151" t="e">
        <v>#DIV/0!</v>
      </c>
      <c r="Q586" s="100"/>
      <c r="S586" s="101"/>
      <c r="T586" s="101"/>
    </row>
    <row r="587" spans="1:20" s="97" customFormat="1">
      <c r="A587" s="94">
        <v>42927</v>
      </c>
      <c r="B587" s="95">
        <v>13</v>
      </c>
      <c r="C587" s="95"/>
      <c r="D587" s="96"/>
      <c r="F587" s="98">
        <v>100</v>
      </c>
      <c r="G587" s="99"/>
      <c r="H587" s="99"/>
      <c r="I587" s="99"/>
      <c r="J587" s="99"/>
      <c r="K587" s="99"/>
      <c r="L587" s="99"/>
      <c r="M587" s="99"/>
      <c r="N587" s="99"/>
      <c r="O587" s="99"/>
      <c r="P587" s="151" t="e">
        <v>#DIV/0!</v>
      </c>
      <c r="Q587" s="100"/>
      <c r="S587" s="101"/>
      <c r="T587" s="101"/>
    </row>
    <row r="588" spans="1:20" s="97" customFormat="1">
      <c r="A588" s="94">
        <v>42927</v>
      </c>
      <c r="B588" s="95">
        <v>13</v>
      </c>
      <c r="C588" s="95"/>
      <c r="D588" s="96"/>
      <c r="F588" s="98">
        <v>180</v>
      </c>
      <c r="G588" s="99"/>
      <c r="H588" s="99"/>
      <c r="I588" s="99"/>
      <c r="J588" s="99"/>
      <c r="K588" s="99"/>
      <c r="L588" s="99"/>
      <c r="M588" s="99"/>
      <c r="N588" s="99"/>
      <c r="O588" s="99"/>
      <c r="P588" s="151" t="e">
        <v>#DIV/0!</v>
      </c>
      <c r="Q588" s="100"/>
      <c r="S588" s="101"/>
      <c r="T588" s="101"/>
    </row>
    <row r="589" spans="1:20" s="97" customFormat="1">
      <c r="A589" s="94">
        <v>42927</v>
      </c>
      <c r="B589" s="95">
        <v>14</v>
      </c>
      <c r="C589" s="95"/>
      <c r="F589" s="98">
        <v>100</v>
      </c>
      <c r="G589" s="99"/>
      <c r="H589" s="99"/>
      <c r="I589" s="99"/>
      <c r="J589" s="99"/>
      <c r="K589" s="99"/>
      <c r="L589" s="99"/>
      <c r="M589" s="99"/>
      <c r="N589" s="99"/>
      <c r="O589" s="99"/>
      <c r="P589" s="151" t="e">
        <v>#DIV/0!</v>
      </c>
      <c r="Q589" s="100"/>
      <c r="S589" s="101"/>
      <c r="T589" s="101"/>
    </row>
    <row r="590" spans="1:20" s="97" customFormat="1">
      <c r="A590" s="94">
        <v>42927</v>
      </c>
      <c r="B590" s="95">
        <v>14</v>
      </c>
      <c r="C590" s="95"/>
      <c r="D590" s="96"/>
      <c r="F590" s="98">
        <v>180</v>
      </c>
      <c r="G590" s="99"/>
      <c r="H590" s="99"/>
      <c r="I590" s="99"/>
      <c r="J590" s="99"/>
      <c r="K590" s="99"/>
      <c r="L590" s="99"/>
      <c r="M590" s="99"/>
      <c r="N590" s="99"/>
      <c r="O590" s="99"/>
      <c r="P590" s="151" t="e">
        <v>#DIV/0!</v>
      </c>
      <c r="Q590" s="100"/>
      <c r="S590" s="101"/>
      <c r="T590" s="101"/>
    </row>
    <row r="591" spans="1:20" s="97" customFormat="1">
      <c r="A591" s="94">
        <v>42927</v>
      </c>
      <c r="B591" s="95">
        <v>15</v>
      </c>
      <c r="C591" s="95"/>
      <c r="F591" s="98">
        <v>100</v>
      </c>
      <c r="G591" s="99"/>
      <c r="H591" s="99"/>
      <c r="I591" s="99"/>
      <c r="J591" s="99"/>
      <c r="K591" s="99"/>
      <c r="L591" s="99"/>
      <c r="M591" s="99"/>
      <c r="N591" s="99"/>
      <c r="O591" s="99"/>
      <c r="P591" s="151" t="e">
        <v>#DIV/0!</v>
      </c>
      <c r="Q591" s="100"/>
      <c r="S591" s="101"/>
      <c r="T591" s="101"/>
    </row>
    <row r="592" spans="1:20" s="97" customFormat="1">
      <c r="A592" s="94">
        <v>42927</v>
      </c>
      <c r="B592" s="95">
        <v>15</v>
      </c>
      <c r="C592" s="95"/>
      <c r="D592" s="96"/>
      <c r="F592" s="98">
        <v>180</v>
      </c>
      <c r="G592" s="99"/>
      <c r="H592" s="99"/>
      <c r="I592" s="99"/>
      <c r="J592" s="99"/>
      <c r="K592" s="99"/>
      <c r="L592" s="99"/>
      <c r="M592" s="99"/>
      <c r="N592" s="99"/>
      <c r="O592" s="99"/>
      <c r="P592" s="151" t="e">
        <v>#DIV/0!</v>
      </c>
      <c r="Q592" s="100"/>
      <c r="S592" s="101"/>
      <c r="T592" s="101"/>
    </row>
    <row r="593" spans="1:20" s="97" customFormat="1">
      <c r="A593" s="94">
        <v>42927</v>
      </c>
      <c r="B593" s="95">
        <v>16</v>
      </c>
      <c r="C593" s="95"/>
      <c r="F593" s="98">
        <v>100</v>
      </c>
      <c r="G593" s="99"/>
      <c r="H593" s="99"/>
      <c r="I593" s="99"/>
      <c r="J593" s="99"/>
      <c r="K593" s="99"/>
      <c r="L593" s="99"/>
      <c r="M593" s="99"/>
      <c r="N593" s="99"/>
      <c r="O593" s="99"/>
      <c r="P593" s="151" t="e">
        <v>#DIV/0!</v>
      </c>
      <c r="Q593" s="100"/>
      <c r="S593" s="101"/>
      <c r="T593" s="101"/>
    </row>
    <row r="594" spans="1:20" s="97" customFormat="1">
      <c r="A594" s="94">
        <v>42927</v>
      </c>
      <c r="B594" s="95">
        <v>16</v>
      </c>
      <c r="C594" s="95"/>
      <c r="F594" s="98">
        <v>180</v>
      </c>
      <c r="G594" s="99"/>
      <c r="H594" s="99"/>
      <c r="I594" s="99"/>
      <c r="J594" s="99"/>
      <c r="K594" s="99"/>
      <c r="L594" s="99"/>
      <c r="M594" s="99"/>
      <c r="N594" s="99"/>
      <c r="O594" s="99"/>
      <c r="P594" s="151" t="e">
        <v>#DIV/0!</v>
      </c>
      <c r="Q594" s="100"/>
      <c r="S594" s="101"/>
      <c r="T594" s="101"/>
    </row>
    <row r="595" spans="1:20" s="97" customFormat="1">
      <c r="A595" s="94">
        <v>42927</v>
      </c>
      <c r="B595" s="95">
        <v>17</v>
      </c>
      <c r="C595" s="95"/>
      <c r="F595" s="98">
        <v>100</v>
      </c>
      <c r="G595" s="99"/>
      <c r="H595" s="99"/>
      <c r="I595" s="99"/>
      <c r="J595" s="99"/>
      <c r="K595" s="99"/>
      <c r="L595" s="99"/>
      <c r="M595" s="99"/>
      <c r="N595" s="99"/>
      <c r="O595" s="99"/>
      <c r="P595" s="151" t="e">
        <v>#DIV/0!</v>
      </c>
      <c r="Q595" s="100"/>
      <c r="S595" s="101"/>
      <c r="T595" s="101"/>
    </row>
    <row r="596" spans="1:20" s="97" customFormat="1">
      <c r="A596" s="94">
        <v>42927</v>
      </c>
      <c r="B596" s="95">
        <v>17</v>
      </c>
      <c r="C596" s="95"/>
      <c r="F596" s="98">
        <v>180</v>
      </c>
      <c r="G596" s="99"/>
      <c r="H596" s="99"/>
      <c r="I596" s="99"/>
      <c r="J596" s="99"/>
      <c r="K596" s="99"/>
      <c r="L596" s="99"/>
      <c r="M596" s="99"/>
      <c r="N596" s="99"/>
      <c r="O596" s="99"/>
      <c r="P596" s="151" t="e">
        <v>#DIV/0!</v>
      </c>
      <c r="Q596" s="100"/>
    </row>
    <row r="597" spans="1:20" s="97" customFormat="1">
      <c r="A597" s="94">
        <v>42927</v>
      </c>
      <c r="B597" s="95">
        <v>18</v>
      </c>
      <c r="C597" s="95"/>
      <c r="F597" s="98">
        <v>100</v>
      </c>
      <c r="G597" s="99"/>
      <c r="H597" s="99"/>
      <c r="I597" s="99"/>
      <c r="J597" s="99"/>
      <c r="K597" s="99"/>
      <c r="L597" s="99"/>
      <c r="M597" s="99"/>
      <c r="N597" s="99"/>
      <c r="O597" s="99"/>
      <c r="P597" s="151" t="e">
        <v>#DIV/0!</v>
      </c>
      <c r="Q597" s="100"/>
    </row>
    <row r="598" spans="1:20" s="97" customFormat="1">
      <c r="A598" s="94">
        <v>42927</v>
      </c>
      <c r="B598" s="95">
        <v>18</v>
      </c>
      <c r="C598" s="95"/>
      <c r="F598" s="98">
        <v>180</v>
      </c>
      <c r="G598" s="99"/>
      <c r="H598" s="99"/>
      <c r="I598" s="99"/>
      <c r="J598" s="99"/>
      <c r="K598" s="99"/>
      <c r="L598" s="99"/>
      <c r="M598" s="99"/>
      <c r="N598" s="99"/>
      <c r="O598" s="99"/>
      <c r="P598" s="151" t="e">
        <v>#DIV/0!</v>
      </c>
      <c r="Q598" s="100"/>
    </row>
    <row r="599" spans="1:20" s="97" customFormat="1">
      <c r="A599" s="94">
        <v>42927</v>
      </c>
      <c r="B599" s="95">
        <v>19</v>
      </c>
      <c r="C599" s="95"/>
      <c r="F599" s="98">
        <v>100</v>
      </c>
      <c r="G599" s="99"/>
      <c r="H599" s="99"/>
      <c r="I599" s="99"/>
      <c r="J599" s="99"/>
      <c r="K599" s="99"/>
      <c r="L599" s="99"/>
      <c r="M599" s="99"/>
      <c r="N599" s="99"/>
      <c r="O599" s="99"/>
      <c r="P599" s="151" t="e">
        <v>#DIV/0!</v>
      </c>
      <c r="Q599" s="100"/>
    </row>
    <row r="600" spans="1:20" s="97" customFormat="1">
      <c r="A600" s="94">
        <v>42927</v>
      </c>
      <c r="B600" s="95">
        <v>19</v>
      </c>
      <c r="C600" s="95"/>
      <c r="D600" s="96"/>
      <c r="F600" s="98">
        <v>180</v>
      </c>
      <c r="G600" s="99"/>
      <c r="H600" s="99"/>
      <c r="I600" s="99"/>
      <c r="J600" s="99"/>
      <c r="K600" s="99"/>
      <c r="L600" s="99"/>
      <c r="M600" s="99"/>
      <c r="N600" s="99"/>
      <c r="O600" s="99"/>
      <c r="P600" s="151" t="e">
        <v>#DIV/0!</v>
      </c>
      <c r="Q600" s="100"/>
    </row>
    <row r="601" spans="1:20" s="97" customFormat="1">
      <c r="A601" s="94">
        <v>42927</v>
      </c>
      <c r="B601" s="95">
        <v>20</v>
      </c>
      <c r="C601" s="95"/>
      <c r="D601" s="96"/>
      <c r="F601" s="98">
        <v>100</v>
      </c>
      <c r="G601" s="99"/>
      <c r="H601" s="99"/>
      <c r="I601" s="99"/>
      <c r="J601" s="99"/>
      <c r="K601" s="99"/>
      <c r="L601" s="99"/>
      <c r="M601" s="99"/>
      <c r="N601" s="99"/>
      <c r="O601" s="99"/>
      <c r="P601" s="151" t="e">
        <v>#DIV/0!</v>
      </c>
      <c r="Q601" s="100"/>
    </row>
    <row r="602" spans="1:20" s="97" customFormat="1">
      <c r="A602" s="94">
        <v>42927</v>
      </c>
      <c r="B602" s="95">
        <v>20</v>
      </c>
      <c r="C602" s="95"/>
      <c r="F602" s="98">
        <v>180</v>
      </c>
      <c r="G602" s="99"/>
      <c r="H602" s="99"/>
      <c r="I602" s="99"/>
      <c r="J602" s="99"/>
      <c r="K602" s="99"/>
      <c r="L602" s="99"/>
      <c r="M602" s="99"/>
      <c r="N602" s="99"/>
      <c r="O602" s="99"/>
      <c r="P602" s="151" t="e">
        <v>#DIV/0!</v>
      </c>
      <c r="Q602" s="100"/>
    </row>
    <row r="603" spans="1:20" s="97" customFormat="1">
      <c r="A603" s="94">
        <v>42927</v>
      </c>
      <c r="B603" s="95">
        <v>21</v>
      </c>
      <c r="C603" s="95"/>
      <c r="F603" s="98">
        <v>100</v>
      </c>
      <c r="G603" s="99"/>
      <c r="H603" s="99"/>
      <c r="I603" s="99"/>
      <c r="J603" s="99"/>
      <c r="K603" s="99"/>
      <c r="L603" s="99"/>
      <c r="M603" s="99"/>
      <c r="N603" s="99"/>
      <c r="O603" s="99"/>
      <c r="P603" s="151" t="e">
        <v>#DIV/0!</v>
      </c>
      <c r="Q603" s="100"/>
    </row>
    <row r="604" spans="1:20" s="97" customFormat="1">
      <c r="A604" s="94">
        <v>42927</v>
      </c>
      <c r="B604" s="95">
        <v>21</v>
      </c>
      <c r="C604" s="95"/>
      <c r="F604" s="98">
        <v>180</v>
      </c>
      <c r="G604" s="99"/>
      <c r="H604" s="99"/>
      <c r="I604" s="99"/>
      <c r="J604" s="99"/>
      <c r="K604" s="99"/>
      <c r="L604" s="99"/>
      <c r="M604" s="99"/>
      <c r="N604" s="99"/>
      <c r="O604" s="99"/>
      <c r="P604" s="151" t="e">
        <v>#DIV/0!</v>
      </c>
      <c r="Q604" s="100"/>
    </row>
    <row r="605" spans="1:20" s="97" customFormat="1">
      <c r="A605" s="94">
        <v>42927</v>
      </c>
      <c r="B605" s="95">
        <v>22</v>
      </c>
      <c r="C605" s="95"/>
      <c r="F605" s="98">
        <v>100</v>
      </c>
      <c r="G605" s="99"/>
      <c r="H605" s="99"/>
      <c r="I605" s="99"/>
      <c r="J605" s="99"/>
      <c r="K605" s="99"/>
      <c r="L605" s="99"/>
      <c r="M605" s="99"/>
      <c r="N605" s="99"/>
      <c r="O605" s="99"/>
      <c r="P605" s="151" t="e">
        <v>#DIV/0!</v>
      </c>
      <c r="Q605" s="100"/>
    </row>
    <row r="606" spans="1:20" s="97" customFormat="1">
      <c r="A606" s="94">
        <v>42927</v>
      </c>
      <c r="B606" s="95">
        <v>22</v>
      </c>
      <c r="C606" s="95"/>
      <c r="F606" s="98">
        <v>180</v>
      </c>
      <c r="G606" s="99"/>
      <c r="H606" s="99"/>
      <c r="I606" s="99"/>
      <c r="J606" s="99"/>
      <c r="K606" s="99"/>
      <c r="L606" s="99"/>
      <c r="M606" s="99"/>
      <c r="N606" s="99"/>
      <c r="O606" s="99"/>
      <c r="P606" s="151" t="e">
        <v>#DIV/0!</v>
      </c>
      <c r="Q606" s="100"/>
    </row>
    <row r="607" spans="1:20" s="97" customFormat="1">
      <c r="A607" s="94">
        <v>42927</v>
      </c>
      <c r="B607" s="95">
        <v>23</v>
      </c>
      <c r="C607" s="95"/>
      <c r="D607" s="96"/>
      <c r="F607" s="98">
        <v>100</v>
      </c>
      <c r="G607" s="99"/>
      <c r="H607" s="99"/>
      <c r="I607" s="99"/>
      <c r="J607" s="99"/>
      <c r="K607" s="99"/>
      <c r="L607" s="99"/>
      <c r="M607" s="99"/>
      <c r="N607" s="99"/>
      <c r="O607" s="99"/>
      <c r="P607" s="151" t="e">
        <v>#DIV/0!</v>
      </c>
      <c r="Q607" s="100"/>
    </row>
    <row r="608" spans="1:20" s="97" customFormat="1">
      <c r="A608" s="94">
        <v>42927</v>
      </c>
      <c r="B608" s="95">
        <v>23</v>
      </c>
      <c r="C608" s="95"/>
      <c r="F608" s="98">
        <v>180</v>
      </c>
      <c r="G608" s="99"/>
      <c r="H608" s="99"/>
      <c r="I608" s="99"/>
      <c r="J608" s="99"/>
      <c r="K608" s="99"/>
      <c r="L608" s="99"/>
      <c r="M608" s="99"/>
      <c r="N608" s="99"/>
      <c r="O608" s="99"/>
      <c r="P608" s="151" t="e">
        <v>#DIV/0!</v>
      </c>
      <c r="Q608" s="100"/>
    </row>
    <row r="609" spans="1:20" s="97" customFormat="1">
      <c r="A609" s="94">
        <v>42927</v>
      </c>
      <c r="B609" s="95">
        <v>24</v>
      </c>
      <c r="C609" s="95"/>
      <c r="D609" s="96"/>
      <c r="F609" s="98">
        <v>100</v>
      </c>
      <c r="G609" s="99"/>
      <c r="H609" s="99"/>
      <c r="I609" s="99"/>
      <c r="J609" s="99"/>
      <c r="K609" s="99"/>
      <c r="L609" s="99"/>
      <c r="M609" s="99"/>
      <c r="N609" s="99"/>
      <c r="O609" s="99"/>
      <c r="P609" s="151" t="e">
        <v>#DIV/0!</v>
      </c>
      <c r="Q609" s="100"/>
    </row>
    <row r="610" spans="1:20" s="105" customFormat="1" ht="16" thickBot="1">
      <c r="A610" s="102">
        <v>42927</v>
      </c>
      <c r="B610" s="103">
        <v>24</v>
      </c>
      <c r="C610" s="103"/>
      <c r="D610" s="104"/>
      <c r="F610" s="106">
        <v>180</v>
      </c>
      <c r="G610" s="107"/>
      <c r="H610" s="107"/>
      <c r="I610" s="107"/>
      <c r="J610" s="107"/>
      <c r="K610" s="107"/>
      <c r="L610" s="107"/>
      <c r="M610" s="107"/>
      <c r="N610" s="107"/>
      <c r="O610" s="107"/>
      <c r="P610" s="152" t="e">
        <v>#DIV/0!</v>
      </c>
      <c r="Q610" s="108"/>
    </row>
    <row r="611" spans="1:20" s="66" customFormat="1">
      <c r="A611" s="63">
        <v>42930</v>
      </c>
      <c r="B611" s="64">
        <v>1</v>
      </c>
      <c r="C611" s="64"/>
      <c r="D611" s="65"/>
      <c r="F611" s="67">
        <v>100</v>
      </c>
      <c r="G611" s="68"/>
      <c r="H611" s="68"/>
      <c r="I611" s="68"/>
      <c r="J611" s="68"/>
      <c r="K611" s="68"/>
      <c r="L611" s="68"/>
      <c r="M611" s="68"/>
      <c r="N611" s="68"/>
      <c r="O611" s="68"/>
      <c r="P611" s="147" t="e">
        <v>#DIV/0!</v>
      </c>
      <c r="Q611" s="69"/>
      <c r="S611" s="70"/>
      <c r="T611" s="70"/>
    </row>
    <row r="612" spans="1:20" s="74" customFormat="1">
      <c r="A612" s="71">
        <v>42930</v>
      </c>
      <c r="B612" s="72">
        <v>1</v>
      </c>
      <c r="C612" s="72"/>
      <c r="D612" s="73"/>
      <c r="F612" s="75">
        <v>180</v>
      </c>
      <c r="G612" s="76"/>
      <c r="H612" s="76"/>
      <c r="I612" s="76"/>
      <c r="J612" s="76"/>
      <c r="K612" s="76"/>
      <c r="L612" s="76"/>
      <c r="M612" s="76"/>
      <c r="N612" s="76"/>
      <c r="O612" s="76"/>
      <c r="P612" s="148" t="e">
        <v>#DIV/0!</v>
      </c>
      <c r="Q612" s="77"/>
      <c r="S612" s="78"/>
      <c r="T612" s="78"/>
    </row>
    <row r="613" spans="1:20" s="74" customFormat="1">
      <c r="A613" s="71">
        <v>42930</v>
      </c>
      <c r="B613" s="72">
        <v>2</v>
      </c>
      <c r="C613" s="72"/>
      <c r="F613" s="75">
        <v>100</v>
      </c>
      <c r="G613" s="76"/>
      <c r="H613" s="76"/>
      <c r="I613" s="76"/>
      <c r="J613" s="76"/>
      <c r="K613" s="76"/>
      <c r="L613" s="76"/>
      <c r="M613" s="76"/>
      <c r="N613" s="76"/>
      <c r="O613" s="76"/>
      <c r="P613" s="148" t="e">
        <v>#DIV/0!</v>
      </c>
      <c r="Q613" s="77"/>
      <c r="S613" s="78"/>
      <c r="T613" s="78"/>
    </row>
    <row r="614" spans="1:20" s="74" customFormat="1">
      <c r="A614" s="71">
        <v>42930</v>
      </c>
      <c r="B614" s="72">
        <v>2</v>
      </c>
      <c r="C614" s="72"/>
      <c r="F614" s="75">
        <v>180</v>
      </c>
      <c r="G614" s="76"/>
      <c r="H614" s="76"/>
      <c r="I614" s="76"/>
      <c r="J614" s="76"/>
      <c r="K614" s="76"/>
      <c r="L614" s="76"/>
      <c r="M614" s="76"/>
      <c r="N614" s="76"/>
      <c r="O614" s="76"/>
      <c r="P614" s="148" t="e">
        <v>#DIV/0!</v>
      </c>
      <c r="Q614" s="77"/>
      <c r="S614" s="78"/>
      <c r="T614" s="78"/>
    </row>
    <row r="615" spans="1:20" s="74" customFormat="1">
      <c r="A615" s="71">
        <v>42930</v>
      </c>
      <c r="B615" s="72">
        <v>3</v>
      </c>
      <c r="C615" s="72"/>
      <c r="F615" s="75">
        <v>100</v>
      </c>
      <c r="G615" s="76"/>
      <c r="H615" s="76"/>
      <c r="I615" s="76"/>
      <c r="J615" s="76"/>
      <c r="K615" s="76"/>
      <c r="L615" s="76"/>
      <c r="M615" s="76"/>
      <c r="N615" s="76"/>
      <c r="O615" s="76"/>
      <c r="P615" s="148" t="e">
        <v>#DIV/0!</v>
      </c>
      <c r="Q615" s="77"/>
      <c r="S615" s="78"/>
      <c r="T615" s="78"/>
    </row>
    <row r="616" spans="1:20" s="74" customFormat="1">
      <c r="A616" s="71">
        <v>42930</v>
      </c>
      <c r="B616" s="72">
        <v>3</v>
      </c>
      <c r="C616" s="72"/>
      <c r="F616" s="75">
        <v>180</v>
      </c>
      <c r="G616" s="76"/>
      <c r="H616" s="76"/>
      <c r="I616" s="76"/>
      <c r="J616" s="76"/>
      <c r="K616" s="76"/>
      <c r="L616" s="76"/>
      <c r="M616" s="76"/>
      <c r="N616" s="76"/>
      <c r="O616" s="76"/>
      <c r="P616" s="148" t="e">
        <v>#DIV/0!</v>
      </c>
      <c r="Q616" s="77"/>
      <c r="S616" s="78"/>
      <c r="T616" s="78"/>
    </row>
    <row r="617" spans="1:20" s="74" customFormat="1">
      <c r="A617" s="71">
        <v>42930</v>
      </c>
      <c r="B617" s="72">
        <v>4</v>
      </c>
      <c r="C617" s="72"/>
      <c r="F617" s="75">
        <v>100</v>
      </c>
      <c r="G617" s="76"/>
      <c r="H617" s="76"/>
      <c r="I617" s="76"/>
      <c r="J617" s="76"/>
      <c r="K617" s="76"/>
      <c r="L617" s="76"/>
      <c r="M617" s="76"/>
      <c r="N617" s="76"/>
      <c r="O617" s="76"/>
      <c r="P617" s="148" t="e">
        <v>#DIV/0!</v>
      </c>
      <c r="Q617" s="77"/>
      <c r="S617" s="78"/>
      <c r="T617" s="78"/>
    </row>
    <row r="618" spans="1:20" s="74" customFormat="1">
      <c r="A618" s="71">
        <v>42930</v>
      </c>
      <c r="B618" s="72">
        <v>4</v>
      </c>
      <c r="C618" s="72"/>
      <c r="F618" s="75">
        <v>180</v>
      </c>
      <c r="G618" s="76"/>
      <c r="H618" s="76"/>
      <c r="I618" s="76"/>
      <c r="J618" s="76"/>
      <c r="K618" s="76"/>
      <c r="L618" s="76"/>
      <c r="M618" s="76"/>
      <c r="N618" s="76"/>
      <c r="O618" s="76"/>
      <c r="P618" s="148" t="e">
        <v>#DIV/0!</v>
      </c>
      <c r="Q618" s="77"/>
      <c r="S618" s="78"/>
      <c r="T618" s="78"/>
    </row>
    <row r="619" spans="1:20" s="74" customFormat="1">
      <c r="A619" s="71">
        <v>42930</v>
      </c>
      <c r="B619" s="72">
        <v>5</v>
      </c>
      <c r="C619" s="72"/>
      <c r="F619" s="75">
        <v>100</v>
      </c>
      <c r="G619" s="76"/>
      <c r="H619" s="76"/>
      <c r="I619" s="76"/>
      <c r="J619" s="76"/>
      <c r="K619" s="76"/>
      <c r="L619" s="76"/>
      <c r="M619" s="76"/>
      <c r="N619" s="76"/>
      <c r="O619" s="76"/>
      <c r="P619" s="148" t="e">
        <v>#DIV/0!</v>
      </c>
      <c r="Q619" s="77"/>
      <c r="S619" s="78"/>
      <c r="T619" s="78"/>
    </row>
    <row r="620" spans="1:20" s="74" customFormat="1">
      <c r="A620" s="71">
        <v>42930</v>
      </c>
      <c r="B620" s="72">
        <v>5</v>
      </c>
      <c r="C620" s="72"/>
      <c r="F620" s="75">
        <v>180</v>
      </c>
      <c r="G620" s="76"/>
      <c r="H620" s="76"/>
      <c r="I620" s="76"/>
      <c r="J620" s="76"/>
      <c r="K620" s="76"/>
      <c r="L620" s="76"/>
      <c r="M620" s="76"/>
      <c r="N620" s="76"/>
      <c r="O620" s="76"/>
      <c r="P620" s="148" t="e">
        <v>#DIV/0!</v>
      </c>
      <c r="Q620" s="77"/>
      <c r="S620" s="78"/>
      <c r="T620" s="78"/>
    </row>
    <row r="621" spans="1:20" s="74" customFormat="1">
      <c r="A621" s="71">
        <v>42930</v>
      </c>
      <c r="B621" s="72">
        <v>6</v>
      </c>
      <c r="C621" s="72"/>
      <c r="F621" s="75">
        <v>100</v>
      </c>
      <c r="G621" s="76"/>
      <c r="H621" s="76"/>
      <c r="I621" s="76"/>
      <c r="J621" s="76"/>
      <c r="K621" s="76"/>
      <c r="L621" s="76"/>
      <c r="M621" s="76"/>
      <c r="N621" s="76"/>
      <c r="O621" s="76"/>
      <c r="P621" s="148" t="e">
        <v>#DIV/0!</v>
      </c>
      <c r="Q621" s="77"/>
      <c r="S621" s="78"/>
      <c r="T621" s="78"/>
    </row>
    <row r="622" spans="1:20" s="74" customFormat="1">
      <c r="A622" s="71">
        <v>42930</v>
      </c>
      <c r="B622" s="72">
        <v>6</v>
      </c>
      <c r="C622" s="72"/>
      <c r="F622" s="75">
        <v>180</v>
      </c>
      <c r="G622" s="76"/>
      <c r="H622" s="76"/>
      <c r="I622" s="76"/>
      <c r="J622" s="76"/>
      <c r="K622" s="76"/>
      <c r="L622" s="76"/>
      <c r="M622" s="76"/>
      <c r="N622" s="76"/>
      <c r="O622" s="76"/>
      <c r="P622" s="148" t="e">
        <v>#DIV/0!</v>
      </c>
      <c r="Q622" s="77"/>
      <c r="S622" s="78"/>
      <c r="T622" s="78"/>
    </row>
    <row r="623" spans="1:20" s="74" customFormat="1">
      <c r="A623" s="71">
        <v>42930</v>
      </c>
      <c r="B623" s="72">
        <v>7</v>
      </c>
      <c r="C623" s="72"/>
      <c r="F623" s="75">
        <v>100</v>
      </c>
      <c r="G623" s="76"/>
      <c r="H623" s="76"/>
      <c r="I623" s="76"/>
      <c r="J623" s="76"/>
      <c r="K623" s="76"/>
      <c r="L623" s="76"/>
      <c r="M623" s="76"/>
      <c r="N623" s="76"/>
      <c r="O623" s="76"/>
      <c r="P623" s="148" t="e">
        <v>#DIV/0!</v>
      </c>
      <c r="Q623" s="77"/>
      <c r="S623" s="78"/>
      <c r="T623" s="78"/>
    </row>
    <row r="624" spans="1:20" s="74" customFormat="1">
      <c r="A624" s="71">
        <v>42930</v>
      </c>
      <c r="B624" s="72">
        <v>7</v>
      </c>
      <c r="C624" s="72"/>
      <c r="F624" s="75">
        <v>180</v>
      </c>
      <c r="G624" s="76"/>
      <c r="H624" s="76"/>
      <c r="I624" s="76"/>
      <c r="J624" s="76"/>
      <c r="K624" s="76"/>
      <c r="L624" s="76"/>
      <c r="M624" s="76"/>
      <c r="N624" s="76"/>
      <c r="O624" s="76"/>
      <c r="P624" s="148" t="e">
        <v>#DIV/0!</v>
      </c>
      <c r="Q624" s="77"/>
      <c r="S624" s="78"/>
      <c r="T624" s="78"/>
    </row>
    <row r="625" spans="1:20" s="74" customFormat="1">
      <c r="A625" s="71">
        <v>42930</v>
      </c>
      <c r="B625" s="72">
        <v>8</v>
      </c>
      <c r="C625" s="72"/>
      <c r="F625" s="75">
        <v>100</v>
      </c>
      <c r="G625" s="76"/>
      <c r="H625" s="76"/>
      <c r="I625" s="76"/>
      <c r="J625" s="76"/>
      <c r="K625" s="76"/>
      <c r="L625" s="76"/>
      <c r="M625" s="76"/>
      <c r="N625" s="76"/>
      <c r="O625" s="76"/>
      <c r="P625" s="148" t="e">
        <v>#DIV/0!</v>
      </c>
      <c r="Q625" s="77"/>
      <c r="S625" s="78"/>
      <c r="T625" s="78"/>
    </row>
    <row r="626" spans="1:20" s="74" customFormat="1">
      <c r="A626" s="71">
        <v>42930</v>
      </c>
      <c r="B626" s="72">
        <v>8</v>
      </c>
      <c r="C626" s="72"/>
      <c r="F626" s="75">
        <v>180</v>
      </c>
      <c r="G626" s="76"/>
      <c r="H626" s="76"/>
      <c r="I626" s="76"/>
      <c r="J626" s="76"/>
      <c r="K626" s="76"/>
      <c r="L626" s="76"/>
      <c r="M626" s="76"/>
      <c r="N626" s="76"/>
      <c r="O626" s="76"/>
      <c r="P626" s="148" t="e">
        <v>#DIV/0!</v>
      </c>
      <c r="Q626" s="77"/>
      <c r="S626" s="78"/>
      <c r="T626" s="78"/>
    </row>
    <row r="627" spans="1:20" s="74" customFormat="1">
      <c r="A627" s="71">
        <v>42930</v>
      </c>
      <c r="B627" s="72">
        <v>9</v>
      </c>
      <c r="C627" s="72"/>
      <c r="F627" s="75">
        <v>100</v>
      </c>
      <c r="G627" s="76"/>
      <c r="H627" s="76"/>
      <c r="I627" s="76"/>
      <c r="J627" s="76"/>
      <c r="K627" s="76"/>
      <c r="L627" s="76"/>
      <c r="M627" s="76"/>
      <c r="N627" s="76"/>
      <c r="O627" s="76"/>
      <c r="P627" s="148" t="e">
        <v>#DIV/0!</v>
      </c>
      <c r="Q627" s="77"/>
      <c r="S627" s="78"/>
      <c r="T627" s="78"/>
    </row>
    <row r="628" spans="1:20" s="74" customFormat="1">
      <c r="A628" s="71">
        <v>42930</v>
      </c>
      <c r="B628" s="72">
        <v>9</v>
      </c>
      <c r="C628" s="72"/>
      <c r="F628" s="75">
        <v>180</v>
      </c>
      <c r="G628" s="76"/>
      <c r="H628" s="76"/>
      <c r="I628" s="76"/>
      <c r="J628" s="76"/>
      <c r="K628" s="76"/>
      <c r="L628" s="76"/>
      <c r="M628" s="76"/>
      <c r="N628" s="76"/>
      <c r="O628" s="76"/>
      <c r="P628" s="148" t="e">
        <v>#DIV/0!</v>
      </c>
      <c r="Q628" s="77"/>
      <c r="S628" s="78"/>
      <c r="T628" s="78"/>
    </row>
    <row r="629" spans="1:20" s="74" customFormat="1">
      <c r="A629" s="71">
        <v>42930</v>
      </c>
      <c r="B629" s="72">
        <v>10</v>
      </c>
      <c r="C629" s="72"/>
      <c r="F629" s="75">
        <v>100</v>
      </c>
      <c r="G629" s="76"/>
      <c r="H629" s="76"/>
      <c r="I629" s="76"/>
      <c r="J629" s="76"/>
      <c r="K629" s="76"/>
      <c r="L629" s="76"/>
      <c r="M629" s="76"/>
      <c r="N629" s="76"/>
      <c r="O629" s="76"/>
      <c r="P629" s="148" t="e">
        <v>#DIV/0!</v>
      </c>
      <c r="Q629" s="77"/>
      <c r="S629" s="78"/>
      <c r="T629" s="78"/>
    </row>
    <row r="630" spans="1:20" s="74" customFormat="1">
      <c r="A630" s="71">
        <v>42930</v>
      </c>
      <c r="B630" s="72">
        <v>10</v>
      </c>
      <c r="C630" s="72"/>
      <c r="F630" s="75">
        <v>180</v>
      </c>
      <c r="G630" s="76"/>
      <c r="H630" s="76"/>
      <c r="I630" s="76"/>
      <c r="J630" s="76"/>
      <c r="K630" s="76"/>
      <c r="L630" s="76"/>
      <c r="M630" s="76"/>
      <c r="N630" s="76"/>
      <c r="O630" s="76"/>
      <c r="P630" s="148" t="e">
        <v>#DIV/0!</v>
      </c>
      <c r="Q630" s="77"/>
      <c r="S630" s="78"/>
      <c r="T630" s="78"/>
    </row>
    <row r="631" spans="1:20" s="74" customFormat="1">
      <c r="A631" s="71">
        <v>42930</v>
      </c>
      <c r="B631" s="72">
        <v>11</v>
      </c>
      <c r="C631" s="72"/>
      <c r="F631" s="75">
        <v>100</v>
      </c>
      <c r="G631" s="76"/>
      <c r="H631" s="76"/>
      <c r="I631" s="76"/>
      <c r="J631" s="76"/>
      <c r="K631" s="76"/>
      <c r="L631" s="76"/>
      <c r="M631" s="76"/>
      <c r="N631" s="76"/>
      <c r="O631" s="76"/>
      <c r="P631" s="148" t="e">
        <v>#DIV/0!</v>
      </c>
      <c r="Q631" s="77"/>
      <c r="S631" s="78"/>
      <c r="T631" s="78"/>
    </row>
    <row r="632" spans="1:20" s="74" customFormat="1">
      <c r="A632" s="71">
        <v>42930</v>
      </c>
      <c r="B632" s="72">
        <v>11</v>
      </c>
      <c r="C632" s="72"/>
      <c r="F632" s="75">
        <v>180</v>
      </c>
      <c r="G632" s="76"/>
      <c r="H632" s="76"/>
      <c r="I632" s="76"/>
      <c r="J632" s="76"/>
      <c r="K632" s="76"/>
      <c r="L632" s="76"/>
      <c r="M632" s="76"/>
      <c r="N632" s="76"/>
      <c r="O632" s="76"/>
      <c r="P632" s="148" t="e">
        <v>#DIV/0!</v>
      </c>
      <c r="Q632" s="77"/>
      <c r="S632" s="78"/>
      <c r="T632" s="78"/>
    </row>
    <row r="633" spans="1:20" s="74" customFormat="1">
      <c r="A633" s="71">
        <v>42930</v>
      </c>
      <c r="B633" s="72">
        <v>12</v>
      </c>
      <c r="C633" s="72"/>
      <c r="F633" s="75">
        <v>100</v>
      </c>
      <c r="G633" s="76"/>
      <c r="H633" s="76"/>
      <c r="I633" s="76"/>
      <c r="J633" s="76"/>
      <c r="K633" s="76"/>
      <c r="L633" s="76"/>
      <c r="M633" s="76"/>
      <c r="N633" s="76"/>
      <c r="O633" s="76"/>
      <c r="P633" s="148" t="e">
        <v>#DIV/0!</v>
      </c>
      <c r="Q633" s="77"/>
      <c r="S633" s="78"/>
      <c r="T633" s="78"/>
    </row>
    <row r="634" spans="1:20" s="74" customFormat="1">
      <c r="A634" s="71">
        <v>42930</v>
      </c>
      <c r="B634" s="72">
        <v>12</v>
      </c>
      <c r="C634" s="72"/>
      <c r="F634" s="75">
        <v>180</v>
      </c>
      <c r="G634" s="76"/>
      <c r="H634" s="76"/>
      <c r="I634" s="76"/>
      <c r="J634" s="76"/>
      <c r="K634" s="76"/>
      <c r="L634" s="76"/>
      <c r="M634" s="76"/>
      <c r="N634" s="76"/>
      <c r="O634" s="76"/>
      <c r="P634" s="148" t="e">
        <v>#DIV/0!</v>
      </c>
      <c r="Q634" s="77"/>
      <c r="S634" s="78"/>
      <c r="T634" s="78"/>
    </row>
    <row r="635" spans="1:20" s="74" customFormat="1">
      <c r="A635" s="71">
        <v>42930</v>
      </c>
      <c r="B635" s="72">
        <v>13</v>
      </c>
      <c r="C635" s="72"/>
      <c r="D635" s="73"/>
      <c r="F635" s="75">
        <v>100</v>
      </c>
      <c r="G635" s="76"/>
      <c r="H635" s="76"/>
      <c r="I635" s="76"/>
      <c r="J635" s="76"/>
      <c r="K635" s="76"/>
      <c r="L635" s="76"/>
      <c r="M635" s="76"/>
      <c r="N635" s="76"/>
      <c r="O635" s="76"/>
      <c r="P635" s="148" t="e">
        <v>#DIV/0!</v>
      </c>
      <c r="Q635" s="77"/>
      <c r="S635" s="78"/>
      <c r="T635" s="78"/>
    </row>
    <row r="636" spans="1:20" s="74" customFormat="1">
      <c r="A636" s="71">
        <v>42930</v>
      </c>
      <c r="B636" s="72">
        <v>13</v>
      </c>
      <c r="C636" s="72"/>
      <c r="D636" s="73"/>
      <c r="F636" s="75">
        <v>180</v>
      </c>
      <c r="G636" s="76"/>
      <c r="H636" s="76"/>
      <c r="I636" s="76"/>
      <c r="J636" s="76"/>
      <c r="K636" s="76"/>
      <c r="L636" s="76"/>
      <c r="M636" s="76"/>
      <c r="N636" s="76"/>
      <c r="O636" s="76"/>
      <c r="P636" s="148" t="e">
        <v>#DIV/0!</v>
      </c>
      <c r="Q636" s="77"/>
      <c r="S636" s="78"/>
      <c r="T636" s="78"/>
    </row>
    <row r="637" spans="1:20" s="74" customFormat="1">
      <c r="A637" s="71">
        <v>42930</v>
      </c>
      <c r="B637" s="72">
        <v>14</v>
      </c>
      <c r="C637" s="72"/>
      <c r="F637" s="75">
        <v>100</v>
      </c>
      <c r="G637" s="76"/>
      <c r="H637" s="76"/>
      <c r="I637" s="76"/>
      <c r="J637" s="76"/>
      <c r="K637" s="76"/>
      <c r="L637" s="76"/>
      <c r="M637" s="76"/>
      <c r="N637" s="76"/>
      <c r="O637" s="76"/>
      <c r="P637" s="148" t="e">
        <v>#DIV/0!</v>
      </c>
      <c r="Q637" s="77"/>
      <c r="S637" s="78"/>
      <c r="T637" s="78"/>
    </row>
    <row r="638" spans="1:20" s="74" customFormat="1">
      <c r="A638" s="71">
        <v>42930</v>
      </c>
      <c r="B638" s="72">
        <v>14</v>
      </c>
      <c r="C638" s="72"/>
      <c r="D638" s="73"/>
      <c r="F638" s="75">
        <v>180</v>
      </c>
      <c r="G638" s="76"/>
      <c r="H638" s="76"/>
      <c r="I638" s="76"/>
      <c r="J638" s="76"/>
      <c r="K638" s="76"/>
      <c r="L638" s="76"/>
      <c r="M638" s="76"/>
      <c r="N638" s="76"/>
      <c r="O638" s="76"/>
      <c r="P638" s="148" t="e">
        <v>#DIV/0!</v>
      </c>
      <c r="Q638" s="77"/>
      <c r="S638" s="78"/>
      <c r="T638" s="78"/>
    </row>
    <row r="639" spans="1:20" s="74" customFormat="1">
      <c r="A639" s="71">
        <v>42930</v>
      </c>
      <c r="B639" s="72">
        <v>15</v>
      </c>
      <c r="C639" s="72"/>
      <c r="F639" s="75">
        <v>100</v>
      </c>
      <c r="G639" s="76"/>
      <c r="H639" s="76"/>
      <c r="I639" s="76"/>
      <c r="J639" s="76"/>
      <c r="K639" s="76"/>
      <c r="L639" s="76"/>
      <c r="M639" s="76"/>
      <c r="N639" s="76"/>
      <c r="O639" s="76"/>
      <c r="P639" s="148" t="e">
        <v>#DIV/0!</v>
      </c>
      <c r="Q639" s="77"/>
      <c r="S639" s="78"/>
      <c r="T639" s="78"/>
    </row>
    <row r="640" spans="1:20" s="74" customFormat="1">
      <c r="A640" s="71">
        <v>42930</v>
      </c>
      <c r="B640" s="72">
        <v>15</v>
      </c>
      <c r="C640" s="72"/>
      <c r="D640" s="73"/>
      <c r="F640" s="75">
        <v>180</v>
      </c>
      <c r="G640" s="76"/>
      <c r="H640" s="76"/>
      <c r="I640" s="76"/>
      <c r="J640" s="76"/>
      <c r="K640" s="76"/>
      <c r="L640" s="76"/>
      <c r="M640" s="76"/>
      <c r="N640" s="76"/>
      <c r="O640" s="76"/>
      <c r="P640" s="148" t="e">
        <v>#DIV/0!</v>
      </c>
      <c r="Q640" s="77"/>
      <c r="S640" s="78"/>
      <c r="T640" s="78"/>
    </row>
    <row r="641" spans="1:20" s="74" customFormat="1">
      <c r="A641" s="71">
        <v>42930</v>
      </c>
      <c r="B641" s="72">
        <v>16</v>
      </c>
      <c r="C641" s="72"/>
      <c r="F641" s="75">
        <v>100</v>
      </c>
      <c r="G641" s="76"/>
      <c r="H641" s="76"/>
      <c r="I641" s="76"/>
      <c r="J641" s="76"/>
      <c r="K641" s="76"/>
      <c r="L641" s="76"/>
      <c r="M641" s="76"/>
      <c r="N641" s="76"/>
      <c r="O641" s="76"/>
      <c r="P641" s="148" t="e">
        <v>#DIV/0!</v>
      </c>
      <c r="Q641" s="77"/>
      <c r="S641" s="78"/>
      <c r="T641" s="78"/>
    </row>
    <row r="642" spans="1:20" s="74" customFormat="1">
      <c r="A642" s="71">
        <v>42930</v>
      </c>
      <c r="B642" s="72">
        <v>16</v>
      </c>
      <c r="C642" s="72"/>
      <c r="F642" s="75">
        <v>180</v>
      </c>
      <c r="G642" s="76"/>
      <c r="H642" s="76"/>
      <c r="I642" s="76"/>
      <c r="J642" s="76"/>
      <c r="K642" s="76"/>
      <c r="L642" s="76"/>
      <c r="M642" s="76"/>
      <c r="N642" s="76"/>
      <c r="O642" s="76"/>
      <c r="P642" s="148" t="e">
        <v>#DIV/0!</v>
      </c>
      <c r="Q642" s="77"/>
      <c r="S642" s="78"/>
      <c r="T642" s="78"/>
    </row>
    <row r="643" spans="1:20" s="74" customFormat="1">
      <c r="A643" s="71">
        <v>42930</v>
      </c>
      <c r="B643" s="72">
        <v>17</v>
      </c>
      <c r="C643" s="72"/>
      <c r="F643" s="75">
        <v>100</v>
      </c>
      <c r="G643" s="76"/>
      <c r="H643" s="76"/>
      <c r="I643" s="76"/>
      <c r="J643" s="76"/>
      <c r="K643" s="76"/>
      <c r="L643" s="76"/>
      <c r="M643" s="76"/>
      <c r="N643" s="76"/>
      <c r="O643" s="76"/>
      <c r="P643" s="148" t="e">
        <v>#DIV/0!</v>
      </c>
      <c r="Q643" s="77"/>
      <c r="S643" s="78"/>
      <c r="T643" s="78"/>
    </row>
    <row r="644" spans="1:20" s="74" customFormat="1">
      <c r="A644" s="71">
        <v>42930</v>
      </c>
      <c r="B644" s="72">
        <v>17</v>
      </c>
      <c r="C644" s="72"/>
      <c r="F644" s="75">
        <v>180</v>
      </c>
      <c r="G644" s="76"/>
      <c r="H644" s="76"/>
      <c r="I644" s="76"/>
      <c r="J644" s="76"/>
      <c r="K644" s="76"/>
      <c r="L644" s="76"/>
      <c r="M644" s="76"/>
      <c r="N644" s="76"/>
      <c r="O644" s="76"/>
      <c r="P644" s="148" t="e">
        <v>#DIV/0!</v>
      </c>
      <c r="Q644" s="77"/>
    </row>
    <row r="645" spans="1:20" s="74" customFormat="1">
      <c r="A645" s="71">
        <v>42930</v>
      </c>
      <c r="B645" s="72">
        <v>18</v>
      </c>
      <c r="C645" s="72"/>
      <c r="F645" s="75">
        <v>100</v>
      </c>
      <c r="G645" s="76"/>
      <c r="H645" s="76"/>
      <c r="I645" s="76"/>
      <c r="J645" s="76"/>
      <c r="K645" s="76"/>
      <c r="L645" s="76"/>
      <c r="M645" s="76"/>
      <c r="N645" s="76"/>
      <c r="O645" s="76"/>
      <c r="P645" s="148" t="e">
        <v>#DIV/0!</v>
      </c>
      <c r="Q645" s="77"/>
    </row>
    <row r="646" spans="1:20" s="74" customFormat="1">
      <c r="A646" s="71">
        <v>42930</v>
      </c>
      <c r="B646" s="72">
        <v>18</v>
      </c>
      <c r="C646" s="72"/>
      <c r="F646" s="75">
        <v>180</v>
      </c>
      <c r="G646" s="76"/>
      <c r="H646" s="76"/>
      <c r="I646" s="76"/>
      <c r="J646" s="76"/>
      <c r="K646" s="76"/>
      <c r="L646" s="76"/>
      <c r="M646" s="76"/>
      <c r="N646" s="76"/>
      <c r="O646" s="76"/>
      <c r="P646" s="148" t="e">
        <v>#DIV/0!</v>
      </c>
      <c r="Q646" s="77"/>
    </row>
    <row r="647" spans="1:20" s="74" customFormat="1">
      <c r="A647" s="71">
        <v>42930</v>
      </c>
      <c r="B647" s="72">
        <v>19</v>
      </c>
      <c r="C647" s="72"/>
      <c r="F647" s="75">
        <v>100</v>
      </c>
      <c r="G647" s="76"/>
      <c r="H647" s="76"/>
      <c r="I647" s="76"/>
      <c r="J647" s="76"/>
      <c r="K647" s="76"/>
      <c r="L647" s="76"/>
      <c r="M647" s="76"/>
      <c r="N647" s="76"/>
      <c r="O647" s="76"/>
      <c r="P647" s="148" t="e">
        <v>#DIV/0!</v>
      </c>
      <c r="Q647" s="77"/>
    </row>
    <row r="648" spans="1:20" s="74" customFormat="1">
      <c r="A648" s="71">
        <v>42930</v>
      </c>
      <c r="B648" s="72">
        <v>19</v>
      </c>
      <c r="C648" s="72"/>
      <c r="D648" s="73"/>
      <c r="F648" s="75">
        <v>180</v>
      </c>
      <c r="G648" s="76"/>
      <c r="H648" s="76"/>
      <c r="I648" s="76"/>
      <c r="J648" s="76"/>
      <c r="K648" s="76"/>
      <c r="L648" s="76"/>
      <c r="M648" s="76"/>
      <c r="N648" s="76"/>
      <c r="O648" s="76"/>
      <c r="P648" s="148" t="e">
        <v>#DIV/0!</v>
      </c>
      <c r="Q648" s="77"/>
    </row>
    <row r="649" spans="1:20" s="74" customFormat="1">
      <c r="A649" s="71">
        <v>42930</v>
      </c>
      <c r="B649" s="72">
        <v>20</v>
      </c>
      <c r="C649" s="72"/>
      <c r="D649" s="73"/>
      <c r="F649" s="75">
        <v>100</v>
      </c>
      <c r="G649" s="76"/>
      <c r="H649" s="76"/>
      <c r="I649" s="76"/>
      <c r="J649" s="76"/>
      <c r="K649" s="76"/>
      <c r="L649" s="76"/>
      <c r="M649" s="76"/>
      <c r="N649" s="76"/>
      <c r="O649" s="76"/>
      <c r="P649" s="148" t="e">
        <v>#DIV/0!</v>
      </c>
      <c r="Q649" s="77"/>
    </row>
    <row r="650" spans="1:20" s="74" customFormat="1">
      <c r="A650" s="71">
        <v>42930</v>
      </c>
      <c r="B650" s="72">
        <v>20</v>
      </c>
      <c r="C650" s="72"/>
      <c r="F650" s="75">
        <v>180</v>
      </c>
      <c r="G650" s="76"/>
      <c r="H650" s="76"/>
      <c r="I650" s="76"/>
      <c r="J650" s="76"/>
      <c r="K650" s="76"/>
      <c r="L650" s="76"/>
      <c r="M650" s="76"/>
      <c r="N650" s="76"/>
      <c r="O650" s="76"/>
      <c r="P650" s="148" t="e">
        <v>#DIV/0!</v>
      </c>
      <c r="Q650" s="77"/>
    </row>
    <row r="651" spans="1:20" s="74" customFormat="1">
      <c r="A651" s="71">
        <v>42930</v>
      </c>
      <c r="B651" s="72">
        <v>21</v>
      </c>
      <c r="C651" s="72"/>
      <c r="F651" s="75">
        <v>100</v>
      </c>
      <c r="G651" s="76"/>
      <c r="H651" s="76"/>
      <c r="I651" s="76"/>
      <c r="J651" s="76"/>
      <c r="K651" s="76"/>
      <c r="L651" s="76"/>
      <c r="M651" s="76"/>
      <c r="N651" s="76"/>
      <c r="O651" s="76"/>
      <c r="P651" s="148" t="e">
        <v>#DIV/0!</v>
      </c>
      <c r="Q651" s="77"/>
    </row>
    <row r="652" spans="1:20" s="74" customFormat="1">
      <c r="A652" s="71">
        <v>42930</v>
      </c>
      <c r="B652" s="72">
        <v>21</v>
      </c>
      <c r="C652" s="72"/>
      <c r="F652" s="75">
        <v>180</v>
      </c>
      <c r="G652" s="76"/>
      <c r="H652" s="76"/>
      <c r="I652" s="76"/>
      <c r="J652" s="76"/>
      <c r="K652" s="76"/>
      <c r="L652" s="76"/>
      <c r="M652" s="76"/>
      <c r="N652" s="76"/>
      <c r="O652" s="76"/>
      <c r="P652" s="148" t="e">
        <v>#DIV/0!</v>
      </c>
      <c r="Q652" s="77"/>
    </row>
    <row r="653" spans="1:20" s="74" customFormat="1">
      <c r="A653" s="71">
        <v>42930</v>
      </c>
      <c r="B653" s="72">
        <v>22</v>
      </c>
      <c r="C653" s="72"/>
      <c r="F653" s="75">
        <v>100</v>
      </c>
      <c r="G653" s="76"/>
      <c r="H653" s="76"/>
      <c r="I653" s="76"/>
      <c r="J653" s="76"/>
      <c r="K653" s="76"/>
      <c r="L653" s="76"/>
      <c r="M653" s="76"/>
      <c r="N653" s="76"/>
      <c r="O653" s="76"/>
      <c r="P653" s="148" t="e">
        <v>#DIV/0!</v>
      </c>
      <c r="Q653" s="77"/>
    </row>
    <row r="654" spans="1:20" s="74" customFormat="1">
      <c r="A654" s="71">
        <v>42930</v>
      </c>
      <c r="B654" s="72">
        <v>22</v>
      </c>
      <c r="C654" s="72"/>
      <c r="F654" s="75">
        <v>180</v>
      </c>
      <c r="G654" s="76"/>
      <c r="H654" s="76"/>
      <c r="I654" s="76"/>
      <c r="J654" s="76"/>
      <c r="K654" s="76"/>
      <c r="L654" s="76"/>
      <c r="M654" s="76"/>
      <c r="N654" s="76"/>
      <c r="O654" s="76"/>
      <c r="P654" s="148" t="e">
        <v>#DIV/0!</v>
      </c>
      <c r="Q654" s="77"/>
    </row>
    <row r="655" spans="1:20" s="74" customFormat="1">
      <c r="A655" s="71">
        <v>42930</v>
      </c>
      <c r="B655" s="72">
        <v>23</v>
      </c>
      <c r="C655" s="72"/>
      <c r="D655" s="73"/>
      <c r="F655" s="75">
        <v>100</v>
      </c>
      <c r="G655" s="76"/>
      <c r="H655" s="76"/>
      <c r="I655" s="76"/>
      <c r="J655" s="76"/>
      <c r="K655" s="76"/>
      <c r="L655" s="76"/>
      <c r="M655" s="76"/>
      <c r="N655" s="76"/>
      <c r="O655" s="76"/>
      <c r="P655" s="148" t="e">
        <v>#DIV/0!</v>
      </c>
      <c r="Q655" s="77"/>
    </row>
    <row r="656" spans="1:20" s="74" customFormat="1">
      <c r="A656" s="71">
        <v>42930</v>
      </c>
      <c r="B656" s="72">
        <v>23</v>
      </c>
      <c r="C656" s="72"/>
      <c r="F656" s="75">
        <v>180</v>
      </c>
      <c r="G656" s="76"/>
      <c r="H656" s="76"/>
      <c r="I656" s="76"/>
      <c r="J656" s="76"/>
      <c r="K656" s="76"/>
      <c r="L656" s="76"/>
      <c r="M656" s="76"/>
      <c r="N656" s="76"/>
      <c r="O656" s="76"/>
      <c r="P656" s="148" t="e">
        <v>#DIV/0!</v>
      </c>
      <c r="Q656" s="77"/>
    </row>
    <row r="657" spans="1:17" s="74" customFormat="1">
      <c r="A657" s="71">
        <v>42930</v>
      </c>
      <c r="B657" s="72">
        <v>24</v>
      </c>
      <c r="C657" s="72"/>
      <c r="D657" s="73"/>
      <c r="F657" s="75">
        <v>100</v>
      </c>
      <c r="G657" s="76"/>
      <c r="H657" s="76"/>
      <c r="I657" s="76"/>
      <c r="J657" s="76"/>
      <c r="K657" s="76"/>
      <c r="L657" s="76"/>
      <c r="M657" s="76"/>
      <c r="N657" s="76"/>
      <c r="O657" s="76"/>
      <c r="P657" s="148" t="e">
        <v>#DIV/0!</v>
      </c>
      <c r="Q657" s="77"/>
    </row>
    <row r="658" spans="1:17" s="82" customFormat="1" ht="16" thickBot="1">
      <c r="A658" s="79">
        <v>42930</v>
      </c>
      <c r="B658" s="80">
        <v>24</v>
      </c>
      <c r="C658" s="80"/>
      <c r="D658" s="81"/>
      <c r="F658" s="83">
        <v>180</v>
      </c>
      <c r="G658" s="84"/>
      <c r="H658" s="84"/>
      <c r="I658" s="84"/>
      <c r="J658" s="84"/>
      <c r="K658" s="84"/>
      <c r="L658" s="84"/>
      <c r="M658" s="84"/>
      <c r="N658" s="84"/>
      <c r="O658" s="84"/>
      <c r="P658" s="149" t="e">
        <v>#DIV/0!</v>
      </c>
      <c r="Q658" s="85"/>
    </row>
    <row r="1048576" spans="4:4">
      <c r="D1048576" s="9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D1048576 D35:D183 D185:D658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showRuler="0" zoomScale="80" zoomScaleNormal="80" zoomScalePageLayoutView="80" workbookViewId="0">
      <selection activeCell="E28" sqref="E28"/>
    </sheetView>
  </sheetViews>
  <sheetFormatPr baseColWidth="10" defaultRowHeight="15" x14ac:dyDescent="0"/>
  <cols>
    <col min="1" max="1" width="17.5" style="118" bestFit="1" customWidth="1"/>
    <col min="2" max="2" width="15.33203125" style="34" bestFit="1" customWidth="1"/>
    <col min="3" max="3" width="10.6640625" style="34" customWidth="1"/>
    <col min="4" max="4" width="14.33203125" style="34" bestFit="1" customWidth="1"/>
    <col min="5" max="5" width="9.6640625" style="34" customWidth="1"/>
    <col min="6" max="6" width="11.83203125" style="34" customWidth="1"/>
    <col min="7" max="7" width="13.1640625" style="34" customWidth="1"/>
    <col min="8" max="8" width="10.6640625" style="34" customWidth="1"/>
    <col min="9" max="9" width="9.5" style="34" customWidth="1"/>
    <col min="10" max="10" width="10" style="34" customWidth="1"/>
    <col min="11" max="11" width="9.5" style="34" customWidth="1"/>
    <col min="12" max="12" width="11.5" style="34" bestFit="1" customWidth="1"/>
    <col min="13" max="13" width="10.83203125" style="34" customWidth="1"/>
    <col min="14" max="14" width="9.6640625" style="34" customWidth="1"/>
    <col min="15" max="15" width="12" style="34" customWidth="1"/>
    <col min="16" max="16" width="15.33203125" style="34" bestFit="1" customWidth="1"/>
    <col min="17" max="17" width="12.83203125" style="34" customWidth="1"/>
    <col min="18" max="18" width="11.6640625" style="34" customWidth="1"/>
    <col min="19" max="19" width="9.1640625" style="34" customWidth="1"/>
    <col min="20" max="20" width="12.33203125" style="34" customWidth="1"/>
    <col min="21" max="21" width="8.5" style="34" customWidth="1"/>
    <col min="22" max="22" width="10.1640625" style="34" customWidth="1"/>
    <col min="23" max="23" width="10.83203125" style="34" customWidth="1"/>
    <col min="24" max="24" width="9.1640625" style="34" customWidth="1"/>
    <col min="25" max="25" width="12.5" style="34" bestFit="1" customWidth="1"/>
    <col min="26" max="26" width="10.83203125" style="34"/>
    <col min="27" max="27" width="16.83203125" style="34" customWidth="1"/>
    <col min="28" max="28" width="14.33203125" style="34" customWidth="1"/>
    <col min="29" max="29" width="19.1640625" style="34" customWidth="1"/>
    <col min="30" max="30" width="17.33203125" style="34" customWidth="1"/>
    <col min="31" max="16384" width="10.83203125" style="34"/>
  </cols>
  <sheetData>
    <row r="1" spans="1:30" ht="31" customHeight="1">
      <c r="A1" s="118" t="s">
        <v>127</v>
      </c>
    </row>
    <row r="2" spans="1:30" s="35" customFormat="1" ht="47" customHeight="1">
      <c r="A2" s="119"/>
      <c r="B2" s="36">
        <v>1</v>
      </c>
      <c r="C2" s="37">
        <v>2</v>
      </c>
      <c r="D2" s="37">
        <v>3</v>
      </c>
      <c r="E2" s="37">
        <v>4</v>
      </c>
      <c r="F2" s="36">
        <v>5</v>
      </c>
      <c r="G2" s="36">
        <v>6</v>
      </c>
      <c r="H2" s="36">
        <v>7</v>
      </c>
      <c r="I2" s="36">
        <v>8</v>
      </c>
      <c r="J2" s="36">
        <v>9</v>
      </c>
      <c r="K2" s="36">
        <v>10</v>
      </c>
      <c r="L2" s="37">
        <v>11</v>
      </c>
      <c r="M2" s="36">
        <v>12</v>
      </c>
      <c r="N2" s="36">
        <v>13</v>
      </c>
      <c r="O2" s="37">
        <v>14</v>
      </c>
      <c r="P2" s="37">
        <v>15</v>
      </c>
      <c r="Q2" s="36">
        <v>16</v>
      </c>
      <c r="R2" s="37">
        <v>17</v>
      </c>
      <c r="S2" s="36">
        <v>18</v>
      </c>
      <c r="T2" s="37">
        <v>19</v>
      </c>
      <c r="U2" s="36">
        <v>20</v>
      </c>
      <c r="V2" s="36">
        <v>21</v>
      </c>
      <c r="W2" s="37">
        <v>22</v>
      </c>
      <c r="X2" s="36">
        <v>23</v>
      </c>
      <c r="Y2" s="37">
        <v>24</v>
      </c>
    </row>
    <row r="3" spans="1:30" s="35" customFormat="1" ht="37" customHeight="1">
      <c r="A3" s="119"/>
      <c r="B3" s="36"/>
      <c r="C3" s="37"/>
      <c r="D3" s="37" t="s">
        <v>86</v>
      </c>
      <c r="E3" s="37"/>
      <c r="F3" s="36" t="s">
        <v>88</v>
      </c>
      <c r="G3" s="36"/>
      <c r="H3" s="36" t="s">
        <v>76</v>
      </c>
      <c r="I3" s="36" t="s">
        <v>87</v>
      </c>
      <c r="J3" s="36" t="s">
        <v>85</v>
      </c>
      <c r="K3" s="36" t="s">
        <v>107</v>
      </c>
      <c r="L3" s="37" t="s">
        <v>88</v>
      </c>
      <c r="M3" s="36" t="s">
        <v>85</v>
      </c>
      <c r="N3" s="36" t="s">
        <v>79</v>
      </c>
      <c r="O3" s="37"/>
      <c r="P3" s="37"/>
      <c r="Q3" s="36" t="s">
        <v>89</v>
      </c>
      <c r="R3" s="37" t="s">
        <v>38</v>
      </c>
      <c r="S3" s="36" t="s">
        <v>20</v>
      </c>
      <c r="T3" s="37" t="s">
        <v>90</v>
      </c>
      <c r="U3" s="36" t="s">
        <v>46</v>
      </c>
      <c r="V3" s="36" t="s">
        <v>111</v>
      </c>
      <c r="W3" s="37" t="s">
        <v>17</v>
      </c>
      <c r="X3" s="36"/>
      <c r="Y3" s="37"/>
    </row>
    <row r="4" spans="1:30" s="35" customFormat="1" ht="37" customHeight="1">
      <c r="A4" s="119"/>
      <c r="B4" s="36"/>
      <c r="C4" s="37"/>
      <c r="D4" s="37"/>
      <c r="E4" s="37"/>
      <c r="F4" s="36"/>
      <c r="G4" s="36"/>
      <c r="H4" s="36"/>
      <c r="I4" s="36"/>
      <c r="J4" s="36"/>
      <c r="K4" s="36"/>
      <c r="L4" s="37"/>
      <c r="M4" s="36"/>
      <c r="N4" s="36"/>
      <c r="O4" s="37"/>
      <c r="P4" s="37"/>
      <c r="Q4" s="36"/>
      <c r="R4" s="37"/>
      <c r="S4" s="36"/>
      <c r="T4" s="37"/>
      <c r="U4" s="36"/>
      <c r="V4" s="36"/>
      <c r="W4" s="37"/>
      <c r="X4" s="36"/>
      <c r="Y4" s="37"/>
    </row>
    <row r="5" spans="1:30">
      <c r="A5" s="120">
        <v>42874</v>
      </c>
      <c r="B5" s="53">
        <f>SUMIFS(Collection!$J:$J, Collection!$A:$A, $A5, Collection!$B:$B, B$2)</f>
        <v>0</v>
      </c>
      <c r="C5" s="53">
        <f>SUMIFS(Collection!$J:$J, Collection!$A:$A, $A5, Collection!$B:$B, C$2)</f>
        <v>0</v>
      </c>
      <c r="D5" s="53">
        <f>SUMIFS(Collection!$J:$J, Collection!$A:$A, $A5, Collection!$B:$B, D$2)</f>
        <v>0</v>
      </c>
      <c r="E5" s="53">
        <f>SUMIFS(Collection!$J:$J, Collection!$A:$A, $A5, Collection!$B:$B, E$2)</f>
        <v>0</v>
      </c>
      <c r="F5" s="53">
        <f>SUMIFS(Collection!$J:$J, Collection!$A:$A, $A5, Collection!$B:$B, F$2)</f>
        <v>0</v>
      </c>
      <c r="G5" s="53">
        <f>SUMIFS(Collection!$J:$J, Collection!$A:$A, $A5, Collection!$B:$B, G$2)</f>
        <v>0</v>
      </c>
      <c r="H5" s="53">
        <f>SUMIFS(Collection!$J:$J, Collection!$A:$A, $A5, Collection!$B:$B, H$2)</f>
        <v>0</v>
      </c>
      <c r="I5" s="53">
        <f>SUMIFS(Collection!$J:$J, Collection!$A:$A, $A5, Collection!$B:$B, I$2)</f>
        <v>0</v>
      </c>
      <c r="J5" s="53">
        <f>SUMIFS(Collection!$J:$J, Collection!$A:$A, $A5, Collection!$B:$B, J$2)</f>
        <v>0</v>
      </c>
      <c r="K5" s="53">
        <f>SUMIFS(Collection!$J:$J, Collection!$A:$A, $A5, Collection!$B:$B, K$2)</f>
        <v>0</v>
      </c>
      <c r="L5" s="53">
        <f>SUMIFS(Collection!$J:$J, Collection!$A:$A, $A5, Collection!$B:$B, L$2)</f>
        <v>0</v>
      </c>
      <c r="M5" s="53">
        <f>SUMIFS(Collection!$J:$J, Collection!$A:$A, $A5, Collection!$B:$B, M$2)</f>
        <v>0</v>
      </c>
      <c r="N5" s="53">
        <f>SUMIFS(Collection!$J:$J, Collection!$A:$A, $A5, Collection!$B:$B, N$2)</f>
        <v>0</v>
      </c>
      <c r="O5" s="53">
        <f>SUMIFS(Collection!$J:$J, Collection!$A:$A, $A5, Collection!$B:$B, O$2)</f>
        <v>0</v>
      </c>
      <c r="P5" s="53">
        <f>SUMIFS(Collection!$J:$J, Collection!$A:$A, $A5, Collection!$B:$B, P$2)</f>
        <v>0</v>
      </c>
      <c r="Q5" s="53">
        <f>SUMIFS(Collection!$J:$J, Collection!$A:$A, $A5, Collection!$B:$B, Q$2)</f>
        <v>0</v>
      </c>
      <c r="R5" s="53">
        <f>SUMIFS(Collection!$J:$J, Collection!$A:$A, $A5, Collection!$B:$B, R$2)</f>
        <v>0</v>
      </c>
      <c r="S5" s="53">
        <f>SUMIFS(Collection!$J:$J, Collection!$A:$A, $A5, Collection!$B:$B, S$2)</f>
        <v>0</v>
      </c>
      <c r="T5" s="53">
        <f>SUMIFS(Collection!$J:$J, Collection!$A:$A, $A5, Collection!$B:$B, T$2)</f>
        <v>0</v>
      </c>
      <c r="U5" s="53">
        <f>SUMIFS(Collection!$J:$J, Collection!$A:$A, $A5, Collection!$B:$B, U$2)</f>
        <v>0</v>
      </c>
      <c r="V5" s="53">
        <f>SUMIFS(Collection!$J:$J, Collection!$A:$A, $A5, Collection!$B:$B, V$2)</f>
        <v>0</v>
      </c>
      <c r="W5" s="53">
        <f>SUMIFS(Collection!$J:$J, Collection!$A:$A, $A5, Collection!$B:$B, W$2)</f>
        <v>0</v>
      </c>
      <c r="X5" s="53">
        <f>SUMIFS(Collection!$J:$J, Collection!$A:$A, $A5, Collection!$B:$B, X$2)</f>
        <v>0</v>
      </c>
      <c r="Y5" s="53">
        <f>SUMIFS(Collection!$J:$J, Collection!$A:$A, $A5, Collection!$B:$B, Y$2)</f>
        <v>0</v>
      </c>
      <c r="AA5" t="s">
        <v>21</v>
      </c>
      <c r="AB5" s="34" t="s">
        <v>46</v>
      </c>
      <c r="AC5" t="s">
        <v>44</v>
      </c>
      <c r="AD5" t="s">
        <v>124</v>
      </c>
    </row>
    <row r="6" spans="1:30">
      <c r="A6" s="120">
        <f t="shared" ref="A6:A81" si="0">1+A5</f>
        <v>42875</v>
      </c>
      <c r="B6" s="53">
        <f>SUMIFS(Collection!$J:$J, Collection!$A:$A, $A6, Collection!$B:$B, B$2)</f>
        <v>0</v>
      </c>
      <c r="C6" s="53">
        <f>SUMIFS(Collection!$J:$J, Collection!$A:$A, $A6, Collection!$B:$B, C$2)</f>
        <v>0</v>
      </c>
      <c r="D6" s="53">
        <f>SUMIFS(Collection!$J:$J, Collection!$A:$A, $A6, Collection!$B:$B, D$2)</f>
        <v>0</v>
      </c>
      <c r="E6" s="53">
        <f>SUMIFS(Collection!$J:$J, Collection!$A:$A, $A6, Collection!$B:$B, E$2)</f>
        <v>0</v>
      </c>
      <c r="F6" s="53">
        <f>SUMIFS(Collection!$J:$J, Collection!$A:$A, $A6, Collection!$B:$B, F$2)</f>
        <v>0</v>
      </c>
      <c r="G6" s="53">
        <f>SUMIFS(Collection!$J:$J, Collection!$A:$A, $A6, Collection!$B:$B, G$2)</f>
        <v>0</v>
      </c>
      <c r="H6" s="53">
        <f>SUMIFS(Collection!$J:$J, Collection!$A:$A, $A6, Collection!$B:$B, H$2)</f>
        <v>0</v>
      </c>
      <c r="I6" s="53">
        <f>SUMIFS(Collection!$J:$J, Collection!$A:$A, $A6, Collection!$B:$B, I$2)</f>
        <v>0</v>
      </c>
      <c r="J6" s="53">
        <f>SUMIFS(Collection!$J:$J, Collection!$A:$A, $A6, Collection!$B:$B, J$2)</f>
        <v>0</v>
      </c>
      <c r="K6" s="53">
        <f>SUMIFS(Collection!$J:$J, Collection!$A:$A, $A6, Collection!$B:$B, K$2)</f>
        <v>0</v>
      </c>
      <c r="L6" s="53">
        <f>SUMIFS(Collection!$J:$J, Collection!$A:$A, $A6, Collection!$B:$B, L$2)</f>
        <v>0</v>
      </c>
      <c r="M6" s="53">
        <f>SUMIFS(Collection!$J:$J, Collection!$A:$A, $A6, Collection!$B:$B, M$2)</f>
        <v>0</v>
      </c>
      <c r="N6" s="53">
        <f>SUMIFS(Collection!$J:$J, Collection!$A:$A, $A6, Collection!$B:$B, N$2)</f>
        <v>0</v>
      </c>
      <c r="O6" s="53">
        <f>SUMIFS(Collection!$J:$J, Collection!$A:$A, $A6, Collection!$B:$B, O$2)</f>
        <v>0</v>
      </c>
      <c r="P6" s="53">
        <f>SUMIFS(Collection!$J:$J, Collection!$A:$A, $A6, Collection!$B:$B, P$2)</f>
        <v>0</v>
      </c>
      <c r="Q6" s="53">
        <f>SUMIFS(Collection!$J:$J, Collection!$A:$A, $A6, Collection!$B:$B, Q$2)</f>
        <v>0</v>
      </c>
      <c r="R6" s="53">
        <f>SUMIFS(Collection!$J:$J, Collection!$A:$A, $A6, Collection!$B:$B, R$2)</f>
        <v>0</v>
      </c>
      <c r="S6" s="53">
        <f>SUMIFS(Collection!$J:$J, Collection!$A:$A, $A6, Collection!$B:$B, S$2)</f>
        <v>0</v>
      </c>
      <c r="T6" s="53">
        <f>SUMIFS(Collection!$J:$J, Collection!$A:$A, $A6, Collection!$B:$B, T$2)</f>
        <v>0</v>
      </c>
      <c r="U6" s="53">
        <f>SUMIFS(Collection!$J:$J, Collection!$A:$A, $A6, Collection!$B:$B, U$2)</f>
        <v>0</v>
      </c>
      <c r="V6" s="53">
        <f>SUMIFS(Collection!$J:$J, Collection!$A:$A, $A6, Collection!$B:$B, V$2)</f>
        <v>0</v>
      </c>
      <c r="W6" s="53">
        <f>SUMIFS(Collection!$J:$J, Collection!$A:$A, $A6, Collection!$B:$B, W$2)</f>
        <v>0</v>
      </c>
      <c r="X6" s="53">
        <f>SUMIFS(Collection!$J:$J, Collection!$A:$A, $A6, Collection!$B:$B, X$2)</f>
        <v>0</v>
      </c>
      <c r="Y6" s="53">
        <f>SUMIFS(Collection!$J:$J, Collection!$A:$A, $A6, Collection!$B:$B, Y$2)</f>
        <v>0</v>
      </c>
      <c r="AA6" t="s">
        <v>122</v>
      </c>
      <c r="AB6" s="34" t="s">
        <v>38</v>
      </c>
      <c r="AC6" t="s">
        <v>48</v>
      </c>
      <c r="AD6" t="s">
        <v>99</v>
      </c>
    </row>
    <row r="7" spans="1:30">
      <c r="A7" s="120">
        <f t="shared" si="0"/>
        <v>42876</v>
      </c>
      <c r="B7" s="53">
        <f>SUMIFS(Collection!$J:$J, Collection!$A:$A, $A7, Collection!$B:$B, B$2)</f>
        <v>0</v>
      </c>
      <c r="C7" s="53">
        <f>SUMIFS(Collection!$J:$J, Collection!$A:$A, $A7, Collection!$B:$B, C$2)</f>
        <v>0</v>
      </c>
      <c r="D7" s="53">
        <f>SUMIFS(Collection!$J:$J, Collection!$A:$A, $A7, Collection!$B:$B, D$2)</f>
        <v>0</v>
      </c>
      <c r="E7" s="53">
        <f>SUMIFS(Collection!$J:$J, Collection!$A:$A, $A7, Collection!$B:$B, E$2)</f>
        <v>0</v>
      </c>
      <c r="F7" s="53">
        <f>SUMIFS(Collection!$J:$J, Collection!$A:$A, $A7, Collection!$B:$B, F$2)</f>
        <v>0</v>
      </c>
      <c r="G7" s="53">
        <f>SUMIFS(Collection!$J:$J, Collection!$A:$A, $A7, Collection!$B:$B, G$2)</f>
        <v>0</v>
      </c>
      <c r="H7" s="53">
        <f>SUMIFS(Collection!$J:$J, Collection!$A:$A, $A7, Collection!$B:$B, H$2)</f>
        <v>0</v>
      </c>
      <c r="I7" s="53">
        <f>SUMIFS(Collection!$J:$J, Collection!$A:$A, $A7, Collection!$B:$B, I$2)</f>
        <v>0</v>
      </c>
      <c r="J7" s="53">
        <f>SUMIFS(Collection!$J:$J, Collection!$A:$A, $A7, Collection!$B:$B, J$2)</f>
        <v>0</v>
      </c>
      <c r="K7" s="53">
        <f>SUMIFS(Collection!$J:$J, Collection!$A:$A, $A7, Collection!$B:$B, K$2)</f>
        <v>0</v>
      </c>
      <c r="L7" s="53">
        <f>SUMIFS(Collection!$J:$J, Collection!$A:$A, $A7, Collection!$B:$B, L$2)</f>
        <v>0</v>
      </c>
      <c r="M7" s="53">
        <f>SUMIFS(Collection!$J:$J, Collection!$A:$A, $A7, Collection!$B:$B, M$2)</f>
        <v>0</v>
      </c>
      <c r="N7" s="53">
        <f>SUMIFS(Collection!$J:$J, Collection!$A:$A, $A7, Collection!$B:$B, N$2)</f>
        <v>0</v>
      </c>
      <c r="O7" s="53">
        <f>SUMIFS(Collection!$J:$J, Collection!$A:$A, $A7, Collection!$B:$B, O$2)</f>
        <v>0</v>
      </c>
      <c r="P7" s="53">
        <f>SUMIFS(Collection!$J:$J, Collection!$A:$A, $A7, Collection!$B:$B, P$2)</f>
        <v>0</v>
      </c>
      <c r="Q7" s="53">
        <f>SUMIFS(Collection!$J:$J, Collection!$A:$A, $A7, Collection!$B:$B, Q$2)</f>
        <v>0</v>
      </c>
      <c r="R7" s="53">
        <f>SUMIFS(Collection!$J:$J, Collection!$A:$A, $A7, Collection!$B:$B, R$2)</f>
        <v>0</v>
      </c>
      <c r="S7" s="53">
        <f>SUMIFS(Collection!$J:$J, Collection!$A:$A, $A7, Collection!$B:$B, S$2)</f>
        <v>0</v>
      </c>
      <c r="T7" s="53">
        <f>SUMIFS(Collection!$J:$J, Collection!$A:$A, $A7, Collection!$B:$B, T$2)</f>
        <v>0</v>
      </c>
      <c r="U7" s="53">
        <f>SUMIFS(Collection!$J:$J, Collection!$A:$A, $A7, Collection!$B:$B, U$2)</f>
        <v>0</v>
      </c>
      <c r="V7" s="53">
        <f>SUMIFS(Collection!$J:$J, Collection!$A:$A, $A7, Collection!$B:$B, V$2)</f>
        <v>0</v>
      </c>
      <c r="W7" s="53">
        <f>SUMIFS(Collection!$J:$J, Collection!$A:$A, $A7, Collection!$B:$B, W$2)</f>
        <v>0</v>
      </c>
      <c r="X7" s="53">
        <f>SUMIFS(Collection!$J:$J, Collection!$A:$A, $A7, Collection!$B:$B, X$2)</f>
        <v>0</v>
      </c>
      <c r="Y7" s="53">
        <f>SUMIFS(Collection!$J:$J, Collection!$A:$A, $A7, Collection!$B:$B, Y$2)</f>
        <v>0</v>
      </c>
      <c r="AA7" t="s">
        <v>142</v>
      </c>
      <c r="AB7" s="34" t="s">
        <v>37</v>
      </c>
      <c r="AC7" t="s">
        <v>25</v>
      </c>
      <c r="AD7" t="s">
        <v>50</v>
      </c>
    </row>
    <row r="8" spans="1:30">
      <c r="A8" s="120">
        <f t="shared" si="0"/>
        <v>42877</v>
      </c>
      <c r="B8" s="53">
        <f>SUMIFS(Collection!$J:$J, Collection!$A:$A, $A8, Collection!$B:$B, B$2)</f>
        <v>0</v>
      </c>
      <c r="C8" s="53">
        <f>SUMIFS(Collection!$J:$J, Collection!$A:$A, $A8, Collection!$B:$B, C$2)</f>
        <v>0</v>
      </c>
      <c r="D8" s="53">
        <f>SUMIFS(Collection!$J:$J, Collection!$A:$A, $A8, Collection!$B:$B, D$2)</f>
        <v>0</v>
      </c>
      <c r="E8" s="53">
        <f>SUMIFS(Collection!$J:$J, Collection!$A:$A, $A8, Collection!$B:$B, E$2)</f>
        <v>0</v>
      </c>
      <c r="F8" s="53">
        <f>SUMIFS(Collection!$J:$J, Collection!$A:$A, $A8, Collection!$B:$B, F$2)</f>
        <v>0</v>
      </c>
      <c r="G8" s="53">
        <f>SUMIFS(Collection!$J:$J, Collection!$A:$A, $A8, Collection!$B:$B, G$2)</f>
        <v>0</v>
      </c>
      <c r="H8" s="53">
        <f>SUMIFS(Collection!$J:$J, Collection!$A:$A, $A8, Collection!$B:$B, H$2)</f>
        <v>0</v>
      </c>
      <c r="I8" s="53">
        <f>SUMIFS(Collection!$J:$J, Collection!$A:$A, $A8, Collection!$B:$B, I$2)</f>
        <v>0</v>
      </c>
      <c r="J8" s="53">
        <f>SUMIFS(Collection!$J:$J, Collection!$A:$A, $A8, Collection!$B:$B, J$2)</f>
        <v>0</v>
      </c>
      <c r="K8" s="53">
        <f>SUMIFS(Collection!$J:$J, Collection!$A:$A, $A8, Collection!$B:$B, K$2)</f>
        <v>0</v>
      </c>
      <c r="L8" s="53">
        <f>SUMIFS(Collection!$J:$J, Collection!$A:$A, $A8, Collection!$B:$B, L$2)</f>
        <v>0</v>
      </c>
      <c r="M8" s="53">
        <f>SUMIFS(Collection!$J:$J, Collection!$A:$A, $A8, Collection!$B:$B, M$2)</f>
        <v>0</v>
      </c>
      <c r="N8" s="53">
        <f>SUMIFS(Collection!$J:$J, Collection!$A:$A, $A8, Collection!$B:$B, N$2)</f>
        <v>0</v>
      </c>
      <c r="O8" s="53">
        <f>SUMIFS(Collection!$J:$J, Collection!$A:$A, $A8, Collection!$B:$B, O$2)</f>
        <v>0</v>
      </c>
      <c r="P8" s="53">
        <f>SUMIFS(Collection!$J:$J, Collection!$A:$A, $A8, Collection!$B:$B, P$2)</f>
        <v>0</v>
      </c>
      <c r="Q8" s="53">
        <f>SUMIFS(Collection!$J:$J, Collection!$A:$A, $A8, Collection!$B:$B, Q$2)</f>
        <v>0</v>
      </c>
      <c r="R8" s="53">
        <f>SUMIFS(Collection!$J:$J, Collection!$A:$A, $A8, Collection!$B:$B, R$2)</f>
        <v>0</v>
      </c>
      <c r="S8" s="53">
        <f>SUMIFS(Collection!$J:$J, Collection!$A:$A, $A8, Collection!$B:$B, S$2)</f>
        <v>0</v>
      </c>
      <c r="T8" s="53">
        <f>SUMIFS(Collection!$J:$J, Collection!$A:$A, $A8, Collection!$B:$B, T$2)</f>
        <v>0</v>
      </c>
      <c r="U8" s="53">
        <f>SUMIFS(Collection!$J:$J, Collection!$A:$A, $A8, Collection!$B:$B, U$2)</f>
        <v>0</v>
      </c>
      <c r="V8" s="53">
        <f>SUMIFS(Collection!$J:$J, Collection!$A:$A, $A8, Collection!$B:$B, V$2)</f>
        <v>0</v>
      </c>
      <c r="W8" s="53">
        <f>SUMIFS(Collection!$J:$J, Collection!$A:$A, $A8, Collection!$B:$B, W$2)</f>
        <v>0</v>
      </c>
      <c r="X8" s="53">
        <f>SUMIFS(Collection!$J:$J, Collection!$A:$A, $A8, Collection!$B:$B, X$2)</f>
        <v>0</v>
      </c>
      <c r="Y8" s="53">
        <f>SUMIFS(Collection!$J:$J, Collection!$A:$A, $A8, Collection!$B:$B, Y$2)</f>
        <v>0</v>
      </c>
      <c r="AA8" t="s">
        <v>90</v>
      </c>
      <c r="AB8" s="61" t="s">
        <v>17</v>
      </c>
      <c r="AC8" t="s">
        <v>36</v>
      </c>
      <c r="AD8" t="s">
        <v>39</v>
      </c>
    </row>
    <row r="9" spans="1:30" s="61" customFormat="1">
      <c r="A9" s="122" t="s">
        <v>69</v>
      </c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AA9" s="27"/>
      <c r="AC9" t="s">
        <v>24</v>
      </c>
      <c r="AD9" t="s">
        <v>49</v>
      </c>
    </row>
    <row r="10" spans="1:30" s="61" customFormat="1">
      <c r="A10" s="122">
        <f>1+A8</f>
        <v>42878</v>
      </c>
      <c r="B10" s="115">
        <f>SUMIFS(Collection!$J:$J, Collection!$A:$A, $A10, Collection!$B:$B, B$2)</f>
        <v>0</v>
      </c>
      <c r="C10" s="115">
        <f>SUMIFS(Collection!$J:$J, Collection!$A:$A, $A10, Collection!$B:$B, C$2)</f>
        <v>0</v>
      </c>
      <c r="D10" s="115">
        <f>SUMIFS(Collection!$J:$J, Collection!$A:$A, $A10, Collection!$B:$B, D$2)</f>
        <v>0</v>
      </c>
      <c r="E10" s="115">
        <f>SUMIFS(Collection!$J:$J, Collection!$A:$A, $A10, Collection!$B:$B, E$2)</f>
        <v>0</v>
      </c>
      <c r="F10" s="115">
        <f>SUMIFS(Collection!$J:$J, Collection!$A:$A, $A10, Collection!$B:$B, F$2)</f>
        <v>0</v>
      </c>
      <c r="G10" s="115">
        <f>SUMIFS(Collection!$J:$J, Collection!$A:$A, $A10, Collection!$B:$B, G$2)</f>
        <v>0</v>
      </c>
      <c r="H10" s="115">
        <f>SUMIFS(Collection!$J:$J, Collection!$A:$A, $A10, Collection!$B:$B, H$2)</f>
        <v>0</v>
      </c>
      <c r="I10" s="115">
        <f>SUMIFS(Collection!$J:$J, Collection!$A:$A, $A10, Collection!$B:$B, I$2)</f>
        <v>0</v>
      </c>
      <c r="J10" s="115">
        <f>SUMIFS(Collection!$J:$J, Collection!$A:$A, $A10, Collection!$B:$B, J$2)</f>
        <v>0</v>
      </c>
      <c r="K10" s="115">
        <f>SUMIFS(Collection!$J:$J, Collection!$A:$A, $A10, Collection!$B:$B, K$2)</f>
        <v>0</v>
      </c>
      <c r="L10" s="115">
        <f>SUMIFS(Collection!$J:$J, Collection!$A:$A, $A10, Collection!$B:$B, L$2)</f>
        <v>0</v>
      </c>
      <c r="M10" s="115">
        <f>SUMIFS(Collection!$J:$J, Collection!$A:$A, $A10, Collection!$B:$B, M$2)</f>
        <v>0</v>
      </c>
      <c r="N10" s="115">
        <f>SUMIFS(Collection!$J:$J, Collection!$A:$A, $A10, Collection!$B:$B, N$2)</f>
        <v>0</v>
      </c>
      <c r="O10" s="115">
        <f>SUMIFS(Collection!$J:$J, Collection!$A:$A, $A10, Collection!$B:$B, O$2)</f>
        <v>0</v>
      </c>
      <c r="P10" s="115">
        <f>SUMIFS(Collection!$J:$J, Collection!$A:$A, $A10, Collection!$B:$B, P$2)</f>
        <v>0</v>
      </c>
      <c r="Q10" s="115">
        <f>SUMIFS(Collection!$J:$J, Collection!$A:$A, $A10, Collection!$B:$B, Q$2)</f>
        <v>0</v>
      </c>
      <c r="R10" s="115">
        <f>SUMIFS(Collection!$J:$J, Collection!$A:$A, $A10, Collection!$B:$B, R$2)</f>
        <v>0</v>
      </c>
      <c r="S10" s="115">
        <f>SUMIFS(Collection!$J:$J, Collection!$A:$A, $A10, Collection!$B:$B, S$2)</f>
        <v>0</v>
      </c>
      <c r="T10" s="115">
        <f>SUMIFS(Collection!$J:$J, Collection!$A:$A, $A10, Collection!$B:$B, T$2)</f>
        <v>0</v>
      </c>
      <c r="U10" s="115">
        <f>SUMIFS(Collection!$J:$J, Collection!$A:$A, $A10, Collection!$B:$B, U$2)</f>
        <v>0</v>
      </c>
      <c r="V10" s="115">
        <f>SUMIFS(Collection!$J:$J, Collection!$A:$A, $A10, Collection!$B:$B, V$2)</f>
        <v>0</v>
      </c>
      <c r="W10" s="115">
        <f>SUMIFS(Collection!$J:$J, Collection!$A:$A, $A10, Collection!$B:$B, W$2)</f>
        <v>0</v>
      </c>
      <c r="X10" s="115">
        <f>SUMIFS(Collection!$J:$J, Collection!$A:$A, $A10, Collection!$B:$B, X$2)</f>
        <v>0</v>
      </c>
      <c r="Y10" s="115">
        <f>SUMIFS(Collection!$J:$J, Collection!$A:$A, $A10, Collection!$B:$B, Y$2)</f>
        <v>0</v>
      </c>
      <c r="AA10" s="27"/>
      <c r="AC10" t="s">
        <v>34</v>
      </c>
      <c r="AD10" t="s">
        <v>146</v>
      </c>
    </row>
    <row r="11" spans="1:30" s="61" customFormat="1">
      <c r="A11" s="122">
        <f t="shared" si="0"/>
        <v>42879</v>
      </c>
      <c r="B11" s="115">
        <f>SUMIFS(Collection!$J:$J, Collection!$A:$A, $A11, Collection!$B:$B, B$2)</f>
        <v>0</v>
      </c>
      <c r="C11" s="115">
        <f>SUMIFS(Collection!$J:$J, Collection!$A:$A, $A11, Collection!$B:$B, C$2)</f>
        <v>0</v>
      </c>
      <c r="D11" s="115">
        <f>SUMIFS(Collection!$J:$J, Collection!$A:$A, $A11, Collection!$B:$B, D$2)</f>
        <v>0</v>
      </c>
      <c r="E11" s="115">
        <f>SUMIFS(Collection!$J:$J, Collection!$A:$A, $A11, Collection!$B:$B, E$2)</f>
        <v>0</v>
      </c>
      <c r="F11" s="115">
        <f>SUMIFS(Collection!$J:$J, Collection!$A:$A, $A11, Collection!$B:$B, F$2)</f>
        <v>0</v>
      </c>
      <c r="G11" s="115">
        <f>SUMIFS(Collection!$J:$J, Collection!$A:$A, $A11, Collection!$B:$B, G$2)</f>
        <v>0</v>
      </c>
      <c r="H11" s="115">
        <f>SUMIFS(Collection!$J:$J, Collection!$A:$A, $A11, Collection!$B:$B, H$2)</f>
        <v>0</v>
      </c>
      <c r="I11" s="115">
        <f>SUMIFS(Collection!$J:$J, Collection!$A:$A, $A11, Collection!$B:$B, I$2)</f>
        <v>0</v>
      </c>
      <c r="J11" s="115">
        <f>SUMIFS(Collection!$J:$J, Collection!$A:$A, $A11, Collection!$B:$B, J$2)</f>
        <v>0</v>
      </c>
      <c r="K11" s="115">
        <f>SUMIFS(Collection!$J:$J, Collection!$A:$A, $A11, Collection!$B:$B, K$2)</f>
        <v>0</v>
      </c>
      <c r="L11" s="115">
        <f>SUMIFS(Collection!$J:$J, Collection!$A:$A, $A11, Collection!$B:$B, L$2)</f>
        <v>0</v>
      </c>
      <c r="M11" s="115">
        <f>SUMIFS(Collection!$J:$J, Collection!$A:$A, $A11, Collection!$B:$B, M$2)</f>
        <v>0</v>
      </c>
      <c r="N11" s="115">
        <f>SUMIFS(Collection!$J:$J, Collection!$A:$A, $A11, Collection!$B:$B, N$2)</f>
        <v>0</v>
      </c>
      <c r="O11" s="115">
        <f>SUMIFS(Collection!$J:$J, Collection!$A:$A, $A11, Collection!$B:$B, O$2)</f>
        <v>0</v>
      </c>
      <c r="P11" s="115">
        <f>SUMIFS(Collection!$J:$J, Collection!$A:$A, $A11, Collection!$B:$B, P$2)</f>
        <v>0</v>
      </c>
      <c r="Q11" s="115">
        <f>SUMIFS(Collection!$J:$J, Collection!$A:$A, $A11, Collection!$B:$B, Q$2)</f>
        <v>0</v>
      </c>
      <c r="R11" s="115">
        <f>SUMIFS(Collection!$J:$J, Collection!$A:$A, $A11, Collection!$B:$B, R$2)</f>
        <v>0</v>
      </c>
      <c r="S11" s="115">
        <f>SUMIFS(Collection!$J:$J, Collection!$A:$A, $A11, Collection!$B:$B, S$2)</f>
        <v>0</v>
      </c>
      <c r="T11" s="115">
        <f>SUMIFS(Collection!$J:$J, Collection!$A:$A, $A11, Collection!$B:$B, T$2)</f>
        <v>0</v>
      </c>
      <c r="U11" s="115">
        <f>SUMIFS(Collection!$J:$J, Collection!$A:$A, $A11, Collection!$B:$B, U$2)</f>
        <v>0</v>
      </c>
      <c r="V11" s="115">
        <f>SUMIFS(Collection!$J:$J, Collection!$A:$A, $A11, Collection!$B:$B, V$2)</f>
        <v>0</v>
      </c>
      <c r="W11" s="115">
        <f>SUMIFS(Collection!$J:$J, Collection!$A:$A, $A11, Collection!$B:$B, W$2)</f>
        <v>0</v>
      </c>
      <c r="X11" s="115">
        <f>SUMIFS(Collection!$J:$J, Collection!$A:$A, $A11, Collection!$B:$B, X$2)</f>
        <v>0</v>
      </c>
      <c r="Y11" s="115">
        <f>SUMIFS(Collection!$J:$J, Collection!$A:$A, $A11, Collection!$B:$B, Y$2)</f>
        <v>0</v>
      </c>
      <c r="AA11" s="27"/>
      <c r="AC11" t="s">
        <v>27</v>
      </c>
      <c r="AD11" t="s">
        <v>100</v>
      </c>
    </row>
    <row r="12" spans="1:30" s="61" customFormat="1" ht="16" thickBot="1">
      <c r="A12" s="122">
        <f t="shared" si="0"/>
        <v>42880</v>
      </c>
      <c r="B12" s="115">
        <f>SUMIFS(Collection!$J:$J, Collection!$A:$A, $A12, Collection!$B:$B, B$2)</f>
        <v>0</v>
      </c>
      <c r="C12" s="115">
        <f>SUMIFS(Collection!$J:$J, Collection!$A:$A, $A12, Collection!$B:$B, C$2)</f>
        <v>0</v>
      </c>
      <c r="D12" s="115">
        <f>SUMIFS(Collection!$J:$J, Collection!$A:$A, $A12, Collection!$B:$B, D$2)</f>
        <v>0</v>
      </c>
      <c r="E12" s="115">
        <f>SUMIFS(Collection!$J:$J, Collection!$A:$A, $A12, Collection!$B:$B, E$2)</f>
        <v>0</v>
      </c>
      <c r="F12" s="115">
        <f>SUMIFS(Collection!$J:$J, Collection!$A:$A, $A12, Collection!$B:$B, F$2)</f>
        <v>0</v>
      </c>
      <c r="G12" s="115">
        <f>SUMIFS(Collection!$J:$J, Collection!$A:$A, $A12, Collection!$B:$B, G$2)</f>
        <v>0</v>
      </c>
      <c r="H12" s="115">
        <f>SUMIFS(Collection!$J:$J, Collection!$A:$A, $A12, Collection!$B:$B, H$2)</f>
        <v>0</v>
      </c>
      <c r="I12" s="115">
        <f>SUMIFS(Collection!$J:$J, Collection!$A:$A, $A12, Collection!$B:$B, I$2)</f>
        <v>0</v>
      </c>
      <c r="J12" s="115">
        <f>SUMIFS(Collection!$J:$J, Collection!$A:$A, $A12, Collection!$B:$B, J$2)</f>
        <v>0</v>
      </c>
      <c r="K12" s="115">
        <f>SUMIFS(Collection!$J:$J, Collection!$A:$A, $A12, Collection!$B:$B, K$2)</f>
        <v>0</v>
      </c>
      <c r="L12" s="115">
        <f>SUMIFS(Collection!$J:$J, Collection!$A:$A, $A12, Collection!$B:$B, L$2)</f>
        <v>0</v>
      </c>
      <c r="M12" s="115">
        <f>SUMIFS(Collection!$J:$J, Collection!$A:$A, $A12, Collection!$B:$B, M$2)</f>
        <v>0</v>
      </c>
      <c r="N12" s="115">
        <f>SUMIFS(Collection!$J:$J, Collection!$A:$A, $A12, Collection!$B:$B, N$2)</f>
        <v>0</v>
      </c>
      <c r="O12" s="115">
        <f>SUMIFS(Collection!$J:$J, Collection!$A:$A, $A12, Collection!$B:$B, O$2)</f>
        <v>0</v>
      </c>
      <c r="P12" s="115">
        <f>SUMIFS(Collection!$J:$J, Collection!$A:$A, $A12, Collection!$B:$B, P$2)</f>
        <v>0</v>
      </c>
      <c r="Q12" s="115">
        <f>SUMIFS(Collection!$J:$J, Collection!$A:$A, $A12, Collection!$B:$B, Q$2)</f>
        <v>0</v>
      </c>
      <c r="R12" s="115">
        <f>SUMIFS(Collection!$J:$J, Collection!$A:$A, $A12, Collection!$B:$B, R$2)</f>
        <v>0</v>
      </c>
      <c r="S12" s="115">
        <f>SUMIFS(Collection!$J:$J, Collection!$A:$A, $A12, Collection!$B:$B, S$2)</f>
        <v>0</v>
      </c>
      <c r="T12" s="115">
        <f>SUMIFS(Collection!$J:$J, Collection!$A:$A, $A12, Collection!$B:$B, T$2)</f>
        <v>0</v>
      </c>
      <c r="U12" s="115">
        <f>SUMIFS(Collection!$J:$J, Collection!$A:$A, $A12, Collection!$B:$B, U$2)</f>
        <v>0</v>
      </c>
      <c r="V12" s="115">
        <f>SUMIFS(Collection!$J:$J, Collection!$A:$A, $A12, Collection!$B:$B, V$2)</f>
        <v>0</v>
      </c>
      <c r="W12" s="115">
        <f>SUMIFS(Collection!$J:$J, Collection!$A:$A, $A12, Collection!$B:$B, W$2)</f>
        <v>0</v>
      </c>
      <c r="X12" s="115">
        <f>SUMIFS(Collection!$J:$J, Collection!$A:$A, $A12, Collection!$B:$B, X$2)</f>
        <v>0</v>
      </c>
      <c r="Y12" s="115">
        <f>SUMIFS(Collection!$J:$J, Collection!$A:$A, $A12, Collection!$B:$B, Y$2)</f>
        <v>0</v>
      </c>
      <c r="AA12" s="27"/>
      <c r="AC12" t="s">
        <v>23</v>
      </c>
      <c r="AD12" t="s">
        <v>31</v>
      </c>
    </row>
    <row r="13" spans="1:30" s="60" customFormat="1">
      <c r="A13" s="121" t="s">
        <v>69</v>
      </c>
      <c r="B13" s="114"/>
      <c r="C13" s="114"/>
      <c r="D13" s="126">
        <v>100</v>
      </c>
      <c r="E13" s="114"/>
      <c r="F13" s="126">
        <v>100</v>
      </c>
      <c r="G13" s="114"/>
      <c r="H13" s="126">
        <v>100</v>
      </c>
      <c r="I13" s="126">
        <v>100</v>
      </c>
      <c r="J13" s="126">
        <v>100</v>
      </c>
      <c r="K13" s="126">
        <v>100</v>
      </c>
      <c r="L13" s="126">
        <v>100</v>
      </c>
      <c r="M13" s="126">
        <v>100</v>
      </c>
      <c r="N13" s="126">
        <v>100</v>
      </c>
      <c r="O13" s="114"/>
      <c r="P13" s="114"/>
      <c r="Q13" s="126">
        <v>100</v>
      </c>
      <c r="R13" s="126">
        <v>100</v>
      </c>
      <c r="S13" s="126">
        <v>100</v>
      </c>
      <c r="T13" s="126">
        <v>100</v>
      </c>
      <c r="U13" s="126">
        <v>100</v>
      </c>
      <c r="V13" s="126">
        <v>100</v>
      </c>
      <c r="W13" s="126">
        <v>100</v>
      </c>
      <c r="X13" s="114"/>
      <c r="Y13" s="114"/>
      <c r="AA13" s="23"/>
    </row>
    <row r="14" spans="1:30" s="61" customFormat="1">
      <c r="A14" s="122">
        <f>1+A12</f>
        <v>42881</v>
      </c>
      <c r="B14" s="115">
        <f>SUMIFS(Collection!$J:$J, Collection!$A:$A, $A14, Collection!$B:$B, B$2)</f>
        <v>0</v>
      </c>
      <c r="C14" s="115">
        <f>SUMIFS(Collection!$J:$J, Collection!$A:$A, $A14, Collection!$B:$B, C$2)</f>
        <v>0</v>
      </c>
      <c r="D14" s="124">
        <f>'Bucket Counts'!S24</f>
        <v>69866.666666666657</v>
      </c>
      <c r="E14" s="115">
        <f>SUMIFS(Collection!$J:$J, Collection!$A:$A, $A14, Collection!$B:$B, E$2)</f>
        <v>0</v>
      </c>
      <c r="F14" s="124">
        <f>'Bucket Counts'!S25</f>
        <v>112000</v>
      </c>
      <c r="G14" s="115">
        <f>SUMIFS(Collection!$J:$J, Collection!$A:$A, $A14, Collection!$B:$B, G$2)</f>
        <v>0</v>
      </c>
      <c r="H14" s="124">
        <f>'Bucket Counts'!S27</f>
        <v>179400</v>
      </c>
      <c r="I14" s="124">
        <f>'Bucket Counts'!S21+Collection!O80</f>
        <v>66366.666666666672</v>
      </c>
      <c r="J14" s="124">
        <f>Collection!O85</f>
        <v>57866.666666666664</v>
      </c>
      <c r="K14" s="124">
        <f>'Bucket Counts'!S29+Collection!O79</f>
        <v>135800</v>
      </c>
      <c r="L14" s="124">
        <f>'Bucket Counts'!S20</f>
        <v>118400</v>
      </c>
      <c r="M14" s="124">
        <f>'Bucket Counts'!S26</f>
        <v>150666.66666666666</v>
      </c>
      <c r="N14" s="124">
        <f>'Bucket Counts'!S23</f>
        <v>97600</v>
      </c>
      <c r="O14" s="115">
        <f>SUMIFS(Collection!$J:$J, Collection!$A:$A, $A14, Collection!$B:$B, O$2)</f>
        <v>0</v>
      </c>
      <c r="P14" s="115">
        <f>SUMIFS(Collection!$J:$J, Collection!$A:$A, $A14, Collection!$B:$B, P$2)</f>
        <v>0</v>
      </c>
      <c r="Q14" s="124">
        <f>'Bucket Counts'!S22</f>
        <v>97600</v>
      </c>
      <c r="R14" s="124">
        <f>'Bucket Counts'!S30</f>
        <v>20666.666666666668</v>
      </c>
      <c r="S14" s="124">
        <f>'Bucket Counts'!S31+Collection!O82</f>
        <v>90000</v>
      </c>
      <c r="T14" s="124">
        <f>'Bucket Counts'!S32+Collection!O81</f>
        <v>74266.666666666657</v>
      </c>
      <c r="U14" s="124">
        <f>'Bucket Counts'!S33+Collection!O83</f>
        <v>75666.666666666672</v>
      </c>
      <c r="V14" s="124">
        <f>Collection!O84</f>
        <v>44200</v>
      </c>
      <c r="W14" s="124">
        <f>'Bucket Counts'!S34</f>
        <v>86933.333333333343</v>
      </c>
      <c r="X14" s="115">
        <f>SUMIFS(Collection!$J:$J, Collection!$A:$A, $A14, Collection!$B:$B, X$2)</f>
        <v>0</v>
      </c>
      <c r="Y14" s="115">
        <f>SUMIFS(Collection!$J:$J, Collection!$A:$A, $A14, Collection!$B:$B, Y$2)</f>
        <v>0</v>
      </c>
      <c r="AA14" s="27"/>
    </row>
    <row r="15" spans="1:30" s="61" customFormat="1">
      <c r="A15" s="122">
        <f t="shared" si="0"/>
        <v>42882</v>
      </c>
      <c r="B15" s="115">
        <f>SUMIFS(Collection!$J:$J, Collection!$A:$A, $A15, Collection!$B:$B, B$2)</f>
        <v>0</v>
      </c>
      <c r="C15" s="115">
        <f>SUMIFS(Collection!$J:$J, Collection!$A:$A, $A15, Collection!$B:$B, C$2)</f>
        <v>0</v>
      </c>
      <c r="D15" s="124">
        <f>Collection!O93</f>
        <v>4916.666666666667</v>
      </c>
      <c r="E15" s="115">
        <f>SUMIFS(Collection!$J:$J, Collection!$A:$A, $A15, Collection!$B:$B, E$2)</f>
        <v>0</v>
      </c>
      <c r="F15" s="124"/>
      <c r="G15" s="115">
        <f>SUMIFS(Collection!$J:$J, Collection!$A:$A, $A15, Collection!$B:$B, G$2)</f>
        <v>0</v>
      </c>
      <c r="H15" s="124">
        <f>SUMIFS(Collection!$J:$J, Collection!$A:$A, $A15, Collection!$B:$B, H$2)</f>
        <v>0</v>
      </c>
      <c r="I15" s="124">
        <f>Collection!O89+Collection!O94</f>
        <v>10625</v>
      </c>
      <c r="J15" s="124">
        <f>Collection!O87</f>
        <v>52250</v>
      </c>
      <c r="K15" s="124">
        <f>Collection!O88</f>
        <v>8016.666666666667</v>
      </c>
      <c r="L15" s="124">
        <f>SUMIFS(Collection!$J:$J, Collection!$A:$A, $A15, Collection!$B:$B, L$2)</f>
        <v>0</v>
      </c>
      <c r="M15" s="124">
        <f>Collection!O90+Collection!O91</f>
        <v>4958.333333333333</v>
      </c>
      <c r="N15" s="124">
        <f>Collection!O86+Collection!O97</f>
        <v>85866.666666666672</v>
      </c>
      <c r="O15" s="115">
        <f>SUMIFS(Collection!$J:$J, Collection!$A:$A, $A15, Collection!$B:$B, O$2)</f>
        <v>0</v>
      </c>
      <c r="P15" s="115">
        <f>SUMIFS(Collection!$J:$J, Collection!$A:$A, $A15, Collection!$B:$B, P$2)</f>
        <v>0</v>
      </c>
      <c r="Q15" s="124">
        <f>Collection!O92</f>
        <v>1400</v>
      </c>
      <c r="R15" s="124">
        <f>SUMIFS(Collection!$J:$J, Collection!$A:$A, $A15, Collection!$B:$B, R$2)</f>
        <v>0</v>
      </c>
      <c r="S15" s="124">
        <f>Collection!O95</f>
        <v>21600</v>
      </c>
      <c r="T15" s="124">
        <f>SUMIFS(Collection!$J:$J, Collection!$A:$A, $A15, Collection!$B:$B, T$2)</f>
        <v>0</v>
      </c>
      <c r="U15" s="124">
        <f>SUMIFS(Collection!$J:$J, Collection!$A:$A, $A15, Collection!$B:$B, U$2)</f>
        <v>0</v>
      </c>
      <c r="V15" s="124">
        <f>Collection!O96</f>
        <v>117866.66666666667</v>
      </c>
      <c r="W15" s="124">
        <f>SUMIFS(Collection!$J:$J, Collection!$A:$A, $A15, Collection!$B:$B, W$2)</f>
        <v>0</v>
      </c>
      <c r="X15" s="115">
        <f>SUMIFS(Collection!$J:$J, Collection!$A:$A, $A15, Collection!$B:$B, X$2)</f>
        <v>0</v>
      </c>
      <c r="Y15" s="115">
        <f>SUMIFS(Collection!$J:$J, Collection!$A:$A, $A15, Collection!$B:$B, Y$2)</f>
        <v>0</v>
      </c>
    </row>
    <row r="16" spans="1:30" s="61" customFormat="1">
      <c r="A16" s="122">
        <f t="shared" si="0"/>
        <v>42883</v>
      </c>
      <c r="B16" s="115">
        <f>SUMIFS(Collection!$J:$J, Collection!$A:$A, $A16, Collection!$B:$B, B$2)</f>
        <v>0</v>
      </c>
      <c r="C16" s="115">
        <f>SUMIFS(Collection!$J:$J, Collection!$A:$A, $A16, Collection!$B:$B, C$2)</f>
        <v>0</v>
      </c>
      <c r="D16" s="124">
        <f>SUMIFS(Collection!$J:$J, Collection!$A:$A, $A16, Collection!$B:$B, D$2)</f>
        <v>0</v>
      </c>
      <c r="E16" s="115">
        <f>SUMIFS(Collection!$J:$J, Collection!$A:$A, $A16, Collection!$B:$B, E$2)</f>
        <v>0</v>
      </c>
      <c r="F16" s="124"/>
      <c r="G16" s="115">
        <f>SUMIFS(Collection!$J:$J, Collection!$A:$A, $A16, Collection!$B:$B, G$2)</f>
        <v>0</v>
      </c>
      <c r="H16" s="124">
        <f>SUMIFS(Collection!$J:$J, Collection!$A:$A, $A16, Collection!$B:$B, H$2)</f>
        <v>0</v>
      </c>
      <c r="I16" s="124"/>
      <c r="J16" s="124"/>
      <c r="K16" s="124">
        <f>SUMIFS(Collection!$J:$J, Collection!$A:$A, $A16, Collection!$B:$B, K$2)</f>
        <v>0</v>
      </c>
      <c r="L16" s="124">
        <f>SUMIFS(Collection!$J:$J, Collection!$A:$A, $A16, Collection!$B:$B, L$2)</f>
        <v>0</v>
      </c>
      <c r="M16" s="124">
        <f>SUMIFS(Collection!$J:$J, Collection!$A:$A, $A16, Collection!$B:$B, M$2)</f>
        <v>0</v>
      </c>
      <c r="N16" s="124">
        <f>SUMIFS(Collection!$J:$J, Collection!$A:$A, $A16, Collection!$B:$B, N$2)</f>
        <v>0</v>
      </c>
      <c r="O16" s="115">
        <f>SUMIFS(Collection!$J:$J, Collection!$A:$A, $A16, Collection!$B:$B, O$2)</f>
        <v>0</v>
      </c>
      <c r="P16" s="115">
        <f>SUMIFS(Collection!$J:$J, Collection!$A:$A, $A16, Collection!$B:$B, P$2)</f>
        <v>0</v>
      </c>
      <c r="Q16" s="124">
        <f>SUMIFS(Collection!$J:$J, Collection!$A:$A, $A16, Collection!$B:$B, Q$2)</f>
        <v>0</v>
      </c>
      <c r="R16" s="124">
        <f>SUMIFS(Collection!$J:$J, Collection!$A:$A, $A16, Collection!$B:$B, R$2)</f>
        <v>0</v>
      </c>
      <c r="S16" s="124">
        <f>SUMIFS(Collection!$J:$J, Collection!$A:$A, $A16, Collection!$B:$B, S$2)</f>
        <v>0</v>
      </c>
      <c r="T16" s="124">
        <f>SUMIFS(Collection!$J:$J, Collection!$A:$A, $A16, Collection!$B:$B, T$2)</f>
        <v>0</v>
      </c>
      <c r="U16" s="124">
        <f>SUMIFS(Collection!$J:$J, Collection!$A:$A, $A16, Collection!$B:$B, U$2)</f>
        <v>0</v>
      </c>
      <c r="V16" s="124">
        <f>SUMIFS(Collection!$J:$J, Collection!$A:$A, $A16, Collection!$B:$B, V$2)</f>
        <v>0</v>
      </c>
      <c r="W16" s="124">
        <f>SUMIFS(Collection!$J:$J, Collection!$A:$A, $A16, Collection!$B:$B, W$2)</f>
        <v>0</v>
      </c>
      <c r="X16" s="115">
        <f>SUMIFS(Collection!$J:$J, Collection!$A:$A, $A16, Collection!$B:$B, X$2)</f>
        <v>0</v>
      </c>
      <c r="Y16" s="115">
        <f>SUMIFS(Collection!$J:$J, Collection!$A:$A, $A16, Collection!$B:$B, Y$2)</f>
        <v>0</v>
      </c>
    </row>
    <row r="17" spans="1:25" s="61" customFormat="1">
      <c r="A17" s="122">
        <v>42884</v>
      </c>
      <c r="B17" s="115"/>
      <c r="C17" s="115"/>
      <c r="D17" s="124"/>
      <c r="E17" s="115"/>
      <c r="F17" s="124"/>
      <c r="G17" s="115"/>
      <c r="H17" s="124"/>
      <c r="I17" s="124">
        <f>Collection!O98+Collection!O100</f>
        <v>53700</v>
      </c>
      <c r="J17" s="124">
        <f>Collection!O101</f>
        <v>4500</v>
      </c>
      <c r="K17" s="124"/>
      <c r="L17" s="124"/>
      <c r="M17" s="124"/>
      <c r="N17" s="124"/>
      <c r="O17" s="115"/>
      <c r="P17" s="115"/>
      <c r="Q17" s="124"/>
      <c r="R17" s="124"/>
      <c r="S17" s="124"/>
      <c r="T17" s="124"/>
      <c r="U17" s="124"/>
      <c r="V17" s="124"/>
      <c r="W17" s="124"/>
      <c r="X17" s="115"/>
      <c r="Y17" s="115"/>
    </row>
    <row r="18" spans="1:25" s="61" customFormat="1">
      <c r="A18" s="122" t="s">
        <v>147</v>
      </c>
      <c r="B18" s="115">
        <f>SUMIFS(Collection!$J:$J, Collection!$A:$A, $A18, Collection!$B:$B, B$2)</f>
        <v>0</v>
      </c>
      <c r="C18" s="115">
        <f>SUMIFS(Collection!$J:$J, Collection!$A:$A, $A18, Collection!$B:$B, C$2)</f>
        <v>0</v>
      </c>
      <c r="D18" s="124">
        <f t="shared" ref="D18:Y18" si="1">SUM(D14:D17)</f>
        <v>74783.333333333328</v>
      </c>
      <c r="E18" s="115">
        <f t="shared" si="1"/>
        <v>0</v>
      </c>
      <c r="F18" s="124">
        <f t="shared" si="1"/>
        <v>112000</v>
      </c>
      <c r="G18" s="115">
        <f t="shared" si="1"/>
        <v>0</v>
      </c>
      <c r="H18" s="124">
        <f t="shared" si="1"/>
        <v>179400</v>
      </c>
      <c r="I18" s="124">
        <f t="shared" si="1"/>
        <v>130691.66666666667</v>
      </c>
      <c r="J18" s="124">
        <f t="shared" si="1"/>
        <v>114616.66666666666</v>
      </c>
      <c r="K18" s="124">
        <f t="shared" si="1"/>
        <v>143816.66666666666</v>
      </c>
      <c r="L18" s="124">
        <f t="shared" si="1"/>
        <v>118400</v>
      </c>
      <c r="M18" s="124">
        <f t="shared" si="1"/>
        <v>155625</v>
      </c>
      <c r="N18" s="124">
        <f t="shared" si="1"/>
        <v>183466.66666666669</v>
      </c>
      <c r="O18" s="115">
        <f t="shared" si="1"/>
        <v>0</v>
      </c>
      <c r="P18" s="115">
        <f t="shared" si="1"/>
        <v>0</v>
      </c>
      <c r="Q18" s="124">
        <f t="shared" si="1"/>
        <v>99000</v>
      </c>
      <c r="R18" s="124">
        <f t="shared" si="1"/>
        <v>20666.666666666668</v>
      </c>
      <c r="S18" s="124">
        <f t="shared" si="1"/>
        <v>111600</v>
      </c>
      <c r="T18" s="124">
        <f t="shared" si="1"/>
        <v>74266.666666666657</v>
      </c>
      <c r="U18" s="124">
        <f t="shared" si="1"/>
        <v>75666.666666666672</v>
      </c>
      <c r="V18" s="124">
        <f t="shared" si="1"/>
        <v>162066.66666666669</v>
      </c>
      <c r="W18" s="124">
        <f t="shared" si="1"/>
        <v>86933.333333333343</v>
      </c>
      <c r="X18" s="115">
        <f t="shared" si="1"/>
        <v>0</v>
      </c>
      <c r="Y18" s="115">
        <f t="shared" si="1"/>
        <v>0</v>
      </c>
    </row>
    <row r="19" spans="1:25" s="62" customFormat="1" ht="16" thickBot="1">
      <c r="A19" s="123" t="s">
        <v>148</v>
      </c>
      <c r="B19" s="116" t="e">
        <f>SUM('Bucket Counts'!#REF!)/Stocking!B18</f>
        <v>#REF!</v>
      </c>
      <c r="C19" s="116" t="e">
        <f>SUM('Bucket Counts'!#REF!)/Stocking!C18</f>
        <v>#REF!</v>
      </c>
      <c r="D19" s="116">
        <f>SUM('Bucket Counts'!$P35:$P35)/Stocking!D18</f>
        <v>0.46356139959884118</v>
      </c>
      <c r="E19" s="116"/>
      <c r="F19" s="125"/>
      <c r="G19" s="116"/>
      <c r="H19" s="125"/>
      <c r="I19" s="125"/>
      <c r="J19" s="125"/>
      <c r="K19" s="125"/>
      <c r="L19" s="125"/>
      <c r="M19" s="125"/>
      <c r="N19" s="125"/>
      <c r="O19" s="116"/>
      <c r="P19" s="116"/>
      <c r="Q19" s="125"/>
      <c r="R19" s="125"/>
      <c r="S19" s="125"/>
      <c r="T19" s="125"/>
      <c r="U19" s="125"/>
      <c r="V19" s="125"/>
      <c r="W19" s="125"/>
      <c r="X19" s="116"/>
      <c r="Y19" s="116"/>
    </row>
    <row r="20" spans="1:25" s="61" customFormat="1">
      <c r="A20" s="122" t="s">
        <v>69</v>
      </c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s="61" customFormat="1">
      <c r="A21" s="122">
        <v>42885</v>
      </c>
      <c r="B21" s="115">
        <f>SUMIFS(Collection!$J:$J, Collection!$A:$A, $A21, Collection!$B:$B, B$2)</f>
        <v>0</v>
      </c>
      <c r="C21" s="115">
        <f>SUMIFS(Collection!$J:$J, Collection!$A:$A, $A21, Collection!$B:$B, C$2)</f>
        <v>0</v>
      </c>
      <c r="D21" s="115">
        <f>SUMIFS(Collection!$J:$J, Collection!$A:$A, $A21, Collection!$B:$B, D$2)</f>
        <v>0</v>
      </c>
      <c r="E21" s="115">
        <f>SUMIFS(Collection!$J:$J, Collection!$A:$A, $A21, Collection!$B:$B, E$2)</f>
        <v>0</v>
      </c>
      <c r="F21" s="115">
        <f>SUMIFS(Collection!$J:$J, Collection!$A:$A, $A21, Collection!$B:$B, F$2)</f>
        <v>0</v>
      </c>
      <c r="G21" s="115">
        <f>SUMIFS(Collection!$J:$J, Collection!$A:$A, $A21, Collection!$B:$B, G$2)</f>
        <v>0</v>
      </c>
      <c r="H21" s="115">
        <f>SUMIFS(Collection!$J:$J, Collection!$A:$A, $A21, Collection!$B:$B, H$2)</f>
        <v>0</v>
      </c>
      <c r="I21" s="115">
        <f>SUMIFS(Collection!$J:$J, Collection!$A:$A, $A21, Collection!$B:$B, I$2)</f>
        <v>0</v>
      </c>
      <c r="J21" s="115">
        <f>SUMIFS(Collection!$J:$J, Collection!$A:$A, $A21, Collection!$B:$B, J$2)</f>
        <v>0</v>
      </c>
      <c r="K21" s="115">
        <f>SUMIFS(Collection!$J:$J, Collection!$A:$A, $A21, Collection!$B:$B, K$2)</f>
        <v>0</v>
      </c>
      <c r="L21" s="115">
        <f>SUMIFS(Collection!$J:$J, Collection!$A:$A, $A21, Collection!$B:$B, L$2)</f>
        <v>0</v>
      </c>
      <c r="M21" s="115">
        <f>SUMIFS(Collection!$J:$J, Collection!$A:$A, $A21, Collection!$B:$B, M$2)</f>
        <v>0</v>
      </c>
      <c r="N21" s="115">
        <f>SUMIFS(Collection!$J:$J, Collection!$A:$A, $A21, Collection!$B:$B, N$2)</f>
        <v>0</v>
      </c>
      <c r="O21" s="115">
        <f>SUMIFS(Collection!$J:$J, Collection!$A:$A, $A21, Collection!$B:$B, O$2)</f>
        <v>0</v>
      </c>
      <c r="P21" s="115">
        <f>SUMIFS(Collection!$J:$J, Collection!$A:$A, $A21, Collection!$B:$B, P$2)</f>
        <v>0</v>
      </c>
      <c r="Q21" s="115">
        <f>SUMIFS(Collection!$J:$J, Collection!$A:$A, $A21, Collection!$B:$B, Q$2)</f>
        <v>0</v>
      </c>
      <c r="R21" s="115">
        <f>SUMIFS(Collection!$J:$J, Collection!$A:$A, $A21, Collection!$B:$B, R$2)</f>
        <v>0</v>
      </c>
      <c r="S21" s="115">
        <f>SUMIFS(Collection!$J:$J, Collection!$A:$A, $A21, Collection!$B:$B, S$2)</f>
        <v>0</v>
      </c>
      <c r="T21" s="115">
        <f>SUMIFS(Collection!$J:$J, Collection!$A:$A, $A21, Collection!$B:$B, T$2)</f>
        <v>0</v>
      </c>
      <c r="U21" s="115">
        <f>SUMIFS(Collection!$J:$J, Collection!$A:$A, $A21, Collection!$B:$B, U$2)</f>
        <v>0</v>
      </c>
      <c r="V21" s="115">
        <f>SUMIFS(Collection!$J:$J, Collection!$A:$A, $A21, Collection!$B:$B, V$2)</f>
        <v>0</v>
      </c>
      <c r="W21" s="115">
        <f>SUMIFS(Collection!$J:$J, Collection!$A:$A, $A21, Collection!$B:$B, W$2)</f>
        <v>0</v>
      </c>
      <c r="X21" s="115">
        <f>SUMIFS(Collection!$J:$J, Collection!$A:$A, $A21, Collection!$B:$B, X$2)</f>
        <v>0</v>
      </c>
      <c r="Y21" s="115">
        <f>SUMIFS(Collection!$J:$J, Collection!$A:$A, $A21, Collection!$B:$B, Y$2)</f>
        <v>0</v>
      </c>
    </row>
    <row r="22" spans="1:25" s="61" customFormat="1">
      <c r="A22" s="122">
        <f t="shared" si="0"/>
        <v>42886</v>
      </c>
      <c r="B22" s="115">
        <f>SUMIFS(Collection!$J:$J, Collection!$A:$A, $A22, Collection!$B:$B, B$2)</f>
        <v>0</v>
      </c>
      <c r="C22" s="115">
        <f>SUMIFS(Collection!$J:$J, Collection!$A:$A, $A22, Collection!$B:$B, C$2)</f>
        <v>0</v>
      </c>
      <c r="D22" s="115">
        <f>SUMIFS(Collection!$J:$J, Collection!$A:$A, $A22, Collection!$B:$B, D$2)</f>
        <v>0</v>
      </c>
      <c r="E22" s="115">
        <f>SUMIFS(Collection!$J:$J, Collection!$A:$A, $A22, Collection!$B:$B, E$2)</f>
        <v>0</v>
      </c>
      <c r="F22" s="115">
        <f>SUMIFS(Collection!$J:$J, Collection!$A:$A, $A22, Collection!$B:$B, F$2)</f>
        <v>0</v>
      </c>
      <c r="G22" s="115">
        <f>SUMIFS(Collection!$J:$J, Collection!$A:$A, $A22, Collection!$B:$B, G$2)</f>
        <v>0</v>
      </c>
      <c r="H22" s="115">
        <f>SUMIFS(Collection!$J:$J, Collection!$A:$A, $A22, Collection!$B:$B, H$2)</f>
        <v>0</v>
      </c>
      <c r="I22" s="115">
        <f>SUMIFS(Collection!$J:$J, Collection!$A:$A, $A22, Collection!$B:$B, I$2)</f>
        <v>0</v>
      </c>
      <c r="J22" s="115">
        <f>SUMIFS(Collection!$J:$J, Collection!$A:$A, $A22, Collection!$B:$B, J$2)</f>
        <v>0</v>
      </c>
      <c r="K22" s="115">
        <f>SUMIFS(Collection!$J:$J, Collection!$A:$A, $A22, Collection!$B:$B, K$2)</f>
        <v>0</v>
      </c>
      <c r="L22" s="115">
        <f>SUMIFS(Collection!$J:$J, Collection!$A:$A, $A22, Collection!$B:$B, L$2)</f>
        <v>0</v>
      </c>
      <c r="M22" s="115">
        <f>SUMIFS(Collection!$J:$J, Collection!$A:$A, $A22, Collection!$B:$B, M$2)</f>
        <v>0</v>
      </c>
      <c r="N22" s="115">
        <f>SUMIFS(Collection!$J:$J, Collection!$A:$A, $A22, Collection!$B:$B, N$2)</f>
        <v>0</v>
      </c>
      <c r="O22" s="115">
        <f>SUMIFS(Collection!$J:$J, Collection!$A:$A, $A22, Collection!$B:$B, O$2)</f>
        <v>0</v>
      </c>
      <c r="P22" s="115">
        <f>SUMIFS(Collection!$J:$J, Collection!$A:$A, $A22, Collection!$B:$B, P$2)</f>
        <v>0</v>
      </c>
      <c r="Q22" s="115">
        <f>SUMIFS(Collection!$J:$J, Collection!$A:$A, $A22, Collection!$B:$B, Q$2)</f>
        <v>0</v>
      </c>
      <c r="R22" s="115">
        <f>SUMIFS(Collection!$J:$J, Collection!$A:$A, $A22, Collection!$B:$B, R$2)</f>
        <v>0</v>
      </c>
      <c r="S22" s="115">
        <f>SUMIFS(Collection!$J:$J, Collection!$A:$A, $A22, Collection!$B:$B, S$2)</f>
        <v>0</v>
      </c>
      <c r="T22" s="115">
        <f>SUMIFS(Collection!$J:$J, Collection!$A:$A, $A22, Collection!$B:$B, T$2)</f>
        <v>0</v>
      </c>
      <c r="U22" s="115">
        <f>SUMIFS(Collection!$J:$J, Collection!$A:$A, $A22, Collection!$B:$B, U$2)</f>
        <v>0</v>
      </c>
      <c r="V22" s="115">
        <f>SUMIFS(Collection!$J:$J, Collection!$A:$A, $A22, Collection!$B:$B, V$2)</f>
        <v>0</v>
      </c>
      <c r="W22" s="115">
        <f>SUMIFS(Collection!$J:$J, Collection!$A:$A, $A22, Collection!$B:$B, W$2)</f>
        <v>0</v>
      </c>
      <c r="X22" s="115">
        <f>SUMIFS(Collection!$J:$J, Collection!$A:$A, $A22, Collection!$B:$B, X$2)</f>
        <v>0</v>
      </c>
      <c r="Y22" s="115">
        <f>SUMIFS(Collection!$J:$J, Collection!$A:$A, $A22, Collection!$B:$B, Y$2)</f>
        <v>0</v>
      </c>
    </row>
    <row r="23" spans="1:25" s="61" customFormat="1">
      <c r="A23" s="122">
        <f t="shared" si="0"/>
        <v>42887</v>
      </c>
      <c r="B23" s="115">
        <f>SUMIFS(Collection!$J:$J, Collection!$A:$A, $A23, Collection!$B:$B, B$2)</f>
        <v>0</v>
      </c>
      <c r="C23" s="115">
        <f>SUMIFS(Collection!$J:$J, Collection!$A:$A, $A23, Collection!$B:$B, C$2)</f>
        <v>0</v>
      </c>
      <c r="D23" s="115">
        <f>SUMIFS(Collection!$J:$J, Collection!$A:$A, $A23, Collection!$B:$B, D$2)</f>
        <v>0</v>
      </c>
      <c r="E23" s="115">
        <f>SUMIFS(Collection!$J:$J, Collection!$A:$A, $A23, Collection!$B:$B, E$2)</f>
        <v>0</v>
      </c>
      <c r="F23" s="115">
        <f>SUMIFS(Collection!$J:$J, Collection!$A:$A, $A23, Collection!$B:$B, F$2)</f>
        <v>0</v>
      </c>
      <c r="G23" s="115">
        <f>SUMIFS(Collection!$J:$J, Collection!$A:$A, $A23, Collection!$B:$B, G$2)</f>
        <v>0</v>
      </c>
      <c r="H23" s="115">
        <f>SUMIFS(Collection!$J:$J, Collection!$A:$A, $A23, Collection!$B:$B, H$2)</f>
        <v>0</v>
      </c>
      <c r="I23" s="115">
        <f>SUMIFS(Collection!$J:$J, Collection!$A:$A, $A23, Collection!$B:$B, I$2)</f>
        <v>0</v>
      </c>
      <c r="J23" s="115">
        <f>SUMIFS(Collection!$J:$J, Collection!$A:$A, $A23, Collection!$B:$B, J$2)</f>
        <v>0</v>
      </c>
      <c r="K23" s="115">
        <f>SUMIFS(Collection!$J:$J, Collection!$A:$A, $A23, Collection!$B:$B, K$2)</f>
        <v>0</v>
      </c>
      <c r="L23" s="115">
        <f>SUMIFS(Collection!$J:$J, Collection!$A:$A, $A23, Collection!$B:$B, L$2)</f>
        <v>0</v>
      </c>
      <c r="M23" s="115">
        <f>SUMIFS(Collection!$J:$J, Collection!$A:$A, $A23, Collection!$B:$B, M$2)</f>
        <v>0</v>
      </c>
      <c r="N23" s="115">
        <f>SUMIFS(Collection!$J:$J, Collection!$A:$A, $A23, Collection!$B:$B, N$2)</f>
        <v>0</v>
      </c>
      <c r="O23" s="115">
        <f>SUMIFS(Collection!$J:$J, Collection!$A:$A, $A23, Collection!$B:$B, O$2)</f>
        <v>0</v>
      </c>
      <c r="P23" s="115">
        <f>SUMIFS(Collection!$J:$J, Collection!$A:$A, $A23, Collection!$B:$B, P$2)</f>
        <v>0</v>
      </c>
      <c r="Q23" s="115">
        <f>SUMIFS(Collection!$J:$J, Collection!$A:$A, $A23, Collection!$B:$B, Q$2)</f>
        <v>0</v>
      </c>
      <c r="R23" s="115">
        <f>SUMIFS(Collection!$J:$J, Collection!$A:$A, $A23, Collection!$B:$B, R$2)</f>
        <v>0</v>
      </c>
      <c r="S23" s="115">
        <f>SUMIFS(Collection!$J:$J, Collection!$A:$A, $A23, Collection!$B:$B, S$2)</f>
        <v>0</v>
      </c>
      <c r="T23" s="115">
        <f>SUMIFS(Collection!$J:$J, Collection!$A:$A, $A23, Collection!$B:$B, T$2)</f>
        <v>0</v>
      </c>
      <c r="U23" s="115">
        <f>SUMIFS(Collection!$J:$J, Collection!$A:$A, $A23, Collection!$B:$B, U$2)</f>
        <v>0</v>
      </c>
      <c r="V23" s="115">
        <f>SUMIFS(Collection!$J:$J, Collection!$A:$A, $A23, Collection!$B:$B, V$2)</f>
        <v>0</v>
      </c>
      <c r="W23" s="115">
        <f>SUMIFS(Collection!$J:$J, Collection!$A:$A, $A23, Collection!$B:$B, W$2)</f>
        <v>0</v>
      </c>
      <c r="X23" s="115">
        <f>SUMIFS(Collection!$J:$J, Collection!$A:$A, $A23, Collection!$B:$B, X$2)</f>
        <v>0</v>
      </c>
      <c r="Y23" s="115">
        <f>SUMIFS(Collection!$J:$J, Collection!$A:$A, $A23, Collection!$B:$B, Y$2)</f>
        <v>0</v>
      </c>
    </row>
    <row r="24" spans="1:25" s="62" customFormat="1" ht="16" thickBot="1">
      <c r="A24" s="123">
        <f t="shared" si="0"/>
        <v>42888</v>
      </c>
      <c r="B24" s="116">
        <f>SUMIFS(Collection!$J:$J, Collection!$A:$A, $A24, Collection!$B:$B, B$2)</f>
        <v>0</v>
      </c>
      <c r="C24" s="116">
        <f>SUMIFS(Collection!$J:$J, Collection!$A:$A, $A24, Collection!$B:$B, C$2)</f>
        <v>0</v>
      </c>
      <c r="D24" s="116">
        <f>SUMIFS(Collection!$J:$J, Collection!$A:$A, $A24, Collection!$B:$B, D$2)</f>
        <v>0</v>
      </c>
      <c r="E24" s="116">
        <f>SUMIFS(Collection!$J:$J, Collection!$A:$A, $A24, Collection!$B:$B, E$2)</f>
        <v>0</v>
      </c>
      <c r="F24" s="116">
        <f>SUMIFS(Collection!$J:$J, Collection!$A:$A, $A24, Collection!$B:$B, F$2)</f>
        <v>0</v>
      </c>
      <c r="G24" s="116">
        <f>SUMIFS(Collection!$J:$J, Collection!$A:$A, $A24, Collection!$B:$B, G$2)</f>
        <v>0</v>
      </c>
      <c r="H24" s="116">
        <f>SUMIFS(Collection!$J:$J, Collection!$A:$A, $A24, Collection!$B:$B, H$2)</f>
        <v>0</v>
      </c>
      <c r="I24" s="116">
        <f>SUMIFS(Collection!$J:$J, Collection!$A:$A, $A24, Collection!$B:$B, I$2)</f>
        <v>0</v>
      </c>
      <c r="J24" s="116">
        <f>SUMIFS(Collection!$J:$J, Collection!$A:$A, $A24, Collection!$B:$B, J$2)</f>
        <v>0</v>
      </c>
      <c r="K24" s="116">
        <f>SUMIFS(Collection!$J:$J, Collection!$A:$A, $A24, Collection!$B:$B, K$2)</f>
        <v>0</v>
      </c>
      <c r="L24" s="116">
        <f>SUMIFS(Collection!$J:$J, Collection!$A:$A, $A24, Collection!$B:$B, L$2)</f>
        <v>0</v>
      </c>
      <c r="M24" s="116">
        <f>SUMIFS(Collection!$J:$J, Collection!$A:$A, $A24, Collection!$B:$B, M$2)</f>
        <v>0</v>
      </c>
      <c r="N24" s="116">
        <f>SUMIFS(Collection!$J:$J, Collection!$A:$A, $A24, Collection!$B:$B, N$2)</f>
        <v>0</v>
      </c>
      <c r="O24" s="116">
        <f>SUMIFS(Collection!$J:$J, Collection!$A:$A, $A24, Collection!$B:$B, O$2)</f>
        <v>0</v>
      </c>
      <c r="P24" s="116">
        <f>SUMIFS(Collection!$J:$J, Collection!$A:$A, $A24, Collection!$B:$B, P$2)</f>
        <v>0</v>
      </c>
      <c r="Q24" s="116">
        <f>SUMIFS(Collection!$J:$J, Collection!$A:$A, $A24, Collection!$B:$B, Q$2)</f>
        <v>0</v>
      </c>
      <c r="R24" s="116">
        <f>SUMIFS(Collection!$J:$J, Collection!$A:$A, $A24, Collection!$B:$B, R$2)</f>
        <v>0</v>
      </c>
      <c r="S24" s="116">
        <f>SUMIFS(Collection!$J:$J, Collection!$A:$A, $A24, Collection!$B:$B, S$2)</f>
        <v>0</v>
      </c>
      <c r="T24" s="116">
        <f>SUMIFS(Collection!$J:$J, Collection!$A:$A, $A24, Collection!$B:$B, T$2)</f>
        <v>0</v>
      </c>
      <c r="U24" s="116">
        <f>SUMIFS(Collection!$J:$J, Collection!$A:$A, $A24, Collection!$B:$B, U$2)</f>
        <v>0</v>
      </c>
      <c r="V24" s="116">
        <f>SUMIFS(Collection!$J:$J, Collection!$A:$A, $A24, Collection!$B:$B, V$2)</f>
        <v>0</v>
      </c>
      <c r="W24" s="116">
        <f>SUMIFS(Collection!$J:$J, Collection!$A:$A, $A24, Collection!$B:$B, W$2)</f>
        <v>0</v>
      </c>
      <c r="X24" s="116">
        <f>SUMIFS(Collection!$J:$J, Collection!$A:$A, $A24, Collection!$B:$B, X$2)</f>
        <v>0</v>
      </c>
      <c r="Y24" s="116">
        <f>SUMIFS(Collection!$J:$J, Collection!$A:$A, $A24, Collection!$B:$B, Y$2)</f>
        <v>0</v>
      </c>
    </row>
    <row r="25" spans="1:25" s="61" customFormat="1">
      <c r="A25" s="122" t="s">
        <v>69</v>
      </c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</row>
    <row r="26" spans="1:25" s="61" customFormat="1">
      <c r="A26" s="122">
        <f>1+A24</f>
        <v>42889</v>
      </c>
      <c r="B26" s="115">
        <f>SUMIFS(Collection!$J:$J, Collection!$A:$A, $A26, Collection!$B:$B, B$2)</f>
        <v>0</v>
      </c>
      <c r="C26" s="115">
        <f>SUMIFS(Collection!$J:$J, Collection!$A:$A, $A26, Collection!$B:$B, C$2)</f>
        <v>0</v>
      </c>
      <c r="D26" s="115">
        <f>SUMIFS(Collection!$J:$J, Collection!$A:$A, $A26, Collection!$B:$B, D$2)</f>
        <v>0</v>
      </c>
      <c r="E26" s="115">
        <f>SUMIFS(Collection!$J:$J, Collection!$A:$A, $A26, Collection!$B:$B, E$2)</f>
        <v>0</v>
      </c>
      <c r="F26" s="115">
        <f>SUMIFS(Collection!$J:$J, Collection!$A:$A, $A26, Collection!$B:$B, F$2)</f>
        <v>0</v>
      </c>
      <c r="G26" s="115">
        <f>SUMIFS(Collection!$J:$J, Collection!$A:$A, $A26, Collection!$B:$B, G$2)</f>
        <v>0</v>
      </c>
      <c r="H26" s="115">
        <f>SUMIFS(Collection!$J:$J, Collection!$A:$A, $A26, Collection!$B:$B, H$2)</f>
        <v>0</v>
      </c>
      <c r="I26" s="115">
        <f>SUMIFS(Collection!$J:$J, Collection!$A:$A, $A26, Collection!$B:$B, I$2)</f>
        <v>0</v>
      </c>
      <c r="J26" s="115">
        <f>SUMIFS(Collection!$J:$J, Collection!$A:$A, $A26, Collection!$B:$B, J$2)</f>
        <v>0</v>
      </c>
      <c r="K26" s="115">
        <f>SUMIFS(Collection!$J:$J, Collection!$A:$A, $A26, Collection!$B:$B, K$2)</f>
        <v>0</v>
      </c>
      <c r="L26" s="115">
        <f>SUMIFS(Collection!$J:$J, Collection!$A:$A, $A26, Collection!$B:$B, L$2)</f>
        <v>0</v>
      </c>
      <c r="M26" s="115">
        <f>SUMIFS(Collection!$J:$J, Collection!$A:$A, $A26, Collection!$B:$B, M$2)</f>
        <v>0</v>
      </c>
      <c r="N26" s="115">
        <f>SUMIFS(Collection!$J:$J, Collection!$A:$A, $A26, Collection!$B:$B, N$2)</f>
        <v>0</v>
      </c>
      <c r="O26" s="115">
        <f>SUMIFS(Collection!$J:$J, Collection!$A:$A, $A26, Collection!$B:$B, O$2)</f>
        <v>0</v>
      </c>
      <c r="P26" s="115">
        <f>SUMIFS(Collection!$J:$J, Collection!$A:$A, $A26, Collection!$B:$B, P$2)</f>
        <v>0</v>
      </c>
      <c r="Q26" s="115">
        <f>SUMIFS(Collection!$J:$J, Collection!$A:$A, $A26, Collection!$B:$B, Q$2)</f>
        <v>0</v>
      </c>
      <c r="R26" s="115">
        <f>SUMIFS(Collection!$J:$J, Collection!$A:$A, $A26, Collection!$B:$B, R$2)</f>
        <v>0</v>
      </c>
      <c r="S26" s="115">
        <f>SUMIFS(Collection!$J:$J, Collection!$A:$A, $A26, Collection!$B:$B, S$2)</f>
        <v>0</v>
      </c>
      <c r="T26" s="115">
        <f>SUMIFS(Collection!$J:$J, Collection!$A:$A, $A26, Collection!$B:$B, T$2)</f>
        <v>0</v>
      </c>
      <c r="U26" s="115">
        <f>SUMIFS(Collection!$J:$J, Collection!$A:$A, $A26, Collection!$B:$B, U$2)</f>
        <v>0</v>
      </c>
      <c r="V26" s="115">
        <f>SUMIFS(Collection!$J:$J, Collection!$A:$A, $A26, Collection!$B:$B, V$2)</f>
        <v>0</v>
      </c>
      <c r="W26" s="115">
        <f>SUMIFS(Collection!$J:$J, Collection!$A:$A, $A26, Collection!$B:$B, W$2)</f>
        <v>0</v>
      </c>
      <c r="X26" s="115">
        <f>SUMIFS(Collection!$J:$J, Collection!$A:$A, $A26, Collection!$B:$B, X$2)</f>
        <v>0</v>
      </c>
      <c r="Y26" s="115">
        <f>SUMIFS(Collection!$J:$J, Collection!$A:$A, $A26, Collection!$B:$B, Y$2)</f>
        <v>0</v>
      </c>
    </row>
    <row r="27" spans="1:25" s="61" customFormat="1">
      <c r="A27" s="122">
        <f t="shared" si="0"/>
        <v>42890</v>
      </c>
      <c r="B27" s="115">
        <f>SUMIFS(Collection!$J:$J, Collection!$A:$A, $A27, Collection!$B:$B, B$2)</f>
        <v>0</v>
      </c>
      <c r="C27" s="115">
        <f>SUMIFS(Collection!$J:$J, Collection!$A:$A, $A27, Collection!$B:$B, C$2)</f>
        <v>0</v>
      </c>
      <c r="D27" s="115">
        <f>SUMIFS(Collection!$J:$J, Collection!$A:$A, $A27, Collection!$B:$B, D$2)</f>
        <v>0</v>
      </c>
      <c r="E27" s="115">
        <f>SUMIFS(Collection!$J:$J, Collection!$A:$A, $A27, Collection!$B:$B, E$2)</f>
        <v>0</v>
      </c>
      <c r="F27" s="115">
        <f>SUMIFS(Collection!$J:$J, Collection!$A:$A, $A27, Collection!$B:$B, F$2)</f>
        <v>0</v>
      </c>
      <c r="G27" s="115">
        <f>SUMIFS(Collection!$J:$J, Collection!$A:$A, $A27, Collection!$B:$B, G$2)</f>
        <v>0</v>
      </c>
      <c r="H27" s="115">
        <f>SUMIFS(Collection!$J:$J, Collection!$A:$A, $A27, Collection!$B:$B, H$2)</f>
        <v>0</v>
      </c>
      <c r="I27" s="115">
        <f>SUMIFS(Collection!$J:$J, Collection!$A:$A, $A27, Collection!$B:$B, I$2)</f>
        <v>0</v>
      </c>
      <c r="J27" s="115">
        <f>SUMIFS(Collection!$J:$J, Collection!$A:$A, $A27, Collection!$B:$B, J$2)</f>
        <v>0</v>
      </c>
      <c r="K27" s="115">
        <f>SUMIFS(Collection!$J:$J, Collection!$A:$A, $A27, Collection!$B:$B, K$2)</f>
        <v>0</v>
      </c>
      <c r="L27" s="115">
        <f>SUMIFS(Collection!$J:$J, Collection!$A:$A, $A27, Collection!$B:$B, L$2)</f>
        <v>0</v>
      </c>
      <c r="M27" s="115">
        <f>SUMIFS(Collection!$J:$J, Collection!$A:$A, $A27, Collection!$B:$B, M$2)</f>
        <v>0</v>
      </c>
      <c r="N27" s="115">
        <f>SUMIFS(Collection!$J:$J, Collection!$A:$A, $A27, Collection!$B:$B, N$2)</f>
        <v>0</v>
      </c>
      <c r="O27" s="115">
        <f>SUMIFS(Collection!$J:$J, Collection!$A:$A, $A27, Collection!$B:$B, O$2)</f>
        <v>0</v>
      </c>
      <c r="P27" s="115">
        <f>SUMIFS(Collection!$J:$J, Collection!$A:$A, $A27, Collection!$B:$B, P$2)</f>
        <v>0</v>
      </c>
      <c r="Q27" s="115">
        <f>SUMIFS(Collection!$J:$J, Collection!$A:$A, $A27, Collection!$B:$B, Q$2)</f>
        <v>0</v>
      </c>
      <c r="R27" s="115">
        <f>SUMIFS(Collection!$J:$J, Collection!$A:$A, $A27, Collection!$B:$B, R$2)</f>
        <v>0</v>
      </c>
      <c r="S27" s="115">
        <f>SUMIFS(Collection!$J:$J, Collection!$A:$A, $A27, Collection!$B:$B, S$2)</f>
        <v>0</v>
      </c>
      <c r="T27" s="115">
        <f>SUMIFS(Collection!$J:$J, Collection!$A:$A, $A27, Collection!$B:$B, T$2)</f>
        <v>0</v>
      </c>
      <c r="U27" s="115">
        <f>SUMIFS(Collection!$J:$J, Collection!$A:$A, $A27, Collection!$B:$B, U$2)</f>
        <v>0</v>
      </c>
      <c r="V27" s="115">
        <f>SUMIFS(Collection!$J:$J, Collection!$A:$A, $A27, Collection!$B:$B, V$2)</f>
        <v>0</v>
      </c>
      <c r="W27" s="115">
        <f>SUMIFS(Collection!$J:$J, Collection!$A:$A, $A27, Collection!$B:$B, W$2)</f>
        <v>0</v>
      </c>
      <c r="X27" s="115">
        <f>SUMIFS(Collection!$J:$J, Collection!$A:$A, $A27, Collection!$B:$B, X$2)</f>
        <v>0</v>
      </c>
      <c r="Y27" s="115">
        <f>SUMIFS(Collection!$J:$J, Collection!$A:$A, $A27, Collection!$B:$B, Y$2)</f>
        <v>0</v>
      </c>
    </row>
    <row r="28" spans="1:25" s="62" customFormat="1" ht="16" thickBot="1">
      <c r="A28" s="123">
        <f t="shared" si="0"/>
        <v>42891</v>
      </c>
      <c r="B28" s="116">
        <f>SUMIFS(Collection!$J:$J, Collection!$A:$A, $A28, Collection!$B:$B, B$2)</f>
        <v>0</v>
      </c>
      <c r="C28" s="116">
        <f>SUMIFS(Collection!$J:$J, Collection!$A:$A, $A28, Collection!$B:$B, C$2)</f>
        <v>0</v>
      </c>
      <c r="D28" s="116">
        <f>SUMIFS(Collection!$J:$J, Collection!$A:$A, $A28, Collection!$B:$B, D$2)</f>
        <v>0</v>
      </c>
      <c r="E28" s="116">
        <f>SUMIFS(Collection!$J:$J, Collection!$A:$A, $A28, Collection!$B:$B, E$2)</f>
        <v>0</v>
      </c>
      <c r="F28" s="116">
        <f>SUMIFS(Collection!$J:$J, Collection!$A:$A, $A28, Collection!$B:$B, F$2)</f>
        <v>0</v>
      </c>
      <c r="G28" s="116">
        <f>SUMIFS(Collection!$J:$J, Collection!$A:$A, $A28, Collection!$B:$B, G$2)</f>
        <v>0</v>
      </c>
      <c r="H28" s="116">
        <f>SUMIFS(Collection!$J:$J, Collection!$A:$A, $A28, Collection!$B:$B, H$2)</f>
        <v>0</v>
      </c>
      <c r="I28" s="116">
        <f>SUMIFS(Collection!$J:$J, Collection!$A:$A, $A28, Collection!$B:$B, I$2)</f>
        <v>0</v>
      </c>
      <c r="J28" s="116">
        <f>SUMIFS(Collection!$J:$J, Collection!$A:$A, $A28, Collection!$B:$B, J$2)</f>
        <v>0</v>
      </c>
      <c r="K28" s="116">
        <f>SUMIFS(Collection!$J:$J, Collection!$A:$A, $A28, Collection!$B:$B, K$2)</f>
        <v>0</v>
      </c>
      <c r="L28" s="116">
        <f>SUMIFS(Collection!$J:$J, Collection!$A:$A, $A28, Collection!$B:$B, L$2)</f>
        <v>0</v>
      </c>
      <c r="M28" s="116">
        <f>SUMIFS(Collection!$J:$J, Collection!$A:$A, $A28, Collection!$B:$B, M$2)</f>
        <v>0</v>
      </c>
      <c r="N28" s="116">
        <f>SUMIFS(Collection!$J:$J, Collection!$A:$A, $A28, Collection!$B:$B, N$2)</f>
        <v>0</v>
      </c>
      <c r="O28" s="116">
        <f>SUMIFS(Collection!$J:$J, Collection!$A:$A, $A28, Collection!$B:$B, O$2)</f>
        <v>0</v>
      </c>
      <c r="P28" s="116">
        <f>SUMIFS(Collection!$J:$J, Collection!$A:$A, $A28, Collection!$B:$B, P$2)</f>
        <v>0</v>
      </c>
      <c r="Q28" s="116">
        <f>SUMIFS(Collection!$J:$J, Collection!$A:$A, $A28, Collection!$B:$B, Q$2)</f>
        <v>0</v>
      </c>
      <c r="R28" s="116">
        <f>SUMIFS(Collection!$J:$J, Collection!$A:$A, $A28, Collection!$B:$B, R$2)</f>
        <v>0</v>
      </c>
      <c r="S28" s="116">
        <f>SUMIFS(Collection!$J:$J, Collection!$A:$A, $A28, Collection!$B:$B, S$2)</f>
        <v>0</v>
      </c>
      <c r="T28" s="116">
        <f>SUMIFS(Collection!$J:$J, Collection!$A:$A, $A28, Collection!$B:$B, T$2)</f>
        <v>0</v>
      </c>
      <c r="U28" s="116">
        <f>SUMIFS(Collection!$J:$J, Collection!$A:$A, $A28, Collection!$B:$B, U$2)</f>
        <v>0</v>
      </c>
      <c r="V28" s="116">
        <f>SUMIFS(Collection!$J:$J, Collection!$A:$A, $A28, Collection!$B:$B, V$2)</f>
        <v>0</v>
      </c>
      <c r="W28" s="116">
        <f>SUMIFS(Collection!$J:$J, Collection!$A:$A, $A28, Collection!$B:$B, W$2)</f>
        <v>0</v>
      </c>
      <c r="X28" s="116">
        <f>SUMIFS(Collection!$J:$J, Collection!$A:$A, $A28, Collection!$B:$B, X$2)</f>
        <v>0</v>
      </c>
      <c r="Y28" s="116">
        <f>SUMIFS(Collection!$J:$J, Collection!$A:$A, $A28, Collection!$B:$B, Y$2)</f>
        <v>0</v>
      </c>
    </row>
    <row r="29" spans="1:25" s="61" customFormat="1">
      <c r="A29" s="122" t="s">
        <v>69</v>
      </c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</row>
    <row r="30" spans="1:25" s="61" customFormat="1">
      <c r="A30" s="122">
        <f>1+A28</f>
        <v>42892</v>
      </c>
      <c r="B30" s="115">
        <f>SUMIFS(Collection!$J:$J, Collection!$A:$A, $A30, Collection!$B:$B, B$2)</f>
        <v>0</v>
      </c>
      <c r="C30" s="115">
        <f>SUMIFS(Collection!$J:$J, Collection!$A:$A, $A30, Collection!$B:$B, C$2)</f>
        <v>0</v>
      </c>
      <c r="D30" s="115">
        <f>SUMIFS(Collection!$J:$J, Collection!$A:$A, $A30, Collection!$B:$B, D$2)</f>
        <v>0</v>
      </c>
      <c r="E30" s="115">
        <f>SUMIFS(Collection!$J:$J, Collection!$A:$A, $A30, Collection!$B:$B, E$2)</f>
        <v>0</v>
      </c>
      <c r="F30" s="115">
        <f>SUMIFS(Collection!$J:$J, Collection!$A:$A, $A30, Collection!$B:$B, F$2)</f>
        <v>0</v>
      </c>
      <c r="G30" s="115">
        <f>SUMIFS(Collection!$J:$J, Collection!$A:$A, $A30, Collection!$B:$B, G$2)</f>
        <v>0</v>
      </c>
      <c r="H30" s="115">
        <f>SUMIFS(Collection!$J:$J, Collection!$A:$A, $A30, Collection!$B:$B, H$2)</f>
        <v>0</v>
      </c>
      <c r="I30" s="115">
        <f>SUMIFS(Collection!$J:$J, Collection!$A:$A, $A30, Collection!$B:$B, I$2)</f>
        <v>0</v>
      </c>
      <c r="J30" s="115">
        <f>SUMIFS(Collection!$J:$J, Collection!$A:$A, $A30, Collection!$B:$B, J$2)</f>
        <v>0</v>
      </c>
      <c r="K30" s="115">
        <f>SUMIFS(Collection!$J:$J, Collection!$A:$A, $A30, Collection!$B:$B, K$2)</f>
        <v>0</v>
      </c>
      <c r="L30" s="115">
        <f>SUMIFS(Collection!$J:$J, Collection!$A:$A, $A30, Collection!$B:$B, L$2)</f>
        <v>0</v>
      </c>
      <c r="M30" s="115">
        <f>SUMIFS(Collection!$J:$J, Collection!$A:$A, $A30, Collection!$B:$B, M$2)</f>
        <v>0</v>
      </c>
      <c r="N30" s="115">
        <f>SUMIFS(Collection!$J:$J, Collection!$A:$A, $A30, Collection!$B:$B, N$2)</f>
        <v>0</v>
      </c>
      <c r="O30" s="115">
        <f>SUMIFS(Collection!$J:$J, Collection!$A:$A, $A30, Collection!$B:$B, O$2)</f>
        <v>0</v>
      </c>
      <c r="P30" s="115">
        <f>SUMIFS(Collection!$J:$J, Collection!$A:$A, $A30, Collection!$B:$B, P$2)</f>
        <v>0</v>
      </c>
      <c r="Q30" s="115">
        <f>SUMIFS(Collection!$J:$J, Collection!$A:$A, $A30, Collection!$B:$B, Q$2)</f>
        <v>0</v>
      </c>
      <c r="R30" s="115">
        <f>SUMIFS(Collection!$J:$J, Collection!$A:$A, $A30, Collection!$B:$B, R$2)</f>
        <v>0</v>
      </c>
      <c r="S30" s="115">
        <f>SUMIFS(Collection!$J:$J, Collection!$A:$A, $A30, Collection!$B:$B, S$2)</f>
        <v>0</v>
      </c>
      <c r="T30" s="115">
        <f>SUMIFS(Collection!$J:$J, Collection!$A:$A, $A30, Collection!$B:$B, T$2)</f>
        <v>0</v>
      </c>
      <c r="U30" s="115">
        <f>SUMIFS(Collection!$J:$J, Collection!$A:$A, $A30, Collection!$B:$B, U$2)</f>
        <v>0</v>
      </c>
      <c r="V30" s="115">
        <f>SUMIFS(Collection!$J:$J, Collection!$A:$A, $A30, Collection!$B:$B, V$2)</f>
        <v>0</v>
      </c>
      <c r="W30" s="115">
        <f>SUMIFS(Collection!$J:$J, Collection!$A:$A, $A30, Collection!$B:$B, W$2)</f>
        <v>0</v>
      </c>
      <c r="X30" s="115">
        <f>SUMIFS(Collection!$J:$J, Collection!$A:$A, $A30, Collection!$B:$B, X$2)</f>
        <v>0</v>
      </c>
      <c r="Y30" s="115">
        <f>SUMIFS(Collection!$J:$J, Collection!$A:$A, $A30, Collection!$B:$B, Y$2)</f>
        <v>0</v>
      </c>
    </row>
    <row r="31" spans="1:25" s="61" customFormat="1">
      <c r="A31" s="122">
        <f t="shared" si="0"/>
        <v>42893</v>
      </c>
      <c r="B31" s="115">
        <f>SUMIFS(Collection!$J:$J, Collection!$A:$A, $A31, Collection!$B:$B, B$2)</f>
        <v>0</v>
      </c>
      <c r="C31" s="115">
        <f>SUMIFS(Collection!$J:$J, Collection!$A:$A, $A31, Collection!$B:$B, C$2)</f>
        <v>0</v>
      </c>
      <c r="D31" s="115">
        <f>SUMIFS(Collection!$J:$J, Collection!$A:$A, $A31, Collection!$B:$B, D$2)</f>
        <v>0</v>
      </c>
      <c r="E31" s="115">
        <f>SUMIFS(Collection!$J:$J, Collection!$A:$A, $A31, Collection!$B:$B, E$2)</f>
        <v>0</v>
      </c>
      <c r="F31" s="115">
        <f>SUMIFS(Collection!$J:$J, Collection!$A:$A, $A31, Collection!$B:$B, F$2)</f>
        <v>0</v>
      </c>
      <c r="G31" s="115">
        <f>SUMIFS(Collection!$J:$J, Collection!$A:$A, $A31, Collection!$B:$B, G$2)</f>
        <v>0</v>
      </c>
      <c r="H31" s="115">
        <f>SUMIFS(Collection!$J:$J, Collection!$A:$A, $A31, Collection!$B:$B, H$2)</f>
        <v>0</v>
      </c>
      <c r="I31" s="115">
        <f>SUMIFS(Collection!$J:$J, Collection!$A:$A, $A31, Collection!$B:$B, I$2)</f>
        <v>0</v>
      </c>
      <c r="J31" s="115">
        <f>SUMIFS(Collection!$J:$J, Collection!$A:$A, $A31, Collection!$B:$B, J$2)</f>
        <v>0</v>
      </c>
      <c r="K31" s="115">
        <f>SUMIFS(Collection!$J:$J, Collection!$A:$A, $A31, Collection!$B:$B, K$2)</f>
        <v>0</v>
      </c>
      <c r="L31" s="115">
        <f>SUMIFS(Collection!$J:$J, Collection!$A:$A, $A31, Collection!$B:$B, L$2)</f>
        <v>0</v>
      </c>
      <c r="M31" s="115">
        <f>SUMIFS(Collection!$J:$J, Collection!$A:$A, $A31, Collection!$B:$B, M$2)</f>
        <v>0</v>
      </c>
      <c r="N31" s="115">
        <f>SUMIFS(Collection!$J:$J, Collection!$A:$A, $A31, Collection!$B:$B, N$2)</f>
        <v>0</v>
      </c>
      <c r="O31" s="115">
        <f>SUMIFS(Collection!$J:$J, Collection!$A:$A, $A31, Collection!$B:$B, O$2)</f>
        <v>0</v>
      </c>
      <c r="P31" s="115">
        <f>SUMIFS(Collection!$J:$J, Collection!$A:$A, $A31, Collection!$B:$B, P$2)</f>
        <v>0</v>
      </c>
      <c r="Q31" s="115">
        <f>SUMIFS(Collection!$J:$J, Collection!$A:$A, $A31, Collection!$B:$B, Q$2)</f>
        <v>0</v>
      </c>
      <c r="R31" s="115">
        <f>SUMIFS(Collection!$J:$J, Collection!$A:$A, $A31, Collection!$B:$B, R$2)</f>
        <v>0</v>
      </c>
      <c r="S31" s="115">
        <f>SUMIFS(Collection!$J:$J, Collection!$A:$A, $A31, Collection!$B:$B, S$2)</f>
        <v>0</v>
      </c>
      <c r="T31" s="115">
        <f>SUMIFS(Collection!$J:$J, Collection!$A:$A, $A31, Collection!$B:$B, T$2)</f>
        <v>0</v>
      </c>
      <c r="U31" s="115">
        <f>SUMIFS(Collection!$J:$J, Collection!$A:$A, $A31, Collection!$B:$B, U$2)</f>
        <v>0</v>
      </c>
      <c r="V31" s="115">
        <f>SUMIFS(Collection!$J:$J, Collection!$A:$A, $A31, Collection!$B:$B, V$2)</f>
        <v>0</v>
      </c>
      <c r="W31" s="115">
        <f>SUMIFS(Collection!$J:$J, Collection!$A:$A, $A31, Collection!$B:$B, W$2)</f>
        <v>0</v>
      </c>
      <c r="X31" s="115">
        <f>SUMIFS(Collection!$J:$J, Collection!$A:$A, $A31, Collection!$B:$B, X$2)</f>
        <v>0</v>
      </c>
      <c r="Y31" s="115">
        <f>SUMIFS(Collection!$J:$J, Collection!$A:$A, $A31, Collection!$B:$B, Y$2)</f>
        <v>0</v>
      </c>
    </row>
    <row r="32" spans="1:25" s="62" customFormat="1" ht="16" thickBot="1">
      <c r="A32" s="123">
        <f t="shared" si="0"/>
        <v>42894</v>
      </c>
      <c r="B32" s="116">
        <f>SUMIFS(Collection!$J:$J, Collection!$A:$A, $A32, Collection!$B:$B, B$2)</f>
        <v>0</v>
      </c>
      <c r="C32" s="116">
        <f>SUMIFS(Collection!$J:$J, Collection!$A:$A, $A32, Collection!$B:$B, C$2)</f>
        <v>0</v>
      </c>
      <c r="D32" s="116">
        <f>SUMIFS(Collection!$J:$J, Collection!$A:$A, $A32, Collection!$B:$B, D$2)</f>
        <v>0</v>
      </c>
      <c r="E32" s="116">
        <f>SUMIFS(Collection!$J:$J, Collection!$A:$A, $A32, Collection!$B:$B, E$2)</f>
        <v>0</v>
      </c>
      <c r="F32" s="116">
        <f>SUMIFS(Collection!$J:$J, Collection!$A:$A, $A32, Collection!$B:$B, F$2)</f>
        <v>0</v>
      </c>
      <c r="G32" s="116">
        <f>SUMIFS(Collection!$J:$J, Collection!$A:$A, $A32, Collection!$B:$B, G$2)</f>
        <v>0</v>
      </c>
      <c r="H32" s="116">
        <f>SUMIFS(Collection!$J:$J, Collection!$A:$A, $A32, Collection!$B:$B, H$2)</f>
        <v>0</v>
      </c>
      <c r="I32" s="116">
        <f>SUMIFS(Collection!$J:$J, Collection!$A:$A, $A32, Collection!$B:$B, I$2)</f>
        <v>0</v>
      </c>
      <c r="J32" s="116">
        <f>SUMIFS(Collection!$J:$J, Collection!$A:$A, $A32, Collection!$B:$B, J$2)</f>
        <v>0</v>
      </c>
      <c r="K32" s="116">
        <f>SUMIFS(Collection!$J:$J, Collection!$A:$A, $A32, Collection!$B:$B, K$2)</f>
        <v>0</v>
      </c>
      <c r="L32" s="116">
        <f>SUMIFS(Collection!$J:$J, Collection!$A:$A, $A32, Collection!$B:$B, L$2)</f>
        <v>0</v>
      </c>
      <c r="M32" s="116">
        <f>SUMIFS(Collection!$J:$J, Collection!$A:$A, $A32, Collection!$B:$B, M$2)</f>
        <v>0</v>
      </c>
      <c r="N32" s="116">
        <f>SUMIFS(Collection!$J:$J, Collection!$A:$A, $A32, Collection!$B:$B, N$2)</f>
        <v>0</v>
      </c>
      <c r="O32" s="116">
        <f>SUMIFS(Collection!$J:$J, Collection!$A:$A, $A32, Collection!$B:$B, O$2)</f>
        <v>0</v>
      </c>
      <c r="P32" s="116">
        <f>SUMIFS(Collection!$J:$J, Collection!$A:$A, $A32, Collection!$B:$B, P$2)</f>
        <v>0</v>
      </c>
      <c r="Q32" s="116">
        <f>SUMIFS(Collection!$J:$J, Collection!$A:$A, $A32, Collection!$B:$B, Q$2)</f>
        <v>0</v>
      </c>
      <c r="R32" s="116">
        <f>SUMIFS(Collection!$J:$J, Collection!$A:$A, $A32, Collection!$B:$B, R$2)</f>
        <v>0</v>
      </c>
      <c r="S32" s="116">
        <f>SUMIFS(Collection!$J:$J, Collection!$A:$A, $A32, Collection!$B:$B, S$2)</f>
        <v>0</v>
      </c>
      <c r="T32" s="116">
        <f>SUMIFS(Collection!$J:$J, Collection!$A:$A, $A32, Collection!$B:$B, T$2)</f>
        <v>0</v>
      </c>
      <c r="U32" s="116">
        <f>SUMIFS(Collection!$J:$J, Collection!$A:$A, $A32, Collection!$B:$B, U$2)</f>
        <v>0</v>
      </c>
      <c r="V32" s="116">
        <f>SUMIFS(Collection!$J:$J, Collection!$A:$A, $A32, Collection!$B:$B, V$2)</f>
        <v>0</v>
      </c>
      <c r="W32" s="116">
        <f>SUMIFS(Collection!$J:$J, Collection!$A:$A, $A32, Collection!$B:$B, W$2)</f>
        <v>0</v>
      </c>
      <c r="X32" s="116">
        <f>SUMIFS(Collection!$J:$J, Collection!$A:$A, $A32, Collection!$B:$B, X$2)</f>
        <v>0</v>
      </c>
      <c r="Y32" s="116">
        <f>SUMIFS(Collection!$J:$J, Collection!$A:$A, $A32, Collection!$B:$B, Y$2)</f>
        <v>0</v>
      </c>
    </row>
    <row r="33" spans="1:25" s="61" customFormat="1">
      <c r="A33" s="122" t="s">
        <v>69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</row>
    <row r="34" spans="1:25" s="61" customFormat="1">
      <c r="A34" s="122">
        <f>1+A32</f>
        <v>42895</v>
      </c>
      <c r="B34" s="115">
        <f>SUMIFS(Collection!$J:$J, Collection!$A:$A, $A34, Collection!$B:$B, B$2)</f>
        <v>0</v>
      </c>
      <c r="C34" s="115">
        <f>SUMIFS(Collection!$J:$J, Collection!$A:$A, $A34, Collection!$B:$B, C$2)</f>
        <v>0</v>
      </c>
      <c r="D34" s="115">
        <f>SUMIFS(Collection!$J:$J, Collection!$A:$A, $A34, Collection!$B:$B, D$2)</f>
        <v>0</v>
      </c>
      <c r="E34" s="115">
        <f>SUMIFS(Collection!$J:$J, Collection!$A:$A, $A34, Collection!$B:$B, E$2)</f>
        <v>0</v>
      </c>
      <c r="F34" s="115">
        <f>SUMIFS(Collection!$J:$J, Collection!$A:$A, $A34, Collection!$B:$B, F$2)</f>
        <v>0</v>
      </c>
      <c r="G34" s="115">
        <f>SUMIFS(Collection!$J:$J, Collection!$A:$A, $A34, Collection!$B:$B, G$2)</f>
        <v>0</v>
      </c>
      <c r="H34" s="115">
        <f>SUMIFS(Collection!$J:$J, Collection!$A:$A, $A34, Collection!$B:$B, H$2)</f>
        <v>0</v>
      </c>
      <c r="I34" s="115">
        <f>SUMIFS(Collection!$J:$J, Collection!$A:$A, $A34, Collection!$B:$B, I$2)</f>
        <v>0</v>
      </c>
      <c r="J34" s="115">
        <f>SUMIFS(Collection!$J:$J, Collection!$A:$A, $A34, Collection!$B:$B, J$2)</f>
        <v>0</v>
      </c>
      <c r="K34" s="115">
        <f>SUMIFS(Collection!$J:$J, Collection!$A:$A, $A34, Collection!$B:$B, K$2)</f>
        <v>0</v>
      </c>
      <c r="L34" s="115">
        <f>SUMIFS(Collection!$J:$J, Collection!$A:$A, $A34, Collection!$B:$B, L$2)</f>
        <v>0</v>
      </c>
      <c r="M34" s="115">
        <f>SUMIFS(Collection!$J:$J, Collection!$A:$A, $A34, Collection!$B:$B, M$2)</f>
        <v>0</v>
      </c>
      <c r="N34" s="115">
        <f>SUMIFS(Collection!$J:$J, Collection!$A:$A, $A34, Collection!$B:$B, N$2)</f>
        <v>0</v>
      </c>
      <c r="O34" s="115">
        <f>SUMIFS(Collection!$J:$J, Collection!$A:$A, $A34, Collection!$B:$B, O$2)</f>
        <v>0</v>
      </c>
      <c r="P34" s="115">
        <f>SUMIFS(Collection!$J:$J, Collection!$A:$A, $A34, Collection!$B:$B, P$2)</f>
        <v>0</v>
      </c>
      <c r="Q34" s="115">
        <f>SUMIFS(Collection!$J:$J, Collection!$A:$A, $A34, Collection!$B:$B, Q$2)</f>
        <v>0</v>
      </c>
      <c r="R34" s="115">
        <f>SUMIFS(Collection!$J:$J, Collection!$A:$A, $A34, Collection!$B:$B, R$2)</f>
        <v>0</v>
      </c>
      <c r="S34" s="115">
        <f>SUMIFS(Collection!$J:$J, Collection!$A:$A, $A34, Collection!$B:$B, S$2)</f>
        <v>0</v>
      </c>
      <c r="T34" s="115">
        <f>SUMIFS(Collection!$J:$J, Collection!$A:$A, $A34, Collection!$B:$B, T$2)</f>
        <v>0</v>
      </c>
      <c r="U34" s="115">
        <f>SUMIFS(Collection!$J:$J, Collection!$A:$A, $A34, Collection!$B:$B, U$2)</f>
        <v>0</v>
      </c>
      <c r="V34" s="115">
        <f>SUMIFS(Collection!$J:$J, Collection!$A:$A, $A34, Collection!$B:$B, V$2)</f>
        <v>0</v>
      </c>
      <c r="W34" s="115">
        <f>SUMIFS(Collection!$J:$J, Collection!$A:$A, $A34, Collection!$B:$B, W$2)</f>
        <v>0</v>
      </c>
      <c r="X34" s="115">
        <f>SUMIFS(Collection!$J:$J, Collection!$A:$A, $A34, Collection!$B:$B, X$2)</f>
        <v>0</v>
      </c>
      <c r="Y34" s="115">
        <f>SUMIFS(Collection!$J:$J, Collection!$A:$A, $A34, Collection!$B:$B, Y$2)</f>
        <v>0</v>
      </c>
    </row>
    <row r="35" spans="1:25" s="61" customFormat="1">
      <c r="A35" s="122">
        <f t="shared" si="0"/>
        <v>42896</v>
      </c>
      <c r="B35" s="115">
        <f>SUMIFS(Collection!$J:$J, Collection!$A:$A, $A35, Collection!$B:$B, B$2)</f>
        <v>0</v>
      </c>
      <c r="C35" s="115">
        <f>SUMIFS(Collection!$J:$J, Collection!$A:$A, $A35, Collection!$B:$B, C$2)</f>
        <v>0</v>
      </c>
      <c r="D35" s="115">
        <f>SUMIFS(Collection!$J:$J, Collection!$A:$A, $A35, Collection!$B:$B, D$2)</f>
        <v>0</v>
      </c>
      <c r="E35" s="117">
        <f>SUMIFS(Collection!$J:$J, Collection!$A:$A, $A35, Collection!$B:$B, E$2)</f>
        <v>0</v>
      </c>
      <c r="F35" s="115">
        <f>SUMIFS(Collection!$J:$J, Collection!$A:$A, $A35, Collection!$B:$B, F$2)</f>
        <v>0</v>
      </c>
      <c r="G35" s="115">
        <f>SUMIFS(Collection!$J:$J, Collection!$A:$A, $A35, Collection!$B:$B, G$2)</f>
        <v>0</v>
      </c>
      <c r="H35" s="115">
        <f>SUMIFS(Collection!$J:$J, Collection!$A:$A, $A35, Collection!$B:$B, H$2)</f>
        <v>0</v>
      </c>
      <c r="I35" s="115">
        <f>SUMIFS(Collection!$J:$J, Collection!$A:$A, $A35, Collection!$B:$B, I$2)</f>
        <v>0</v>
      </c>
      <c r="J35" s="115">
        <f>SUMIFS(Collection!$J:$J, Collection!$A:$A, $A35, Collection!$B:$B, J$2)</f>
        <v>0</v>
      </c>
      <c r="K35" s="115">
        <f>SUMIFS(Collection!$J:$J, Collection!$A:$A, $A35, Collection!$B:$B, K$2)</f>
        <v>0</v>
      </c>
      <c r="L35" s="115">
        <f>SUMIFS(Collection!$J:$J, Collection!$A:$A, $A35, Collection!$B:$B, L$2)</f>
        <v>0</v>
      </c>
      <c r="M35" s="115">
        <f>SUMIFS(Collection!$J:$J, Collection!$A:$A, $A35, Collection!$B:$B, M$2)</f>
        <v>0</v>
      </c>
      <c r="N35" s="115">
        <f>SUMIFS(Collection!$J:$J, Collection!$A:$A, $A35, Collection!$B:$B, N$2)</f>
        <v>0</v>
      </c>
      <c r="O35" s="115">
        <f>SUMIFS(Collection!$J:$J, Collection!$A:$A, $A35, Collection!$B:$B, O$2)</f>
        <v>0</v>
      </c>
      <c r="P35" s="115">
        <f>SUMIFS(Collection!$J:$J, Collection!$A:$A, $A35, Collection!$B:$B, P$2)</f>
        <v>0</v>
      </c>
      <c r="Q35" s="115">
        <f>SUMIFS(Collection!$J:$J, Collection!$A:$A, $A35, Collection!$B:$B, Q$2)</f>
        <v>0</v>
      </c>
      <c r="R35" s="115">
        <f>SUMIFS(Collection!$J:$J, Collection!$A:$A, $A35, Collection!$B:$B, R$2)</f>
        <v>0</v>
      </c>
      <c r="S35" s="115">
        <f>SUMIFS(Collection!$J:$J, Collection!$A:$A, $A35, Collection!$B:$B, S$2)</f>
        <v>0</v>
      </c>
      <c r="T35" s="115">
        <f>SUMIFS(Collection!$J:$J, Collection!$A:$A, $A35, Collection!$B:$B, T$2)</f>
        <v>0</v>
      </c>
      <c r="U35" s="115">
        <f>SUMIFS(Collection!$J:$J, Collection!$A:$A, $A35, Collection!$B:$B, U$2)</f>
        <v>0</v>
      </c>
      <c r="V35" s="115">
        <f>SUMIFS(Collection!$J:$J, Collection!$A:$A, $A35, Collection!$B:$B, V$2)</f>
        <v>0</v>
      </c>
      <c r="W35" s="115">
        <f>SUMIFS(Collection!$J:$J, Collection!$A:$A, $A35, Collection!$B:$B, W$2)</f>
        <v>0</v>
      </c>
      <c r="X35" s="115">
        <f>SUMIFS(Collection!$J:$J, Collection!$A:$A, $A35, Collection!$B:$B, X$2)</f>
        <v>0</v>
      </c>
      <c r="Y35" s="115">
        <f>SUMIFS(Collection!$J:$J, Collection!$A:$A, $A35, Collection!$B:$B, Y$2)</f>
        <v>0</v>
      </c>
    </row>
    <row r="36" spans="1:25" s="61" customFormat="1">
      <c r="A36" s="122">
        <f t="shared" si="0"/>
        <v>42897</v>
      </c>
      <c r="B36" s="115">
        <f>SUMIFS(Collection!$J:$J, Collection!$A:$A, $A36, Collection!$B:$B, B$2)</f>
        <v>0</v>
      </c>
      <c r="C36" s="115">
        <f>SUMIFS(Collection!$J:$J, Collection!$A:$A, $A36, Collection!$B:$B, C$2)</f>
        <v>0</v>
      </c>
      <c r="D36" s="115">
        <f>SUMIFS(Collection!$J:$J, Collection!$A:$A, $A36, Collection!$B:$B, D$2)</f>
        <v>0</v>
      </c>
      <c r="E36" s="115">
        <f>SUMIFS(Collection!$J:$J, Collection!$A:$A, $A36, Collection!$B:$B, E$2)</f>
        <v>0</v>
      </c>
      <c r="F36" s="115">
        <f>SUMIFS(Collection!$J:$J, Collection!$A:$A, $A36, Collection!$B:$B, F$2)</f>
        <v>0</v>
      </c>
      <c r="G36" s="115">
        <f>SUMIFS(Collection!$J:$J, Collection!$A:$A, $A36, Collection!$B:$B, G$2)</f>
        <v>0</v>
      </c>
      <c r="H36" s="115">
        <f>SUMIFS(Collection!$J:$J, Collection!$A:$A, $A36, Collection!$B:$B, H$2)</f>
        <v>0</v>
      </c>
      <c r="I36" s="115">
        <f>SUMIFS(Collection!$J:$J, Collection!$A:$A, $A36, Collection!$B:$B, I$2)</f>
        <v>0</v>
      </c>
      <c r="J36" s="115">
        <f>SUMIFS(Collection!$J:$J, Collection!$A:$A, $A36, Collection!$B:$B, J$2)</f>
        <v>0</v>
      </c>
      <c r="K36" s="115">
        <f>SUMIFS(Collection!$J:$J, Collection!$A:$A, $A36, Collection!$B:$B, K$2)</f>
        <v>0</v>
      </c>
      <c r="L36" s="115">
        <f>SUMIFS(Collection!$J:$J, Collection!$A:$A, $A36, Collection!$B:$B, L$2)</f>
        <v>0</v>
      </c>
      <c r="M36" s="115">
        <f>SUMIFS(Collection!$J:$J, Collection!$A:$A, $A36, Collection!$B:$B, M$2)</f>
        <v>0</v>
      </c>
      <c r="N36" s="115">
        <f>SUMIFS(Collection!$J:$J, Collection!$A:$A, $A36, Collection!$B:$B, N$2)</f>
        <v>0</v>
      </c>
      <c r="O36" s="115">
        <f>SUMIFS(Collection!$J:$J, Collection!$A:$A, $A36, Collection!$B:$B, O$2)</f>
        <v>0</v>
      </c>
      <c r="P36" s="115">
        <f>SUMIFS(Collection!$J:$J, Collection!$A:$A, $A36, Collection!$B:$B, P$2)</f>
        <v>0</v>
      </c>
      <c r="Q36" s="115">
        <f>SUMIFS(Collection!$J:$J, Collection!$A:$A, $A36, Collection!$B:$B, Q$2)</f>
        <v>0</v>
      </c>
      <c r="R36" s="115">
        <f>SUMIFS(Collection!$J:$J, Collection!$A:$A, $A36, Collection!$B:$B, R$2)</f>
        <v>0</v>
      </c>
      <c r="S36" s="115">
        <f>SUMIFS(Collection!$J:$J, Collection!$A:$A, $A36, Collection!$B:$B, S$2)</f>
        <v>0</v>
      </c>
      <c r="T36" s="115">
        <f>SUMIFS(Collection!$J:$J, Collection!$A:$A, $A36, Collection!$B:$B, T$2)</f>
        <v>0</v>
      </c>
      <c r="U36" s="115">
        <f>SUMIFS(Collection!$J:$J, Collection!$A:$A, $A36, Collection!$B:$B, U$2)</f>
        <v>0</v>
      </c>
      <c r="V36" s="115">
        <f>SUMIFS(Collection!$J:$J, Collection!$A:$A, $A36, Collection!$B:$B, V$2)</f>
        <v>0</v>
      </c>
      <c r="W36" s="115">
        <f>SUMIFS(Collection!$J:$J, Collection!$A:$A, $A36, Collection!$B:$B, W$2)</f>
        <v>0</v>
      </c>
      <c r="X36" s="115">
        <f>SUMIFS(Collection!$J:$J, Collection!$A:$A, $A36, Collection!$B:$B, X$2)</f>
        <v>0</v>
      </c>
      <c r="Y36" s="115">
        <f>SUMIFS(Collection!$J:$J, Collection!$A:$A, $A36, Collection!$B:$B, Y$2)</f>
        <v>0</v>
      </c>
    </row>
    <row r="37" spans="1:25" s="62" customFormat="1" ht="16" thickBot="1">
      <c r="A37" s="123">
        <f t="shared" si="0"/>
        <v>42898</v>
      </c>
      <c r="B37" s="116">
        <f>SUMIFS(Collection!$J:$J, Collection!$A:$A, $A37, Collection!$B:$B, B$2)</f>
        <v>0</v>
      </c>
      <c r="C37" s="116">
        <f>SUMIFS(Collection!$J:$J, Collection!$A:$A, $A37, Collection!$B:$B, C$2)</f>
        <v>0</v>
      </c>
      <c r="D37" s="116">
        <f>SUMIFS(Collection!$J:$J, Collection!$A:$A, $A37, Collection!$B:$B, D$2)</f>
        <v>0</v>
      </c>
      <c r="E37" s="116">
        <f>SUMIFS(Collection!$J:$J, Collection!$A:$A, $A37, Collection!$B:$B, E$2)</f>
        <v>0</v>
      </c>
      <c r="F37" s="116">
        <f>SUMIFS(Collection!$J:$J, Collection!$A:$A, $A37, Collection!$B:$B, F$2)</f>
        <v>0</v>
      </c>
      <c r="G37" s="116">
        <f>SUMIFS(Collection!$J:$J, Collection!$A:$A, $A37, Collection!$B:$B, G$2)</f>
        <v>0</v>
      </c>
      <c r="H37" s="116">
        <f>SUMIFS(Collection!$J:$J, Collection!$A:$A, $A37, Collection!$B:$B, H$2)</f>
        <v>0</v>
      </c>
      <c r="I37" s="116">
        <f>SUMIFS(Collection!$J:$J, Collection!$A:$A, $A37, Collection!$B:$B, I$2)</f>
        <v>0</v>
      </c>
      <c r="J37" s="116">
        <f>SUMIFS(Collection!$J:$J, Collection!$A:$A, $A37, Collection!$B:$B, J$2)</f>
        <v>0</v>
      </c>
      <c r="K37" s="116">
        <f>SUMIFS(Collection!$J:$J, Collection!$A:$A, $A37, Collection!$B:$B, K$2)</f>
        <v>0</v>
      </c>
      <c r="L37" s="116">
        <f>SUMIFS(Collection!$J:$J, Collection!$A:$A, $A37, Collection!$B:$B, L$2)</f>
        <v>0</v>
      </c>
      <c r="M37" s="116">
        <f>SUMIFS(Collection!$J:$J, Collection!$A:$A, $A37, Collection!$B:$B, M$2)</f>
        <v>0</v>
      </c>
      <c r="N37" s="116">
        <f>SUMIFS(Collection!$J:$J, Collection!$A:$A, $A37, Collection!$B:$B, N$2)</f>
        <v>0</v>
      </c>
      <c r="O37" s="116">
        <f>SUMIFS(Collection!$J:$J, Collection!$A:$A, $A37, Collection!$B:$B, O$2)</f>
        <v>0</v>
      </c>
      <c r="P37" s="116">
        <f>SUMIFS(Collection!$J:$J, Collection!$A:$A, $A37, Collection!$B:$B, P$2)</f>
        <v>0</v>
      </c>
      <c r="Q37" s="116">
        <f>SUMIFS(Collection!$J:$J, Collection!$A:$A, $A37, Collection!$B:$B, Q$2)</f>
        <v>0</v>
      </c>
      <c r="R37" s="116">
        <f>SUMIFS(Collection!$J:$J, Collection!$A:$A, $A37, Collection!$B:$B, R$2)</f>
        <v>0</v>
      </c>
      <c r="S37" s="116">
        <f>SUMIFS(Collection!$J:$J, Collection!$A:$A, $A37, Collection!$B:$B, S$2)</f>
        <v>0</v>
      </c>
      <c r="T37" s="116">
        <f>SUMIFS(Collection!$J:$J, Collection!$A:$A, $A37, Collection!$B:$B, T$2)</f>
        <v>0</v>
      </c>
      <c r="U37" s="116">
        <f>SUMIFS(Collection!$J:$J, Collection!$A:$A, $A37, Collection!$B:$B, U$2)</f>
        <v>0</v>
      </c>
      <c r="V37" s="116">
        <f>SUMIFS(Collection!$J:$J, Collection!$A:$A, $A37, Collection!$B:$B, V$2)</f>
        <v>0</v>
      </c>
      <c r="W37" s="116">
        <f>SUMIFS(Collection!$J:$J, Collection!$A:$A, $A37, Collection!$B:$B, W$2)</f>
        <v>0</v>
      </c>
      <c r="X37" s="116">
        <f>SUMIFS(Collection!$J:$J, Collection!$A:$A, $A37, Collection!$B:$B, X$2)</f>
        <v>0</v>
      </c>
      <c r="Y37" s="116">
        <f>SUMIFS(Collection!$J:$J, Collection!$A:$A, $A37, Collection!$B:$B, Y$2)</f>
        <v>0</v>
      </c>
    </row>
    <row r="38" spans="1:25" s="60" customFormat="1">
      <c r="A38" s="121" t="s">
        <v>1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</row>
    <row r="39" spans="1:25" s="61" customFormat="1">
      <c r="A39" s="122" t="s">
        <v>69</v>
      </c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</row>
    <row r="40" spans="1:25" s="61" customFormat="1">
      <c r="A40" s="122">
        <f>1+A37</f>
        <v>42899</v>
      </c>
      <c r="B40" s="115">
        <f>SUMIFS(Collection!$J:$J, Collection!$A:$A, $A40, Collection!$B:$B, B$2)</f>
        <v>0</v>
      </c>
      <c r="C40" s="115">
        <f>SUMIFS(Collection!$J:$J, Collection!$A:$A, $A40, Collection!$B:$B, C$2)</f>
        <v>0</v>
      </c>
      <c r="D40" s="115">
        <f>SUMIFS(Collection!$J:$J, Collection!$A:$A, $A40, Collection!$B:$B, D$2)</f>
        <v>0</v>
      </c>
      <c r="E40" s="115">
        <f>SUMIFS(Collection!$J:$J, Collection!$A:$A, $A40, Collection!$B:$B, E$2)</f>
        <v>0</v>
      </c>
      <c r="F40" s="115">
        <f>SUMIFS(Collection!$J:$J, Collection!$A:$A, $A40, Collection!$B:$B, F$2)</f>
        <v>0</v>
      </c>
      <c r="G40" s="115">
        <f>SUMIFS(Collection!$J:$J, Collection!$A:$A, $A40, Collection!$B:$B, G$2)</f>
        <v>0</v>
      </c>
      <c r="H40" s="115">
        <f>SUMIFS(Collection!$J:$J, Collection!$A:$A, $A40, Collection!$B:$B, H$2)</f>
        <v>0</v>
      </c>
      <c r="I40" s="115">
        <f>SUMIFS(Collection!$J:$J, Collection!$A:$A, $A40, Collection!$B:$B, I$2)</f>
        <v>0</v>
      </c>
      <c r="J40" s="115">
        <f>SUMIFS(Collection!$J:$J, Collection!$A:$A, $A40, Collection!$B:$B, J$2)</f>
        <v>0</v>
      </c>
      <c r="K40" s="115">
        <f>SUMIFS(Collection!$J:$J, Collection!$A:$A, $A40, Collection!$B:$B, K$2)</f>
        <v>0</v>
      </c>
      <c r="L40" s="115">
        <f>SUMIFS(Collection!$J:$J, Collection!$A:$A, $A40, Collection!$B:$B, L$2)</f>
        <v>0</v>
      </c>
      <c r="M40" s="115">
        <f>SUMIFS(Collection!$J:$J, Collection!$A:$A, $A40, Collection!$B:$B, M$2)</f>
        <v>0</v>
      </c>
      <c r="N40" s="115">
        <f>SUMIFS(Collection!$J:$J, Collection!$A:$A, $A40, Collection!$B:$B, N$2)</f>
        <v>0</v>
      </c>
      <c r="O40" s="115">
        <f>SUMIFS(Collection!$J:$J, Collection!$A:$A, $A40, Collection!$B:$B, O$2)</f>
        <v>0</v>
      </c>
      <c r="P40" s="115">
        <f>SUMIFS(Collection!$J:$J, Collection!$A:$A, $A40, Collection!$B:$B, P$2)</f>
        <v>0</v>
      </c>
      <c r="Q40" s="115">
        <f>SUMIFS(Collection!$J:$J, Collection!$A:$A, $A40, Collection!$B:$B, Q$2)</f>
        <v>0</v>
      </c>
      <c r="R40" s="115">
        <f>SUMIFS(Collection!$J:$J, Collection!$A:$A, $A40, Collection!$B:$B, R$2)</f>
        <v>0</v>
      </c>
      <c r="S40" s="115">
        <f>SUMIFS(Collection!$J:$J, Collection!$A:$A, $A40, Collection!$B:$B, S$2)</f>
        <v>0</v>
      </c>
      <c r="T40" s="115">
        <f>SUMIFS(Collection!$J:$J, Collection!$A:$A, $A40, Collection!$B:$B, T$2)</f>
        <v>0</v>
      </c>
      <c r="U40" s="115">
        <f>SUMIFS(Collection!$J:$J, Collection!$A:$A, $A40, Collection!$B:$B, U$2)</f>
        <v>0</v>
      </c>
      <c r="V40" s="115">
        <f>SUMIFS(Collection!$J:$J, Collection!$A:$A, $A40, Collection!$B:$B, V$2)</f>
        <v>0</v>
      </c>
      <c r="W40" s="115">
        <f>SUMIFS(Collection!$J:$J, Collection!$A:$A, $A40, Collection!$B:$B, W$2)</f>
        <v>0</v>
      </c>
      <c r="X40" s="115">
        <f>SUMIFS(Collection!$J:$J, Collection!$A:$A, $A40, Collection!$B:$B, X$2)</f>
        <v>0</v>
      </c>
      <c r="Y40" s="115">
        <f>SUMIFS(Collection!$J:$J, Collection!$A:$A, $A40, Collection!$B:$B, Y$2)</f>
        <v>0</v>
      </c>
    </row>
    <row r="41" spans="1:25" s="61" customFormat="1">
      <c r="A41" s="122">
        <f t="shared" si="0"/>
        <v>42900</v>
      </c>
      <c r="B41" s="115">
        <f>SUMIFS(Collection!$J:$J, Collection!$A:$A, $A41, Collection!$B:$B, B$2)</f>
        <v>0</v>
      </c>
      <c r="C41" s="115">
        <f>SUMIFS(Collection!$J:$J, Collection!$A:$A, $A41, Collection!$B:$B, C$2)</f>
        <v>0</v>
      </c>
      <c r="D41" s="115">
        <f>SUMIFS(Collection!$J:$J, Collection!$A:$A, $A41, Collection!$B:$B, D$2)</f>
        <v>0</v>
      </c>
      <c r="E41" s="115">
        <f>SUMIFS(Collection!$J:$J, Collection!$A:$A, $A41, Collection!$B:$B, E$2)</f>
        <v>0</v>
      </c>
      <c r="F41" s="115">
        <f>SUMIFS(Collection!$J:$J, Collection!$A:$A, $A41, Collection!$B:$B, F$2)</f>
        <v>0</v>
      </c>
      <c r="G41" s="115">
        <f>SUMIFS(Collection!$J:$J, Collection!$A:$A, $A41, Collection!$B:$B, G$2)</f>
        <v>0</v>
      </c>
      <c r="H41" s="115">
        <f>SUMIFS(Collection!$J:$J, Collection!$A:$A, $A41, Collection!$B:$B, H$2)</f>
        <v>0</v>
      </c>
      <c r="I41" s="115">
        <f>SUMIFS(Collection!$J:$J, Collection!$A:$A, $A41, Collection!$B:$B, I$2)</f>
        <v>0</v>
      </c>
      <c r="J41" s="115">
        <f>SUMIFS(Collection!$J:$J, Collection!$A:$A, $A41, Collection!$B:$B, J$2)</f>
        <v>0</v>
      </c>
      <c r="K41" s="115">
        <f>SUMIFS(Collection!$J:$J, Collection!$A:$A, $A41, Collection!$B:$B, K$2)</f>
        <v>0</v>
      </c>
      <c r="L41" s="115">
        <f>SUMIFS(Collection!$J:$J, Collection!$A:$A, $A41, Collection!$B:$B, L$2)</f>
        <v>0</v>
      </c>
      <c r="M41" s="115">
        <f>SUMIFS(Collection!$J:$J, Collection!$A:$A, $A41, Collection!$B:$B, M$2)</f>
        <v>0</v>
      </c>
      <c r="N41" s="115">
        <f>SUMIFS(Collection!$J:$J, Collection!$A:$A, $A41, Collection!$B:$B, N$2)</f>
        <v>0</v>
      </c>
      <c r="O41" s="115">
        <f>SUMIFS(Collection!$J:$J, Collection!$A:$A, $A41, Collection!$B:$B, O$2)</f>
        <v>0</v>
      </c>
      <c r="P41" s="115">
        <f>SUMIFS(Collection!$J:$J, Collection!$A:$A, $A41, Collection!$B:$B, P$2)</f>
        <v>0</v>
      </c>
      <c r="Q41" s="115">
        <f>SUMIFS(Collection!$J:$J, Collection!$A:$A, $A41, Collection!$B:$B, Q$2)</f>
        <v>0</v>
      </c>
      <c r="R41" s="115">
        <f>SUMIFS(Collection!$J:$J, Collection!$A:$A, $A41, Collection!$B:$B, R$2)</f>
        <v>0</v>
      </c>
      <c r="S41" s="115">
        <f>SUMIFS(Collection!$J:$J, Collection!$A:$A, $A41, Collection!$B:$B, S$2)</f>
        <v>0</v>
      </c>
      <c r="T41" s="115">
        <f>SUMIFS(Collection!$J:$J, Collection!$A:$A, $A41, Collection!$B:$B, T$2)</f>
        <v>0</v>
      </c>
      <c r="U41" s="115">
        <f>SUMIFS(Collection!$J:$J, Collection!$A:$A, $A41, Collection!$B:$B, U$2)</f>
        <v>0</v>
      </c>
      <c r="V41" s="115">
        <f>SUMIFS(Collection!$J:$J, Collection!$A:$A, $A41, Collection!$B:$B, V$2)</f>
        <v>0</v>
      </c>
      <c r="W41" s="115">
        <f>SUMIFS(Collection!$J:$J, Collection!$A:$A, $A41, Collection!$B:$B, W$2)</f>
        <v>0</v>
      </c>
      <c r="X41" s="115">
        <f>SUMIFS(Collection!$J:$J, Collection!$A:$A, $A41, Collection!$B:$B, X$2)</f>
        <v>0</v>
      </c>
      <c r="Y41" s="115">
        <f>SUMIFS(Collection!$J:$J, Collection!$A:$A, $A41, Collection!$B:$B, Y$2)</f>
        <v>0</v>
      </c>
    </row>
    <row r="42" spans="1:25" s="62" customFormat="1" ht="16" thickBot="1">
      <c r="A42" s="123">
        <f t="shared" si="0"/>
        <v>42901</v>
      </c>
      <c r="B42" s="116">
        <f>SUMIFS(Collection!$J:$J, Collection!$A:$A, $A42, Collection!$B:$B, B$2)</f>
        <v>0</v>
      </c>
      <c r="C42" s="116">
        <f>SUMIFS(Collection!$J:$J, Collection!$A:$A, $A42, Collection!$B:$B, C$2)</f>
        <v>0</v>
      </c>
      <c r="D42" s="116">
        <f>SUMIFS(Collection!$J:$J, Collection!$A:$A, $A42, Collection!$B:$B, D$2)</f>
        <v>0</v>
      </c>
      <c r="E42" s="116">
        <f>SUMIFS(Collection!$J:$J, Collection!$A:$A, $A42, Collection!$B:$B, E$2)</f>
        <v>0</v>
      </c>
      <c r="F42" s="116">
        <f>SUMIFS(Collection!$J:$J, Collection!$A:$A, $A42, Collection!$B:$B, F$2)</f>
        <v>0</v>
      </c>
      <c r="G42" s="116">
        <f>SUMIFS(Collection!$J:$J, Collection!$A:$A, $A42, Collection!$B:$B, G$2)</f>
        <v>0</v>
      </c>
      <c r="H42" s="116">
        <f>SUMIFS(Collection!$J:$J, Collection!$A:$A, $A42, Collection!$B:$B, H$2)</f>
        <v>0</v>
      </c>
      <c r="I42" s="116">
        <f>SUMIFS(Collection!$J:$J, Collection!$A:$A, $A42, Collection!$B:$B, I$2)</f>
        <v>0</v>
      </c>
      <c r="J42" s="116">
        <f>SUMIFS(Collection!$J:$J, Collection!$A:$A, $A42, Collection!$B:$B, J$2)</f>
        <v>0</v>
      </c>
      <c r="K42" s="116">
        <f>SUMIFS(Collection!$J:$J, Collection!$A:$A, $A42, Collection!$B:$B, K$2)</f>
        <v>0</v>
      </c>
      <c r="L42" s="116">
        <f>SUMIFS(Collection!$J:$J, Collection!$A:$A, $A42, Collection!$B:$B, L$2)</f>
        <v>0</v>
      </c>
      <c r="M42" s="116">
        <f>SUMIFS(Collection!$J:$J, Collection!$A:$A, $A42, Collection!$B:$B, M$2)</f>
        <v>0</v>
      </c>
      <c r="N42" s="116">
        <f>SUMIFS(Collection!$J:$J, Collection!$A:$A, $A42, Collection!$B:$B, N$2)</f>
        <v>0</v>
      </c>
      <c r="O42" s="116">
        <f>SUMIFS(Collection!$J:$J, Collection!$A:$A, $A42, Collection!$B:$B, O$2)</f>
        <v>0</v>
      </c>
      <c r="P42" s="116">
        <f>SUMIFS(Collection!$J:$J, Collection!$A:$A, $A42, Collection!$B:$B, P$2)</f>
        <v>0</v>
      </c>
      <c r="Q42" s="116">
        <f>SUMIFS(Collection!$J:$J, Collection!$A:$A, $A42, Collection!$B:$B, Q$2)</f>
        <v>0</v>
      </c>
      <c r="R42" s="116">
        <f>SUMIFS(Collection!$J:$J, Collection!$A:$A, $A42, Collection!$B:$B, R$2)</f>
        <v>0</v>
      </c>
      <c r="S42" s="116">
        <f>SUMIFS(Collection!$J:$J, Collection!$A:$A, $A42, Collection!$B:$B, S$2)</f>
        <v>0</v>
      </c>
      <c r="T42" s="116">
        <f>SUMIFS(Collection!$J:$J, Collection!$A:$A, $A42, Collection!$B:$B, T$2)</f>
        <v>0</v>
      </c>
      <c r="U42" s="116">
        <f>SUMIFS(Collection!$J:$J, Collection!$A:$A, $A42, Collection!$B:$B, U$2)</f>
        <v>0</v>
      </c>
      <c r="V42" s="116">
        <f>SUMIFS(Collection!$J:$J, Collection!$A:$A, $A42, Collection!$B:$B, V$2)</f>
        <v>0</v>
      </c>
      <c r="W42" s="116">
        <f>SUMIFS(Collection!$J:$J, Collection!$A:$A, $A42, Collection!$B:$B, W$2)</f>
        <v>0</v>
      </c>
      <c r="X42" s="116">
        <f>SUMIFS(Collection!$J:$J, Collection!$A:$A, $A42, Collection!$B:$B, X$2)</f>
        <v>0</v>
      </c>
      <c r="Y42" s="116">
        <f>SUMIFS(Collection!$J:$J, Collection!$A:$A, $A42, Collection!$B:$B, Y$2)</f>
        <v>0</v>
      </c>
    </row>
    <row r="43" spans="1:25" s="61" customFormat="1">
      <c r="A43" s="122" t="s">
        <v>69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</row>
    <row r="44" spans="1:25" s="61" customFormat="1">
      <c r="A44" s="122">
        <f>1+A42</f>
        <v>42902</v>
      </c>
      <c r="B44" s="115">
        <f>SUMIFS(Collection!$J:$J, Collection!$A:$A, $A44, Collection!$B:$B, B$2)</f>
        <v>0</v>
      </c>
      <c r="C44" s="115">
        <f>SUMIFS(Collection!$J:$J, Collection!$A:$A, $A44, Collection!$B:$B, C$2)</f>
        <v>0</v>
      </c>
      <c r="D44" s="115">
        <f>SUMIFS(Collection!$J:$J, Collection!$A:$A, $A44, Collection!$B:$B, D$2)</f>
        <v>0</v>
      </c>
      <c r="E44" s="115">
        <f>SUMIFS(Collection!$J:$J, Collection!$A:$A, $A44, Collection!$B:$B, E$2)</f>
        <v>0</v>
      </c>
      <c r="F44" s="115">
        <f>SUMIFS(Collection!$J:$J, Collection!$A:$A, $A44, Collection!$B:$B, F$2)</f>
        <v>0</v>
      </c>
      <c r="G44" s="115">
        <f>SUMIFS(Collection!$J:$J, Collection!$A:$A, $A44, Collection!$B:$B, G$2)</f>
        <v>0</v>
      </c>
      <c r="H44" s="115">
        <f>SUMIFS(Collection!$J:$J, Collection!$A:$A, $A44, Collection!$B:$B, H$2)</f>
        <v>0</v>
      </c>
      <c r="I44" s="115">
        <f>SUMIFS(Collection!$J:$J, Collection!$A:$A, $A44, Collection!$B:$B, I$2)</f>
        <v>0</v>
      </c>
      <c r="J44" s="115">
        <f>SUMIFS(Collection!$J:$J, Collection!$A:$A, $A44, Collection!$B:$B, J$2)</f>
        <v>0</v>
      </c>
      <c r="K44" s="115">
        <f>SUMIFS(Collection!$J:$J, Collection!$A:$A, $A44, Collection!$B:$B, K$2)</f>
        <v>0</v>
      </c>
      <c r="L44" s="115">
        <f>SUMIFS(Collection!$J:$J, Collection!$A:$A, $A44, Collection!$B:$B, L$2)</f>
        <v>0</v>
      </c>
      <c r="M44" s="115">
        <f>SUMIFS(Collection!$J:$J, Collection!$A:$A, $A44, Collection!$B:$B, M$2)</f>
        <v>0</v>
      </c>
      <c r="N44" s="115">
        <f>SUMIFS(Collection!$J:$J, Collection!$A:$A, $A44, Collection!$B:$B, N$2)</f>
        <v>0</v>
      </c>
      <c r="O44" s="115">
        <f>SUMIFS(Collection!$J:$J, Collection!$A:$A, $A44, Collection!$B:$B, O$2)</f>
        <v>0</v>
      </c>
      <c r="P44" s="115">
        <f>SUMIFS(Collection!$J:$J, Collection!$A:$A, $A44, Collection!$B:$B, P$2)</f>
        <v>0</v>
      </c>
      <c r="Q44" s="115">
        <f>SUMIFS(Collection!$J:$J, Collection!$A:$A, $A44, Collection!$B:$B, Q$2)</f>
        <v>0</v>
      </c>
      <c r="R44" s="115">
        <f>SUMIFS(Collection!$J:$J, Collection!$A:$A, $A44, Collection!$B:$B, R$2)</f>
        <v>0</v>
      </c>
      <c r="S44" s="115">
        <f>SUMIFS(Collection!$J:$J, Collection!$A:$A, $A44, Collection!$B:$B, S$2)</f>
        <v>0</v>
      </c>
      <c r="T44" s="115">
        <f>SUMIFS(Collection!$J:$J, Collection!$A:$A, $A44, Collection!$B:$B, T$2)</f>
        <v>0</v>
      </c>
      <c r="U44" s="115">
        <f>SUMIFS(Collection!$J:$J, Collection!$A:$A, $A44, Collection!$B:$B, U$2)</f>
        <v>0</v>
      </c>
      <c r="V44" s="115">
        <f>SUMIFS(Collection!$J:$J, Collection!$A:$A, $A44, Collection!$B:$B, V$2)</f>
        <v>0</v>
      </c>
      <c r="W44" s="115">
        <f>SUMIFS(Collection!$J:$J, Collection!$A:$A, $A44, Collection!$B:$B, W$2)</f>
        <v>0</v>
      </c>
      <c r="X44" s="115">
        <f>SUMIFS(Collection!$J:$J, Collection!$A:$A, $A44, Collection!$B:$B, X$2)</f>
        <v>0</v>
      </c>
      <c r="Y44" s="115">
        <f>SUMIFS(Collection!$J:$J, Collection!$A:$A, $A44, Collection!$B:$B, Y$2)</f>
        <v>0</v>
      </c>
    </row>
    <row r="45" spans="1:25" s="61" customFormat="1">
      <c r="A45" s="122">
        <f t="shared" si="0"/>
        <v>42903</v>
      </c>
      <c r="B45" s="115">
        <f>SUMIFS(Collection!$J:$J, Collection!$A:$A, $A45, Collection!$B:$B, B$2)</f>
        <v>0</v>
      </c>
      <c r="C45" s="115">
        <f>SUMIFS(Collection!$J:$J, Collection!$A:$A, $A45, Collection!$B:$B, C$2)</f>
        <v>0</v>
      </c>
      <c r="D45" s="115">
        <f>SUMIFS(Collection!$J:$J, Collection!$A:$A, $A45, Collection!$B:$B, D$2)</f>
        <v>0</v>
      </c>
      <c r="E45" s="115">
        <f>SUMIFS(Collection!$J:$J, Collection!$A:$A, $A45, Collection!$B:$B, E$2)</f>
        <v>0</v>
      </c>
      <c r="F45" s="115">
        <f>SUMIFS(Collection!$J:$J, Collection!$A:$A, $A45, Collection!$B:$B, F$2)</f>
        <v>0</v>
      </c>
      <c r="G45" s="115">
        <f>SUMIFS(Collection!$J:$J, Collection!$A:$A, $A45, Collection!$B:$B, G$2)</f>
        <v>0</v>
      </c>
      <c r="H45" s="115">
        <f>SUMIFS(Collection!$J:$J, Collection!$A:$A, $A45, Collection!$B:$B, H$2)</f>
        <v>0</v>
      </c>
      <c r="I45" s="115">
        <f>SUMIFS(Collection!$J:$J, Collection!$A:$A, $A45, Collection!$B:$B, I$2)</f>
        <v>0</v>
      </c>
      <c r="J45" s="115">
        <f>SUMIFS(Collection!$J:$J, Collection!$A:$A, $A45, Collection!$B:$B, J$2)</f>
        <v>0</v>
      </c>
      <c r="K45" s="115">
        <f>SUMIFS(Collection!$J:$J, Collection!$A:$A, $A45, Collection!$B:$B, K$2)</f>
        <v>0</v>
      </c>
      <c r="L45" s="115">
        <f>SUMIFS(Collection!$J:$J, Collection!$A:$A, $A45, Collection!$B:$B, L$2)</f>
        <v>0</v>
      </c>
      <c r="M45" s="115">
        <f>SUMIFS(Collection!$J:$J, Collection!$A:$A, $A45, Collection!$B:$B, M$2)</f>
        <v>0</v>
      </c>
      <c r="N45" s="115">
        <f>SUMIFS(Collection!$J:$J, Collection!$A:$A, $A45, Collection!$B:$B, N$2)</f>
        <v>0</v>
      </c>
      <c r="O45" s="115">
        <f>SUMIFS(Collection!$J:$J, Collection!$A:$A, $A45, Collection!$B:$B, O$2)</f>
        <v>0</v>
      </c>
      <c r="P45" s="115">
        <f>SUMIFS(Collection!$J:$J, Collection!$A:$A, $A45, Collection!$B:$B, P$2)</f>
        <v>0</v>
      </c>
      <c r="Q45" s="115">
        <f>SUMIFS(Collection!$J:$J, Collection!$A:$A, $A45, Collection!$B:$B, Q$2)</f>
        <v>0</v>
      </c>
      <c r="R45" s="115">
        <f>SUMIFS(Collection!$J:$J, Collection!$A:$A, $A45, Collection!$B:$B, R$2)</f>
        <v>0</v>
      </c>
      <c r="S45" s="115">
        <f>SUMIFS(Collection!$J:$J, Collection!$A:$A, $A45, Collection!$B:$B, S$2)</f>
        <v>0</v>
      </c>
      <c r="T45" s="115">
        <f>SUMIFS(Collection!$J:$J, Collection!$A:$A, $A45, Collection!$B:$B, T$2)</f>
        <v>0</v>
      </c>
      <c r="U45" s="115">
        <f>SUMIFS(Collection!$J:$J, Collection!$A:$A, $A45, Collection!$B:$B, U$2)</f>
        <v>0</v>
      </c>
      <c r="V45" s="115">
        <f>SUMIFS(Collection!$J:$J, Collection!$A:$A, $A45, Collection!$B:$B, V$2)</f>
        <v>0</v>
      </c>
      <c r="W45" s="115">
        <f>SUMIFS(Collection!$J:$J, Collection!$A:$A, $A45, Collection!$B:$B, W$2)</f>
        <v>0</v>
      </c>
      <c r="X45" s="115">
        <f>SUMIFS(Collection!$J:$J, Collection!$A:$A, $A45, Collection!$B:$B, X$2)</f>
        <v>0</v>
      </c>
      <c r="Y45" s="115">
        <f>SUMIFS(Collection!$J:$J, Collection!$A:$A, $A45, Collection!$B:$B, Y$2)</f>
        <v>0</v>
      </c>
    </row>
    <row r="46" spans="1:25" s="61" customFormat="1">
      <c r="A46" s="122">
        <f t="shared" si="0"/>
        <v>42904</v>
      </c>
      <c r="B46" s="115">
        <f>SUMIFS(Collection!$J:$J, Collection!$A:$A, $A46, Collection!$B:$B, B$2)</f>
        <v>0</v>
      </c>
      <c r="C46" s="115">
        <f>SUMIFS(Collection!$J:$J, Collection!$A:$A, $A46, Collection!$B:$B, C$2)</f>
        <v>0</v>
      </c>
      <c r="D46" s="115">
        <f>SUMIFS(Collection!$J:$J, Collection!$A:$A, $A46, Collection!$B:$B, D$2)</f>
        <v>0</v>
      </c>
      <c r="E46" s="115">
        <f>SUMIFS(Collection!$J:$J, Collection!$A:$A, $A46, Collection!$B:$B, E$2)</f>
        <v>0</v>
      </c>
      <c r="F46" s="115">
        <f>SUMIFS(Collection!$J:$J, Collection!$A:$A, $A46, Collection!$B:$B, F$2)</f>
        <v>0</v>
      </c>
      <c r="G46" s="115">
        <f>SUMIFS(Collection!$J:$J, Collection!$A:$A, $A46, Collection!$B:$B, G$2)</f>
        <v>0</v>
      </c>
      <c r="H46" s="115">
        <f>SUMIFS(Collection!$J:$J, Collection!$A:$A, $A46, Collection!$B:$B, H$2)</f>
        <v>0</v>
      </c>
      <c r="I46" s="115">
        <f>SUMIFS(Collection!$J:$J, Collection!$A:$A, $A46, Collection!$B:$B, I$2)</f>
        <v>0</v>
      </c>
      <c r="J46" s="115">
        <f>SUMIFS(Collection!$J:$J, Collection!$A:$A, $A46, Collection!$B:$B, J$2)</f>
        <v>0</v>
      </c>
      <c r="K46" s="115">
        <f>SUMIFS(Collection!$J:$J, Collection!$A:$A, $A46, Collection!$B:$B, K$2)</f>
        <v>0</v>
      </c>
      <c r="L46" s="115">
        <f>SUMIFS(Collection!$J:$J, Collection!$A:$A, $A46, Collection!$B:$B, L$2)</f>
        <v>0</v>
      </c>
      <c r="M46" s="115">
        <f>SUMIFS(Collection!$J:$J, Collection!$A:$A, $A46, Collection!$B:$B, M$2)</f>
        <v>0</v>
      </c>
      <c r="N46" s="115">
        <f>SUMIFS(Collection!$J:$J, Collection!$A:$A, $A46, Collection!$B:$B, N$2)</f>
        <v>0</v>
      </c>
      <c r="O46" s="115">
        <f>SUMIFS(Collection!$J:$J, Collection!$A:$A, $A46, Collection!$B:$B, O$2)</f>
        <v>0</v>
      </c>
      <c r="P46" s="115">
        <f>SUMIFS(Collection!$J:$J, Collection!$A:$A, $A46, Collection!$B:$B, P$2)</f>
        <v>0</v>
      </c>
      <c r="Q46" s="115">
        <f>SUMIFS(Collection!$J:$J, Collection!$A:$A, $A46, Collection!$B:$B, Q$2)</f>
        <v>0</v>
      </c>
      <c r="R46" s="115">
        <f>SUMIFS(Collection!$J:$J, Collection!$A:$A, $A46, Collection!$B:$B, R$2)</f>
        <v>0</v>
      </c>
      <c r="S46" s="115">
        <f>SUMIFS(Collection!$J:$J, Collection!$A:$A, $A46, Collection!$B:$B, S$2)</f>
        <v>0</v>
      </c>
      <c r="T46" s="115">
        <f>SUMIFS(Collection!$J:$J, Collection!$A:$A, $A46, Collection!$B:$B, T$2)</f>
        <v>0</v>
      </c>
      <c r="U46" s="115">
        <f>SUMIFS(Collection!$J:$J, Collection!$A:$A, $A46, Collection!$B:$B, U$2)</f>
        <v>0</v>
      </c>
      <c r="V46" s="115">
        <f>SUMIFS(Collection!$J:$J, Collection!$A:$A, $A46, Collection!$B:$B, V$2)</f>
        <v>0</v>
      </c>
      <c r="W46" s="115">
        <f>SUMIFS(Collection!$J:$J, Collection!$A:$A, $A46, Collection!$B:$B, W$2)</f>
        <v>0</v>
      </c>
      <c r="X46" s="115">
        <f>SUMIFS(Collection!$J:$J, Collection!$A:$A, $A46, Collection!$B:$B, X$2)</f>
        <v>0</v>
      </c>
      <c r="Y46" s="115">
        <f>SUMIFS(Collection!$J:$J, Collection!$A:$A, $A46, Collection!$B:$B, Y$2)</f>
        <v>0</v>
      </c>
    </row>
    <row r="47" spans="1:25" s="62" customFormat="1" ht="16" thickBot="1">
      <c r="A47" s="123">
        <f t="shared" si="0"/>
        <v>42905</v>
      </c>
      <c r="B47" s="116">
        <f>SUMIFS(Collection!$J:$J, Collection!$A:$A, $A47, Collection!$B:$B, B$2)</f>
        <v>0</v>
      </c>
      <c r="C47" s="116">
        <f>SUMIFS(Collection!$J:$J, Collection!$A:$A, $A47, Collection!$B:$B, C$2)</f>
        <v>0</v>
      </c>
      <c r="D47" s="116">
        <f>SUMIFS(Collection!$J:$J, Collection!$A:$A, $A47, Collection!$B:$B, D$2)</f>
        <v>0</v>
      </c>
      <c r="E47" s="116">
        <f>SUMIFS(Collection!$J:$J, Collection!$A:$A, $A47, Collection!$B:$B, E$2)</f>
        <v>0</v>
      </c>
      <c r="F47" s="116">
        <f>SUMIFS(Collection!$J:$J, Collection!$A:$A, $A47, Collection!$B:$B, F$2)</f>
        <v>0</v>
      </c>
      <c r="G47" s="116">
        <f>SUMIFS(Collection!$J:$J, Collection!$A:$A, $A47, Collection!$B:$B, G$2)</f>
        <v>0</v>
      </c>
      <c r="H47" s="116">
        <f>SUMIFS(Collection!$J:$J, Collection!$A:$A, $A47, Collection!$B:$B, H$2)</f>
        <v>0</v>
      </c>
      <c r="I47" s="116">
        <f>SUMIFS(Collection!$J:$J, Collection!$A:$A, $A47, Collection!$B:$B, I$2)</f>
        <v>0</v>
      </c>
      <c r="J47" s="116">
        <f>SUMIFS(Collection!$J:$J, Collection!$A:$A, $A47, Collection!$B:$B, J$2)</f>
        <v>0</v>
      </c>
      <c r="K47" s="116">
        <f>SUMIFS(Collection!$J:$J, Collection!$A:$A, $A47, Collection!$B:$B, K$2)</f>
        <v>0</v>
      </c>
      <c r="L47" s="116">
        <f>SUMIFS(Collection!$J:$J, Collection!$A:$A, $A47, Collection!$B:$B, L$2)</f>
        <v>0</v>
      </c>
      <c r="M47" s="116">
        <f>SUMIFS(Collection!$J:$J, Collection!$A:$A, $A47, Collection!$B:$B, M$2)</f>
        <v>0</v>
      </c>
      <c r="N47" s="116">
        <f>SUMIFS(Collection!$J:$J, Collection!$A:$A, $A47, Collection!$B:$B, N$2)</f>
        <v>0</v>
      </c>
      <c r="O47" s="116">
        <f>SUMIFS(Collection!$J:$J, Collection!$A:$A, $A47, Collection!$B:$B, O$2)</f>
        <v>0</v>
      </c>
      <c r="P47" s="116">
        <f>SUMIFS(Collection!$J:$J, Collection!$A:$A, $A47, Collection!$B:$B, P$2)</f>
        <v>0</v>
      </c>
      <c r="Q47" s="116">
        <f>SUMIFS(Collection!$J:$J, Collection!$A:$A, $A47, Collection!$B:$B, Q$2)</f>
        <v>0</v>
      </c>
      <c r="R47" s="116">
        <f>SUMIFS(Collection!$J:$J, Collection!$A:$A, $A47, Collection!$B:$B, R$2)</f>
        <v>0</v>
      </c>
      <c r="S47" s="116">
        <f>SUMIFS(Collection!$J:$J, Collection!$A:$A, $A47, Collection!$B:$B, S$2)</f>
        <v>0</v>
      </c>
      <c r="T47" s="116">
        <f>SUMIFS(Collection!$J:$J, Collection!$A:$A, $A47, Collection!$B:$B, T$2)</f>
        <v>0</v>
      </c>
      <c r="U47" s="116">
        <f>SUMIFS(Collection!$J:$J, Collection!$A:$A, $A47, Collection!$B:$B, U$2)</f>
        <v>0</v>
      </c>
      <c r="V47" s="116">
        <f>SUMIFS(Collection!$J:$J, Collection!$A:$A, $A47, Collection!$B:$B, V$2)</f>
        <v>0</v>
      </c>
      <c r="W47" s="116">
        <f>SUMIFS(Collection!$J:$J, Collection!$A:$A, $A47, Collection!$B:$B, W$2)</f>
        <v>0</v>
      </c>
      <c r="X47" s="116">
        <f>SUMIFS(Collection!$J:$J, Collection!$A:$A, $A47, Collection!$B:$B, X$2)</f>
        <v>0</v>
      </c>
      <c r="Y47" s="116">
        <f>SUMIFS(Collection!$J:$J, Collection!$A:$A, $A47, Collection!$B:$B, Y$2)</f>
        <v>0</v>
      </c>
    </row>
    <row r="48" spans="1:25" s="61" customFormat="1">
      <c r="A48" s="122" t="s">
        <v>69</v>
      </c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</row>
    <row r="49" spans="1:25" s="61" customFormat="1">
      <c r="A49" s="122">
        <f>1+A47</f>
        <v>42906</v>
      </c>
      <c r="B49" s="115">
        <f>SUMIFS(Collection!$J:$J, Collection!$A:$A, $A49, Collection!$B:$B, B$2)</f>
        <v>0</v>
      </c>
      <c r="C49" s="115">
        <f>SUMIFS(Collection!$J:$J, Collection!$A:$A, $A49, Collection!$B:$B, C$2)</f>
        <v>0</v>
      </c>
      <c r="D49" s="115">
        <f>SUMIFS(Collection!$J:$J, Collection!$A:$A, $A49, Collection!$B:$B, D$2)</f>
        <v>0</v>
      </c>
      <c r="E49" s="115">
        <f>SUMIFS(Collection!$J:$J, Collection!$A:$A, $A49, Collection!$B:$B, E$2)</f>
        <v>0</v>
      </c>
      <c r="F49" s="115">
        <f>SUMIFS(Collection!$J:$J, Collection!$A:$A, $A49, Collection!$B:$B, F$2)</f>
        <v>0</v>
      </c>
      <c r="G49" s="115">
        <f>SUMIFS(Collection!$J:$J, Collection!$A:$A, $A49, Collection!$B:$B, G$2)</f>
        <v>0</v>
      </c>
      <c r="H49" s="115">
        <f>SUMIFS(Collection!$J:$J, Collection!$A:$A, $A49, Collection!$B:$B, H$2)</f>
        <v>0</v>
      </c>
      <c r="I49" s="115">
        <f>SUMIFS(Collection!$J:$J, Collection!$A:$A, $A49, Collection!$B:$B, I$2)</f>
        <v>0</v>
      </c>
      <c r="J49" s="115">
        <f>SUMIFS(Collection!$J:$J, Collection!$A:$A, $A49, Collection!$B:$B, J$2)</f>
        <v>0</v>
      </c>
      <c r="K49" s="115">
        <f>SUMIFS(Collection!$J:$J, Collection!$A:$A, $A49, Collection!$B:$B, K$2)</f>
        <v>0</v>
      </c>
      <c r="L49" s="115">
        <f>SUMIFS(Collection!$J:$J, Collection!$A:$A, $A49, Collection!$B:$B, L$2)</f>
        <v>0</v>
      </c>
      <c r="M49" s="115">
        <f>SUMIFS(Collection!$J:$J, Collection!$A:$A, $A49, Collection!$B:$B, M$2)</f>
        <v>0</v>
      </c>
      <c r="N49" s="115">
        <f>SUMIFS(Collection!$J:$J, Collection!$A:$A, $A49, Collection!$B:$B, N$2)</f>
        <v>0</v>
      </c>
      <c r="O49" s="115">
        <f>SUMIFS(Collection!$J:$J, Collection!$A:$A, $A49, Collection!$B:$B, O$2)</f>
        <v>0</v>
      </c>
      <c r="P49" s="115">
        <f>SUMIFS(Collection!$J:$J, Collection!$A:$A, $A49, Collection!$B:$B, P$2)</f>
        <v>0</v>
      </c>
      <c r="Q49" s="115">
        <f>SUMIFS(Collection!$J:$J, Collection!$A:$A, $A49, Collection!$B:$B, Q$2)</f>
        <v>0</v>
      </c>
      <c r="R49" s="115">
        <f>SUMIFS(Collection!$J:$J, Collection!$A:$A, $A49, Collection!$B:$B, R$2)</f>
        <v>0</v>
      </c>
      <c r="S49" s="115">
        <f>SUMIFS(Collection!$J:$J, Collection!$A:$A, $A49, Collection!$B:$B, S$2)</f>
        <v>0</v>
      </c>
      <c r="T49" s="115">
        <f>SUMIFS(Collection!$J:$J, Collection!$A:$A, $A49, Collection!$B:$B, T$2)</f>
        <v>0</v>
      </c>
      <c r="U49" s="115">
        <f>SUMIFS(Collection!$J:$J, Collection!$A:$A, $A49, Collection!$B:$B, U$2)</f>
        <v>0</v>
      </c>
      <c r="V49" s="115">
        <f>SUMIFS(Collection!$J:$J, Collection!$A:$A, $A49, Collection!$B:$B, V$2)</f>
        <v>0</v>
      </c>
      <c r="W49" s="115">
        <f>SUMIFS(Collection!$J:$J, Collection!$A:$A, $A49, Collection!$B:$B, W$2)</f>
        <v>0</v>
      </c>
      <c r="X49" s="115">
        <f>SUMIFS(Collection!$J:$J, Collection!$A:$A, $A49, Collection!$B:$B, X$2)</f>
        <v>0</v>
      </c>
      <c r="Y49" s="115">
        <f>SUMIFS(Collection!$J:$J, Collection!$A:$A, $A49, Collection!$B:$B, Y$2)</f>
        <v>0</v>
      </c>
    </row>
    <row r="50" spans="1:25" s="61" customFormat="1">
      <c r="A50" s="122">
        <f t="shared" si="0"/>
        <v>42907</v>
      </c>
      <c r="B50" s="115">
        <f>SUMIFS(Collection!$J:$J, Collection!$A:$A, $A50, Collection!$B:$B, B$2)</f>
        <v>0</v>
      </c>
      <c r="C50" s="115">
        <f>SUMIFS(Collection!$J:$J, Collection!$A:$A, $A50, Collection!$B:$B, C$2)</f>
        <v>0</v>
      </c>
      <c r="D50" s="115">
        <f>SUMIFS(Collection!$J:$J, Collection!$A:$A, $A50, Collection!$B:$B, D$2)</f>
        <v>0</v>
      </c>
      <c r="E50" s="115">
        <f>SUMIFS(Collection!$J:$J, Collection!$A:$A, $A50, Collection!$B:$B, E$2)</f>
        <v>0</v>
      </c>
      <c r="F50" s="115">
        <f>SUMIFS(Collection!$J:$J, Collection!$A:$A, $A50, Collection!$B:$B, F$2)</f>
        <v>0</v>
      </c>
      <c r="G50" s="115">
        <f>SUMIFS(Collection!$J:$J, Collection!$A:$A, $A50, Collection!$B:$B, G$2)</f>
        <v>0</v>
      </c>
      <c r="H50" s="115">
        <f>SUMIFS(Collection!$J:$J, Collection!$A:$A, $A50, Collection!$B:$B, H$2)</f>
        <v>0</v>
      </c>
      <c r="I50" s="115">
        <f>SUMIFS(Collection!$J:$J, Collection!$A:$A, $A50, Collection!$B:$B, I$2)</f>
        <v>0</v>
      </c>
      <c r="J50" s="115">
        <f>SUMIFS(Collection!$J:$J, Collection!$A:$A, $A50, Collection!$B:$B, J$2)</f>
        <v>0</v>
      </c>
      <c r="K50" s="115">
        <f>SUMIFS(Collection!$J:$J, Collection!$A:$A, $A50, Collection!$B:$B, K$2)</f>
        <v>0</v>
      </c>
      <c r="L50" s="115">
        <f>SUMIFS(Collection!$J:$J, Collection!$A:$A, $A50, Collection!$B:$B, L$2)</f>
        <v>0</v>
      </c>
      <c r="M50" s="115">
        <f>SUMIFS(Collection!$J:$J, Collection!$A:$A, $A50, Collection!$B:$B, M$2)</f>
        <v>0</v>
      </c>
      <c r="N50" s="115">
        <f>SUMIFS(Collection!$J:$J, Collection!$A:$A, $A50, Collection!$B:$B, N$2)</f>
        <v>0</v>
      </c>
      <c r="O50" s="115">
        <f>SUMIFS(Collection!$J:$J, Collection!$A:$A, $A50, Collection!$B:$B, O$2)</f>
        <v>0</v>
      </c>
      <c r="P50" s="115">
        <f>SUMIFS(Collection!$J:$J, Collection!$A:$A, $A50, Collection!$B:$B, P$2)</f>
        <v>0</v>
      </c>
      <c r="Q50" s="115">
        <f>SUMIFS(Collection!$J:$J, Collection!$A:$A, $A50, Collection!$B:$B, Q$2)</f>
        <v>0</v>
      </c>
      <c r="R50" s="115">
        <f>SUMIFS(Collection!$J:$J, Collection!$A:$A, $A50, Collection!$B:$B, R$2)</f>
        <v>0</v>
      </c>
      <c r="S50" s="115">
        <f>SUMIFS(Collection!$J:$J, Collection!$A:$A, $A50, Collection!$B:$B, S$2)</f>
        <v>0</v>
      </c>
      <c r="T50" s="115">
        <f>SUMIFS(Collection!$J:$J, Collection!$A:$A, $A50, Collection!$B:$B, T$2)</f>
        <v>0</v>
      </c>
      <c r="U50" s="115">
        <f>SUMIFS(Collection!$J:$J, Collection!$A:$A, $A50, Collection!$B:$B, U$2)</f>
        <v>0</v>
      </c>
      <c r="V50" s="115">
        <f>SUMIFS(Collection!$J:$J, Collection!$A:$A, $A50, Collection!$B:$B, V$2)</f>
        <v>0</v>
      </c>
      <c r="W50" s="115">
        <f>SUMIFS(Collection!$J:$J, Collection!$A:$A, $A50, Collection!$B:$B, W$2)</f>
        <v>0</v>
      </c>
      <c r="X50" s="115">
        <f>SUMIFS(Collection!$J:$J, Collection!$A:$A, $A50, Collection!$B:$B, X$2)</f>
        <v>0</v>
      </c>
      <c r="Y50" s="115">
        <f>SUMIFS(Collection!$J:$J, Collection!$A:$A, $A50, Collection!$B:$B, Y$2)</f>
        <v>0</v>
      </c>
    </row>
    <row r="51" spans="1:25" s="62" customFormat="1" ht="16" thickBot="1">
      <c r="A51" s="123">
        <f t="shared" si="0"/>
        <v>42908</v>
      </c>
      <c r="B51" s="116">
        <f>SUMIFS(Collection!$J:$J, Collection!$A:$A, $A51, Collection!$B:$B, B$2)</f>
        <v>0</v>
      </c>
      <c r="C51" s="116">
        <f>SUMIFS(Collection!$J:$J, Collection!$A:$A, $A51, Collection!$B:$B, C$2)</f>
        <v>0</v>
      </c>
      <c r="D51" s="116">
        <f>SUMIFS(Collection!$J:$J, Collection!$A:$A, $A51, Collection!$B:$B, D$2)</f>
        <v>0</v>
      </c>
      <c r="E51" s="116">
        <f>SUMIFS(Collection!$J:$J, Collection!$A:$A, $A51, Collection!$B:$B, E$2)</f>
        <v>0</v>
      </c>
      <c r="F51" s="116">
        <f>SUMIFS(Collection!$J:$J, Collection!$A:$A, $A51, Collection!$B:$B, F$2)</f>
        <v>0</v>
      </c>
      <c r="G51" s="116">
        <f>SUMIFS(Collection!$J:$J, Collection!$A:$A, $A51, Collection!$B:$B, G$2)</f>
        <v>0</v>
      </c>
      <c r="H51" s="116">
        <f>SUMIFS(Collection!$J:$J, Collection!$A:$A, $A51, Collection!$B:$B, H$2)</f>
        <v>0</v>
      </c>
      <c r="I51" s="116">
        <f>SUMIFS(Collection!$J:$J, Collection!$A:$A, $A51, Collection!$B:$B, I$2)</f>
        <v>0</v>
      </c>
      <c r="J51" s="116">
        <f>SUMIFS(Collection!$J:$J, Collection!$A:$A, $A51, Collection!$B:$B, J$2)</f>
        <v>0</v>
      </c>
      <c r="K51" s="116">
        <f>SUMIFS(Collection!$J:$J, Collection!$A:$A, $A51, Collection!$B:$B, K$2)</f>
        <v>0</v>
      </c>
      <c r="L51" s="116">
        <f>SUMIFS(Collection!$J:$J, Collection!$A:$A, $A51, Collection!$B:$B, L$2)</f>
        <v>0</v>
      </c>
      <c r="M51" s="116">
        <f>SUMIFS(Collection!$J:$J, Collection!$A:$A, $A51, Collection!$B:$B, M$2)</f>
        <v>0</v>
      </c>
      <c r="N51" s="116">
        <f>SUMIFS(Collection!$J:$J, Collection!$A:$A, $A51, Collection!$B:$B, N$2)</f>
        <v>0</v>
      </c>
      <c r="O51" s="116">
        <f>SUMIFS(Collection!$J:$J, Collection!$A:$A, $A51, Collection!$B:$B, O$2)</f>
        <v>0</v>
      </c>
      <c r="P51" s="116">
        <f>SUMIFS(Collection!$J:$J, Collection!$A:$A, $A51, Collection!$B:$B, P$2)</f>
        <v>0</v>
      </c>
      <c r="Q51" s="116">
        <f>SUMIFS(Collection!$J:$J, Collection!$A:$A, $A51, Collection!$B:$B, Q$2)</f>
        <v>0</v>
      </c>
      <c r="R51" s="116">
        <f>SUMIFS(Collection!$J:$J, Collection!$A:$A, $A51, Collection!$B:$B, R$2)</f>
        <v>0</v>
      </c>
      <c r="S51" s="116">
        <f>SUMIFS(Collection!$J:$J, Collection!$A:$A, $A51, Collection!$B:$B, S$2)</f>
        <v>0</v>
      </c>
      <c r="T51" s="116">
        <f>SUMIFS(Collection!$J:$J, Collection!$A:$A, $A51, Collection!$B:$B, T$2)</f>
        <v>0</v>
      </c>
      <c r="U51" s="116">
        <f>SUMIFS(Collection!$J:$J, Collection!$A:$A, $A51, Collection!$B:$B, U$2)</f>
        <v>0</v>
      </c>
      <c r="V51" s="116">
        <f>SUMIFS(Collection!$J:$J, Collection!$A:$A, $A51, Collection!$B:$B, V$2)</f>
        <v>0</v>
      </c>
      <c r="W51" s="116">
        <f>SUMIFS(Collection!$J:$J, Collection!$A:$A, $A51, Collection!$B:$B, W$2)</f>
        <v>0</v>
      </c>
      <c r="X51" s="116">
        <f>SUMIFS(Collection!$J:$J, Collection!$A:$A, $A51, Collection!$B:$B, X$2)</f>
        <v>0</v>
      </c>
      <c r="Y51" s="116">
        <f>SUMIFS(Collection!$J:$J, Collection!$A:$A, $A51, Collection!$B:$B, Y$2)</f>
        <v>0</v>
      </c>
    </row>
    <row r="52" spans="1:25" s="61" customFormat="1">
      <c r="A52" s="122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</row>
    <row r="53" spans="1:25" s="61" customFormat="1">
      <c r="A53" s="122">
        <f>1+A51</f>
        <v>42909</v>
      </c>
      <c r="B53" s="115">
        <f>SUMIFS(Collection!$J:$J, Collection!$A:$A, $A53, Collection!$B:$B, B$2)</f>
        <v>0</v>
      </c>
      <c r="C53" s="115">
        <f>SUMIFS(Collection!$J:$J, Collection!$A:$A, $A53, Collection!$B:$B, C$2)</f>
        <v>0</v>
      </c>
      <c r="D53" s="115">
        <f>SUMIFS(Collection!$J:$J, Collection!$A:$A, $A53, Collection!$B:$B, D$2)</f>
        <v>0</v>
      </c>
      <c r="E53" s="115">
        <f>SUMIFS(Collection!$J:$J, Collection!$A:$A, $A53, Collection!$B:$B, E$2)</f>
        <v>0</v>
      </c>
      <c r="F53" s="115">
        <f>SUMIFS(Collection!$J:$J, Collection!$A:$A, $A53, Collection!$B:$B, F$2)</f>
        <v>0</v>
      </c>
      <c r="G53" s="115">
        <f>SUMIFS(Collection!$J:$J, Collection!$A:$A, $A53, Collection!$B:$B, G$2)</f>
        <v>0</v>
      </c>
      <c r="H53" s="115">
        <f>SUMIFS(Collection!$J:$J, Collection!$A:$A, $A53, Collection!$B:$B, H$2)</f>
        <v>0</v>
      </c>
      <c r="I53" s="115">
        <f>SUMIFS(Collection!$J:$J, Collection!$A:$A, $A53, Collection!$B:$B, I$2)</f>
        <v>0</v>
      </c>
      <c r="J53" s="115">
        <f>SUMIFS(Collection!$J:$J, Collection!$A:$A, $A53, Collection!$B:$B, J$2)</f>
        <v>0</v>
      </c>
      <c r="K53" s="115">
        <f>SUMIFS(Collection!$J:$J, Collection!$A:$A, $A53, Collection!$B:$B, K$2)</f>
        <v>0</v>
      </c>
      <c r="L53" s="115">
        <f>SUMIFS(Collection!$J:$J, Collection!$A:$A, $A53, Collection!$B:$B, L$2)</f>
        <v>0</v>
      </c>
      <c r="M53" s="115">
        <f>SUMIFS(Collection!$J:$J, Collection!$A:$A, $A53, Collection!$B:$B, M$2)</f>
        <v>0</v>
      </c>
      <c r="N53" s="115">
        <f>SUMIFS(Collection!$J:$J, Collection!$A:$A, $A53, Collection!$B:$B, N$2)</f>
        <v>0</v>
      </c>
      <c r="O53" s="115">
        <f>SUMIFS(Collection!$J:$J, Collection!$A:$A, $A53, Collection!$B:$B, O$2)</f>
        <v>0</v>
      </c>
      <c r="P53" s="115">
        <f>SUMIFS(Collection!$J:$J, Collection!$A:$A, $A53, Collection!$B:$B, P$2)</f>
        <v>0</v>
      </c>
      <c r="Q53" s="115">
        <f>SUMIFS(Collection!$J:$J, Collection!$A:$A, $A53, Collection!$B:$B, Q$2)</f>
        <v>0</v>
      </c>
      <c r="R53" s="115">
        <f>SUMIFS(Collection!$J:$J, Collection!$A:$A, $A53, Collection!$B:$B, R$2)</f>
        <v>0</v>
      </c>
      <c r="S53" s="115">
        <f>SUMIFS(Collection!$J:$J, Collection!$A:$A, $A53, Collection!$B:$B, S$2)</f>
        <v>0</v>
      </c>
      <c r="T53" s="115">
        <f>SUMIFS(Collection!$J:$J, Collection!$A:$A, $A53, Collection!$B:$B, T$2)</f>
        <v>0</v>
      </c>
      <c r="U53" s="115">
        <f>SUMIFS(Collection!$J:$J, Collection!$A:$A, $A53, Collection!$B:$B, U$2)</f>
        <v>0</v>
      </c>
      <c r="V53" s="115">
        <f>SUMIFS(Collection!$J:$J, Collection!$A:$A, $A53, Collection!$B:$B, V$2)</f>
        <v>0</v>
      </c>
      <c r="W53" s="115">
        <f>SUMIFS(Collection!$J:$J, Collection!$A:$A, $A53, Collection!$B:$B, W$2)</f>
        <v>0</v>
      </c>
      <c r="X53" s="115">
        <f>SUMIFS(Collection!$J:$J, Collection!$A:$A, $A53, Collection!$B:$B, X$2)</f>
        <v>0</v>
      </c>
      <c r="Y53" s="115">
        <f>SUMIFS(Collection!$J:$J, Collection!$A:$A, $A53, Collection!$B:$B, Y$2)</f>
        <v>0</v>
      </c>
    </row>
    <row r="54" spans="1:25" s="61" customFormat="1">
      <c r="A54" s="122">
        <f t="shared" si="0"/>
        <v>42910</v>
      </c>
      <c r="B54" s="115">
        <f>SUMIFS(Collection!$J:$J, Collection!$A:$A, $A54, Collection!$B:$B, B$2)</f>
        <v>0</v>
      </c>
      <c r="C54" s="115">
        <f>SUMIFS(Collection!$J:$J, Collection!$A:$A, $A54, Collection!$B:$B, C$2)</f>
        <v>0</v>
      </c>
      <c r="D54" s="115">
        <f>SUMIFS(Collection!$J:$J, Collection!$A:$A, $A54, Collection!$B:$B, D$2)</f>
        <v>0</v>
      </c>
      <c r="E54" s="115">
        <f>SUMIFS(Collection!$J:$J, Collection!$A:$A, $A54, Collection!$B:$B, E$2)</f>
        <v>0</v>
      </c>
      <c r="F54" s="115">
        <f>SUMIFS(Collection!$J:$J, Collection!$A:$A, $A54, Collection!$B:$B, F$2)</f>
        <v>0</v>
      </c>
      <c r="G54" s="115">
        <f>SUMIFS(Collection!$J:$J, Collection!$A:$A, $A54, Collection!$B:$B, G$2)</f>
        <v>0</v>
      </c>
      <c r="H54" s="115">
        <f>SUMIFS(Collection!$J:$J, Collection!$A:$A, $A54, Collection!$B:$B, H$2)</f>
        <v>0</v>
      </c>
      <c r="I54" s="115">
        <f>SUMIFS(Collection!$J:$J, Collection!$A:$A, $A54, Collection!$B:$B, I$2)</f>
        <v>0</v>
      </c>
      <c r="J54" s="115">
        <f>SUMIFS(Collection!$J:$J, Collection!$A:$A, $A54, Collection!$B:$B, J$2)</f>
        <v>0</v>
      </c>
      <c r="K54" s="115">
        <f>SUMIFS(Collection!$J:$J, Collection!$A:$A, $A54, Collection!$B:$B, K$2)</f>
        <v>0</v>
      </c>
      <c r="L54" s="115">
        <f>SUMIFS(Collection!$J:$J, Collection!$A:$A, $A54, Collection!$B:$B, L$2)</f>
        <v>0</v>
      </c>
      <c r="M54" s="115">
        <f>SUMIFS(Collection!$J:$J, Collection!$A:$A, $A54, Collection!$B:$B, M$2)</f>
        <v>0</v>
      </c>
      <c r="N54" s="115">
        <f>SUMIFS(Collection!$J:$J, Collection!$A:$A, $A54, Collection!$B:$B, N$2)</f>
        <v>0</v>
      </c>
      <c r="O54" s="115">
        <f>SUMIFS(Collection!$J:$J, Collection!$A:$A, $A54, Collection!$B:$B, O$2)</f>
        <v>0</v>
      </c>
      <c r="P54" s="115">
        <f>SUMIFS(Collection!$J:$J, Collection!$A:$A, $A54, Collection!$B:$B, P$2)</f>
        <v>0</v>
      </c>
      <c r="Q54" s="115">
        <f>SUMIFS(Collection!$J:$J, Collection!$A:$A, $A54, Collection!$B:$B, Q$2)</f>
        <v>0</v>
      </c>
      <c r="R54" s="115">
        <f>SUMIFS(Collection!$J:$J, Collection!$A:$A, $A54, Collection!$B:$B, R$2)</f>
        <v>0</v>
      </c>
      <c r="S54" s="115">
        <f>SUMIFS(Collection!$J:$J, Collection!$A:$A, $A54, Collection!$B:$B, S$2)</f>
        <v>0</v>
      </c>
      <c r="T54" s="115">
        <f>SUMIFS(Collection!$J:$J, Collection!$A:$A, $A54, Collection!$B:$B, T$2)</f>
        <v>0</v>
      </c>
      <c r="U54" s="115">
        <f>SUMIFS(Collection!$J:$J, Collection!$A:$A, $A54, Collection!$B:$B, U$2)</f>
        <v>0</v>
      </c>
      <c r="V54" s="115">
        <f>SUMIFS(Collection!$J:$J, Collection!$A:$A, $A54, Collection!$B:$B, V$2)</f>
        <v>0</v>
      </c>
      <c r="W54" s="115">
        <f>SUMIFS(Collection!$J:$J, Collection!$A:$A, $A54, Collection!$B:$B, W$2)</f>
        <v>0</v>
      </c>
      <c r="X54" s="115">
        <f>SUMIFS(Collection!$J:$J, Collection!$A:$A, $A54, Collection!$B:$B, X$2)</f>
        <v>0</v>
      </c>
      <c r="Y54" s="115">
        <f>SUMIFS(Collection!$J:$J, Collection!$A:$A, $A54, Collection!$B:$B, Y$2)</f>
        <v>0</v>
      </c>
    </row>
    <row r="55" spans="1:25" s="61" customFormat="1">
      <c r="A55" s="122">
        <f t="shared" si="0"/>
        <v>42911</v>
      </c>
      <c r="B55" s="115">
        <f>SUMIFS(Collection!$J:$J, Collection!$A:$A, $A55, Collection!$B:$B, B$2)</f>
        <v>0</v>
      </c>
      <c r="C55" s="115">
        <f>SUMIFS(Collection!$J:$J, Collection!$A:$A, $A55, Collection!$B:$B, C$2)</f>
        <v>0</v>
      </c>
      <c r="D55" s="115">
        <f>SUMIFS(Collection!$J:$J, Collection!$A:$A, $A55, Collection!$B:$B, D$2)</f>
        <v>0</v>
      </c>
      <c r="E55" s="115">
        <f>SUMIFS(Collection!$J:$J, Collection!$A:$A, $A55, Collection!$B:$B, E$2)</f>
        <v>0</v>
      </c>
      <c r="F55" s="115">
        <f>SUMIFS(Collection!$J:$J, Collection!$A:$A, $A55, Collection!$B:$B, F$2)</f>
        <v>0</v>
      </c>
      <c r="G55" s="115">
        <f>SUMIFS(Collection!$J:$J, Collection!$A:$A, $A55, Collection!$B:$B, G$2)</f>
        <v>0</v>
      </c>
      <c r="H55" s="115">
        <f>SUMIFS(Collection!$J:$J, Collection!$A:$A, $A55, Collection!$B:$B, H$2)</f>
        <v>0</v>
      </c>
      <c r="I55" s="115">
        <f>SUMIFS(Collection!$J:$J, Collection!$A:$A, $A55, Collection!$B:$B, I$2)</f>
        <v>0</v>
      </c>
      <c r="J55" s="115">
        <f>SUMIFS(Collection!$J:$J, Collection!$A:$A, $A55, Collection!$B:$B, J$2)</f>
        <v>0</v>
      </c>
      <c r="K55" s="115">
        <f>SUMIFS(Collection!$J:$J, Collection!$A:$A, $A55, Collection!$B:$B, K$2)</f>
        <v>0</v>
      </c>
      <c r="L55" s="115">
        <f>SUMIFS(Collection!$J:$J, Collection!$A:$A, $A55, Collection!$B:$B, L$2)</f>
        <v>0</v>
      </c>
      <c r="M55" s="115">
        <f>SUMIFS(Collection!$J:$J, Collection!$A:$A, $A55, Collection!$B:$B, M$2)</f>
        <v>0</v>
      </c>
      <c r="N55" s="115">
        <f>SUMIFS(Collection!$J:$J, Collection!$A:$A, $A55, Collection!$B:$B, N$2)</f>
        <v>0</v>
      </c>
      <c r="O55" s="115">
        <f>SUMIFS(Collection!$J:$J, Collection!$A:$A, $A55, Collection!$B:$B, O$2)</f>
        <v>0</v>
      </c>
      <c r="P55" s="115">
        <f>SUMIFS(Collection!$J:$J, Collection!$A:$A, $A55, Collection!$B:$B, P$2)</f>
        <v>0</v>
      </c>
      <c r="Q55" s="115">
        <f>SUMIFS(Collection!$J:$J, Collection!$A:$A, $A55, Collection!$B:$B, Q$2)</f>
        <v>0</v>
      </c>
      <c r="R55" s="115">
        <f>SUMIFS(Collection!$J:$J, Collection!$A:$A, $A55, Collection!$B:$B, R$2)</f>
        <v>0</v>
      </c>
      <c r="S55" s="115">
        <f>SUMIFS(Collection!$J:$J, Collection!$A:$A, $A55, Collection!$B:$B, S$2)</f>
        <v>0</v>
      </c>
      <c r="T55" s="115">
        <f>SUMIFS(Collection!$J:$J, Collection!$A:$A, $A55, Collection!$B:$B, T$2)</f>
        <v>0</v>
      </c>
      <c r="U55" s="115">
        <f>SUMIFS(Collection!$J:$J, Collection!$A:$A, $A55, Collection!$B:$B, U$2)</f>
        <v>0</v>
      </c>
      <c r="V55" s="115">
        <f>SUMIFS(Collection!$J:$J, Collection!$A:$A, $A55, Collection!$B:$B, V$2)</f>
        <v>0</v>
      </c>
      <c r="W55" s="115">
        <f>SUMIFS(Collection!$J:$J, Collection!$A:$A, $A55, Collection!$B:$B, W$2)</f>
        <v>0</v>
      </c>
      <c r="X55" s="115">
        <f>SUMIFS(Collection!$J:$J, Collection!$A:$A, $A55, Collection!$B:$B, X$2)</f>
        <v>0</v>
      </c>
      <c r="Y55" s="115">
        <f>SUMIFS(Collection!$J:$J, Collection!$A:$A, $A55, Collection!$B:$B, Y$2)</f>
        <v>0</v>
      </c>
    </row>
    <row r="56" spans="1:25" s="62" customFormat="1" ht="16" thickBot="1">
      <c r="A56" s="123">
        <f t="shared" si="0"/>
        <v>42912</v>
      </c>
      <c r="B56" s="116">
        <f>SUMIFS(Collection!$J:$J, Collection!$A:$A, $A56, Collection!$B:$B, B$2)</f>
        <v>0</v>
      </c>
      <c r="C56" s="116">
        <f>SUMIFS(Collection!$J:$J, Collection!$A:$A, $A56, Collection!$B:$B, C$2)</f>
        <v>0</v>
      </c>
      <c r="D56" s="116">
        <f>SUMIFS(Collection!$J:$J, Collection!$A:$A, $A56, Collection!$B:$B, D$2)</f>
        <v>0</v>
      </c>
      <c r="E56" s="116">
        <f>SUMIFS(Collection!$J:$J, Collection!$A:$A, $A56, Collection!$B:$B, E$2)</f>
        <v>0</v>
      </c>
      <c r="F56" s="116">
        <f>SUMIFS(Collection!$J:$J, Collection!$A:$A, $A56, Collection!$B:$B, F$2)</f>
        <v>0</v>
      </c>
      <c r="G56" s="116">
        <f>SUMIFS(Collection!$J:$J, Collection!$A:$A, $A56, Collection!$B:$B, G$2)</f>
        <v>0</v>
      </c>
      <c r="H56" s="116">
        <f>SUMIFS(Collection!$J:$J, Collection!$A:$A, $A56, Collection!$B:$B, H$2)</f>
        <v>0</v>
      </c>
      <c r="I56" s="116">
        <f>SUMIFS(Collection!$J:$J, Collection!$A:$A, $A56, Collection!$B:$B, I$2)</f>
        <v>0</v>
      </c>
      <c r="J56" s="116">
        <f>SUMIFS(Collection!$J:$J, Collection!$A:$A, $A56, Collection!$B:$B, J$2)</f>
        <v>0</v>
      </c>
      <c r="K56" s="116">
        <f>SUMIFS(Collection!$J:$J, Collection!$A:$A, $A56, Collection!$B:$B, K$2)</f>
        <v>0</v>
      </c>
      <c r="L56" s="116">
        <f>SUMIFS(Collection!$J:$J, Collection!$A:$A, $A56, Collection!$B:$B, L$2)</f>
        <v>0</v>
      </c>
      <c r="M56" s="116">
        <f>SUMIFS(Collection!$J:$J, Collection!$A:$A, $A56, Collection!$B:$B, M$2)</f>
        <v>0</v>
      </c>
      <c r="N56" s="116">
        <f>SUMIFS(Collection!$J:$J, Collection!$A:$A, $A56, Collection!$B:$B, N$2)</f>
        <v>0</v>
      </c>
      <c r="O56" s="116">
        <f>SUMIFS(Collection!$J:$J, Collection!$A:$A, $A56, Collection!$B:$B, O$2)</f>
        <v>0</v>
      </c>
      <c r="P56" s="116">
        <f>SUMIFS(Collection!$J:$J, Collection!$A:$A, $A56, Collection!$B:$B, P$2)</f>
        <v>0</v>
      </c>
      <c r="Q56" s="116">
        <f>SUMIFS(Collection!$J:$J, Collection!$A:$A, $A56, Collection!$B:$B, Q$2)</f>
        <v>0</v>
      </c>
      <c r="R56" s="116">
        <f>SUMIFS(Collection!$J:$J, Collection!$A:$A, $A56, Collection!$B:$B, R$2)</f>
        <v>0</v>
      </c>
      <c r="S56" s="116">
        <f>SUMIFS(Collection!$J:$J, Collection!$A:$A, $A56, Collection!$B:$B, S$2)</f>
        <v>0</v>
      </c>
      <c r="T56" s="116">
        <f>SUMIFS(Collection!$J:$J, Collection!$A:$A, $A56, Collection!$B:$B, T$2)</f>
        <v>0</v>
      </c>
      <c r="U56" s="116">
        <f>SUMIFS(Collection!$J:$J, Collection!$A:$A, $A56, Collection!$B:$B, U$2)</f>
        <v>0</v>
      </c>
      <c r="V56" s="116">
        <f>SUMIFS(Collection!$J:$J, Collection!$A:$A, $A56, Collection!$B:$B, V$2)</f>
        <v>0</v>
      </c>
      <c r="W56" s="116">
        <f>SUMIFS(Collection!$J:$J, Collection!$A:$A, $A56, Collection!$B:$B, W$2)</f>
        <v>0</v>
      </c>
      <c r="X56" s="116">
        <f>SUMIFS(Collection!$J:$J, Collection!$A:$A, $A56, Collection!$B:$B, X$2)</f>
        <v>0</v>
      </c>
      <c r="Y56" s="116">
        <f>SUMIFS(Collection!$J:$J, Collection!$A:$A, $A56, Collection!$B:$B, Y$2)</f>
        <v>0</v>
      </c>
    </row>
    <row r="57" spans="1:25" s="61" customFormat="1">
      <c r="A57" s="122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</row>
    <row r="58" spans="1:25" s="61" customFormat="1">
      <c r="A58" s="122">
        <f>1+A56</f>
        <v>42913</v>
      </c>
      <c r="B58" s="115">
        <f>SUMIFS(Collection!$J:$J, Collection!$A:$A, $A58, Collection!$B:$B, B$2)</f>
        <v>0</v>
      </c>
      <c r="C58" s="115">
        <f>SUMIFS(Collection!$J:$J, Collection!$A:$A, $A58, Collection!$B:$B, C$2)</f>
        <v>0</v>
      </c>
      <c r="D58" s="115">
        <f>SUMIFS(Collection!$J:$J, Collection!$A:$A, $A58, Collection!$B:$B, D$2)</f>
        <v>0</v>
      </c>
      <c r="E58" s="115">
        <f>SUMIFS(Collection!$J:$J, Collection!$A:$A, $A58, Collection!$B:$B, E$2)</f>
        <v>0</v>
      </c>
      <c r="F58" s="115">
        <f>SUMIFS(Collection!$J:$J, Collection!$A:$A, $A58, Collection!$B:$B, F$2)</f>
        <v>0</v>
      </c>
      <c r="G58" s="115">
        <f>SUMIFS(Collection!$J:$J, Collection!$A:$A, $A58, Collection!$B:$B, G$2)</f>
        <v>0</v>
      </c>
      <c r="H58" s="115">
        <f>SUMIFS(Collection!$J:$J, Collection!$A:$A, $A58, Collection!$B:$B, H$2)</f>
        <v>0</v>
      </c>
      <c r="I58" s="115">
        <f>SUMIFS(Collection!$J:$J, Collection!$A:$A, $A58, Collection!$B:$B, I$2)</f>
        <v>0</v>
      </c>
      <c r="J58" s="115">
        <f>SUMIFS(Collection!$J:$J, Collection!$A:$A, $A58, Collection!$B:$B, J$2)</f>
        <v>0</v>
      </c>
      <c r="K58" s="115">
        <f>SUMIFS(Collection!$J:$J, Collection!$A:$A, $A58, Collection!$B:$B, K$2)</f>
        <v>0</v>
      </c>
      <c r="L58" s="115">
        <f>SUMIFS(Collection!$J:$J, Collection!$A:$A, $A58, Collection!$B:$B, L$2)</f>
        <v>0</v>
      </c>
      <c r="M58" s="115">
        <f>SUMIFS(Collection!$J:$J, Collection!$A:$A, $A58, Collection!$B:$B, M$2)</f>
        <v>0</v>
      </c>
      <c r="N58" s="115">
        <f>SUMIFS(Collection!$J:$J, Collection!$A:$A, $A58, Collection!$B:$B, N$2)</f>
        <v>0</v>
      </c>
      <c r="O58" s="115">
        <f>SUMIFS(Collection!$J:$J, Collection!$A:$A, $A58, Collection!$B:$B, O$2)</f>
        <v>0</v>
      </c>
      <c r="P58" s="115">
        <f>SUMIFS(Collection!$J:$J, Collection!$A:$A, $A58, Collection!$B:$B, P$2)</f>
        <v>0</v>
      </c>
      <c r="Q58" s="115">
        <f>SUMIFS(Collection!$J:$J, Collection!$A:$A, $A58, Collection!$B:$B, Q$2)</f>
        <v>0</v>
      </c>
      <c r="R58" s="115">
        <f>SUMIFS(Collection!$J:$J, Collection!$A:$A, $A58, Collection!$B:$B, R$2)</f>
        <v>0</v>
      </c>
      <c r="S58" s="115">
        <f>SUMIFS(Collection!$J:$J, Collection!$A:$A, $A58, Collection!$B:$B, S$2)</f>
        <v>0</v>
      </c>
      <c r="T58" s="115">
        <f>SUMIFS(Collection!$J:$J, Collection!$A:$A, $A58, Collection!$B:$B, T$2)</f>
        <v>0</v>
      </c>
      <c r="U58" s="115">
        <f>SUMIFS(Collection!$J:$J, Collection!$A:$A, $A58, Collection!$B:$B, U$2)</f>
        <v>0</v>
      </c>
      <c r="V58" s="115">
        <f>SUMIFS(Collection!$J:$J, Collection!$A:$A, $A58, Collection!$B:$B, V$2)</f>
        <v>0</v>
      </c>
      <c r="W58" s="115">
        <f>SUMIFS(Collection!$J:$J, Collection!$A:$A, $A58, Collection!$B:$B, W$2)</f>
        <v>0</v>
      </c>
      <c r="X58" s="115">
        <f>SUMIFS(Collection!$J:$J, Collection!$A:$A, $A58, Collection!$B:$B, X$2)</f>
        <v>0</v>
      </c>
      <c r="Y58" s="115">
        <f>SUMIFS(Collection!$J:$J, Collection!$A:$A, $A58, Collection!$B:$B, Y$2)</f>
        <v>0</v>
      </c>
    </row>
    <row r="59" spans="1:25" s="61" customFormat="1">
      <c r="A59" s="122">
        <f t="shared" si="0"/>
        <v>42914</v>
      </c>
      <c r="B59" s="115">
        <f>SUMIFS(Collection!$J:$J, Collection!$A:$A, $A59, Collection!$B:$B, B$2)</f>
        <v>0</v>
      </c>
      <c r="C59" s="115">
        <f>SUMIFS(Collection!$J:$J, Collection!$A:$A, $A59, Collection!$B:$B, C$2)</f>
        <v>0</v>
      </c>
      <c r="D59" s="115">
        <f>SUMIFS(Collection!$J:$J, Collection!$A:$A, $A59, Collection!$B:$B, D$2)</f>
        <v>0</v>
      </c>
      <c r="E59" s="115">
        <f>SUMIFS(Collection!$J:$J, Collection!$A:$A, $A59, Collection!$B:$B, E$2)</f>
        <v>0</v>
      </c>
      <c r="F59" s="115">
        <f>SUMIFS(Collection!$J:$J, Collection!$A:$A, $A59, Collection!$B:$B, F$2)</f>
        <v>0</v>
      </c>
      <c r="G59" s="115">
        <f>SUMIFS(Collection!$J:$J, Collection!$A:$A, $A59, Collection!$B:$B, G$2)</f>
        <v>0</v>
      </c>
      <c r="H59" s="115">
        <f>SUMIFS(Collection!$J:$J, Collection!$A:$A, $A59, Collection!$B:$B, H$2)</f>
        <v>0</v>
      </c>
      <c r="I59" s="115">
        <f>SUMIFS(Collection!$J:$J, Collection!$A:$A, $A59, Collection!$B:$B, I$2)</f>
        <v>0</v>
      </c>
      <c r="J59" s="115">
        <f>SUMIFS(Collection!$J:$J, Collection!$A:$A, $A59, Collection!$B:$B, J$2)</f>
        <v>0</v>
      </c>
      <c r="K59" s="115">
        <f>SUMIFS(Collection!$J:$J, Collection!$A:$A, $A59, Collection!$B:$B, K$2)</f>
        <v>0</v>
      </c>
      <c r="L59" s="115">
        <f>SUMIFS(Collection!$J:$J, Collection!$A:$A, $A59, Collection!$B:$B, L$2)</f>
        <v>0</v>
      </c>
      <c r="M59" s="115">
        <f>SUMIFS(Collection!$J:$J, Collection!$A:$A, $A59, Collection!$B:$B, M$2)</f>
        <v>0</v>
      </c>
      <c r="N59" s="115">
        <f>SUMIFS(Collection!$J:$J, Collection!$A:$A, $A59, Collection!$B:$B, N$2)</f>
        <v>0</v>
      </c>
      <c r="O59" s="115">
        <f>SUMIFS(Collection!$J:$J, Collection!$A:$A, $A59, Collection!$B:$B, O$2)</f>
        <v>0</v>
      </c>
      <c r="P59" s="115">
        <f>SUMIFS(Collection!$J:$J, Collection!$A:$A, $A59, Collection!$B:$B, P$2)</f>
        <v>0</v>
      </c>
      <c r="Q59" s="115">
        <f>SUMIFS(Collection!$J:$J, Collection!$A:$A, $A59, Collection!$B:$B, Q$2)</f>
        <v>0</v>
      </c>
      <c r="R59" s="115">
        <f>SUMIFS(Collection!$J:$J, Collection!$A:$A, $A59, Collection!$B:$B, R$2)</f>
        <v>0</v>
      </c>
      <c r="S59" s="115">
        <f>SUMIFS(Collection!$J:$J, Collection!$A:$A, $A59, Collection!$B:$B, S$2)</f>
        <v>0</v>
      </c>
      <c r="T59" s="115">
        <f>SUMIFS(Collection!$J:$J, Collection!$A:$A, $A59, Collection!$B:$B, T$2)</f>
        <v>0</v>
      </c>
      <c r="U59" s="115">
        <f>SUMIFS(Collection!$J:$J, Collection!$A:$A, $A59, Collection!$B:$B, U$2)</f>
        <v>0</v>
      </c>
      <c r="V59" s="115">
        <f>SUMIFS(Collection!$J:$J, Collection!$A:$A, $A59, Collection!$B:$B, V$2)</f>
        <v>0</v>
      </c>
      <c r="W59" s="115">
        <f>SUMIFS(Collection!$J:$J, Collection!$A:$A, $A59, Collection!$B:$B, W$2)</f>
        <v>0</v>
      </c>
      <c r="X59" s="115">
        <f>SUMIFS(Collection!$J:$J, Collection!$A:$A, $A59, Collection!$B:$B, X$2)</f>
        <v>0</v>
      </c>
      <c r="Y59" s="115">
        <f>SUMIFS(Collection!$J:$J, Collection!$A:$A, $A59, Collection!$B:$B, Y$2)</f>
        <v>0</v>
      </c>
    </row>
    <row r="60" spans="1:25" s="62" customFormat="1" ht="16" thickBot="1">
      <c r="A60" s="123">
        <f t="shared" si="0"/>
        <v>42915</v>
      </c>
      <c r="B60" s="116">
        <f>SUMIFS(Collection!$J:$J, Collection!$A:$A, $A60, Collection!$B:$B, B$2)</f>
        <v>0</v>
      </c>
      <c r="C60" s="116">
        <f>SUMIFS(Collection!$J:$J, Collection!$A:$A, $A60, Collection!$B:$B, C$2)</f>
        <v>0</v>
      </c>
      <c r="D60" s="116">
        <f>SUMIFS(Collection!$J:$J, Collection!$A:$A, $A60, Collection!$B:$B, D$2)</f>
        <v>0</v>
      </c>
      <c r="E60" s="116">
        <f>SUMIFS(Collection!$J:$J, Collection!$A:$A, $A60, Collection!$B:$B, E$2)</f>
        <v>0</v>
      </c>
      <c r="F60" s="116">
        <f>SUMIFS(Collection!$J:$J, Collection!$A:$A, $A60, Collection!$B:$B, F$2)</f>
        <v>0</v>
      </c>
      <c r="G60" s="116">
        <f>SUMIFS(Collection!$J:$J, Collection!$A:$A, $A60, Collection!$B:$B, G$2)</f>
        <v>0</v>
      </c>
      <c r="H60" s="116">
        <f>SUMIFS(Collection!$J:$J, Collection!$A:$A, $A60, Collection!$B:$B, H$2)</f>
        <v>0</v>
      </c>
      <c r="I60" s="116">
        <f>SUMIFS(Collection!$J:$J, Collection!$A:$A, $A60, Collection!$B:$B, I$2)</f>
        <v>0</v>
      </c>
      <c r="J60" s="116">
        <f>SUMIFS(Collection!$J:$J, Collection!$A:$A, $A60, Collection!$B:$B, J$2)</f>
        <v>0</v>
      </c>
      <c r="K60" s="116">
        <f>SUMIFS(Collection!$J:$J, Collection!$A:$A, $A60, Collection!$B:$B, K$2)</f>
        <v>0</v>
      </c>
      <c r="L60" s="116">
        <f>SUMIFS(Collection!$J:$J, Collection!$A:$A, $A60, Collection!$B:$B, L$2)</f>
        <v>0</v>
      </c>
      <c r="M60" s="116">
        <f>SUMIFS(Collection!$J:$J, Collection!$A:$A, $A60, Collection!$B:$B, M$2)</f>
        <v>0</v>
      </c>
      <c r="N60" s="116">
        <f>SUMIFS(Collection!$J:$J, Collection!$A:$A, $A60, Collection!$B:$B, N$2)</f>
        <v>0</v>
      </c>
      <c r="O60" s="116">
        <f>SUMIFS(Collection!$J:$J, Collection!$A:$A, $A60, Collection!$B:$B, O$2)</f>
        <v>0</v>
      </c>
      <c r="P60" s="116">
        <f>SUMIFS(Collection!$J:$J, Collection!$A:$A, $A60, Collection!$B:$B, P$2)</f>
        <v>0</v>
      </c>
      <c r="Q60" s="116">
        <f>SUMIFS(Collection!$J:$J, Collection!$A:$A, $A60, Collection!$B:$B, Q$2)</f>
        <v>0</v>
      </c>
      <c r="R60" s="116">
        <f>SUMIFS(Collection!$J:$J, Collection!$A:$A, $A60, Collection!$B:$B, R$2)</f>
        <v>0</v>
      </c>
      <c r="S60" s="116">
        <f>SUMIFS(Collection!$J:$J, Collection!$A:$A, $A60, Collection!$B:$B, S$2)</f>
        <v>0</v>
      </c>
      <c r="T60" s="116">
        <f>SUMIFS(Collection!$J:$J, Collection!$A:$A, $A60, Collection!$B:$B, T$2)</f>
        <v>0</v>
      </c>
      <c r="U60" s="116">
        <f>SUMIFS(Collection!$J:$J, Collection!$A:$A, $A60, Collection!$B:$B, U$2)</f>
        <v>0</v>
      </c>
      <c r="V60" s="116">
        <f>SUMIFS(Collection!$J:$J, Collection!$A:$A, $A60, Collection!$B:$B, V$2)</f>
        <v>0</v>
      </c>
      <c r="W60" s="116">
        <f>SUMIFS(Collection!$J:$J, Collection!$A:$A, $A60, Collection!$B:$B, W$2)</f>
        <v>0</v>
      </c>
      <c r="X60" s="116">
        <f>SUMIFS(Collection!$J:$J, Collection!$A:$A, $A60, Collection!$B:$B, X$2)</f>
        <v>0</v>
      </c>
      <c r="Y60" s="116">
        <f>SUMIFS(Collection!$J:$J, Collection!$A:$A, $A60, Collection!$B:$B, Y$2)</f>
        <v>0</v>
      </c>
    </row>
    <row r="61" spans="1:25" s="61" customFormat="1">
      <c r="A61" s="122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</row>
    <row r="62" spans="1:25" s="61" customFormat="1">
      <c r="A62" s="122">
        <f>1+A60</f>
        <v>42916</v>
      </c>
      <c r="B62" s="115">
        <f>SUMIFS(Collection!$J:$J, Collection!$A:$A, $A62, Collection!$B:$B, B$2)</f>
        <v>0</v>
      </c>
      <c r="C62" s="115">
        <f>SUMIFS(Collection!$J:$J, Collection!$A:$A, $A62, Collection!$B:$B, C$2)</f>
        <v>0</v>
      </c>
      <c r="D62" s="115">
        <f>SUMIFS(Collection!$J:$J, Collection!$A:$A, $A62, Collection!$B:$B, D$2)</f>
        <v>0</v>
      </c>
      <c r="E62" s="115">
        <f>SUMIFS(Collection!$J:$J, Collection!$A:$A, $A62, Collection!$B:$B, E$2)</f>
        <v>0</v>
      </c>
      <c r="F62" s="115">
        <f>SUMIFS(Collection!$J:$J, Collection!$A:$A, $A62, Collection!$B:$B, F$2)</f>
        <v>0</v>
      </c>
      <c r="G62" s="115">
        <f>SUMIFS(Collection!$J:$J, Collection!$A:$A, $A62, Collection!$B:$B, G$2)</f>
        <v>0</v>
      </c>
      <c r="H62" s="115">
        <f>SUMIFS(Collection!$J:$J, Collection!$A:$A, $A62, Collection!$B:$B, H$2)</f>
        <v>0</v>
      </c>
      <c r="I62" s="115">
        <f>SUMIFS(Collection!$J:$J, Collection!$A:$A, $A62, Collection!$B:$B, I$2)</f>
        <v>0</v>
      </c>
      <c r="J62" s="115">
        <f>SUMIFS(Collection!$J:$J, Collection!$A:$A, $A62, Collection!$B:$B, J$2)</f>
        <v>0</v>
      </c>
      <c r="K62" s="115">
        <f>SUMIFS(Collection!$J:$J, Collection!$A:$A, $A62, Collection!$B:$B, K$2)</f>
        <v>0</v>
      </c>
      <c r="L62" s="115">
        <f>SUMIFS(Collection!$J:$J, Collection!$A:$A, $A62, Collection!$B:$B, L$2)</f>
        <v>0</v>
      </c>
      <c r="M62" s="115">
        <f>SUMIFS(Collection!$J:$J, Collection!$A:$A, $A62, Collection!$B:$B, M$2)</f>
        <v>0</v>
      </c>
      <c r="N62" s="115">
        <f>SUMIFS(Collection!$J:$J, Collection!$A:$A, $A62, Collection!$B:$B, N$2)</f>
        <v>0</v>
      </c>
      <c r="O62" s="115">
        <f>SUMIFS(Collection!$J:$J, Collection!$A:$A, $A62, Collection!$B:$B, O$2)</f>
        <v>0</v>
      </c>
      <c r="P62" s="115">
        <f>SUMIFS(Collection!$J:$J, Collection!$A:$A, $A62, Collection!$B:$B, P$2)</f>
        <v>0</v>
      </c>
      <c r="Q62" s="115">
        <f>SUMIFS(Collection!$J:$J, Collection!$A:$A, $A62, Collection!$B:$B, Q$2)</f>
        <v>0</v>
      </c>
      <c r="R62" s="115">
        <f>SUMIFS(Collection!$J:$J, Collection!$A:$A, $A62, Collection!$B:$B, R$2)</f>
        <v>0</v>
      </c>
      <c r="S62" s="115">
        <f>SUMIFS(Collection!$J:$J, Collection!$A:$A, $A62, Collection!$B:$B, S$2)</f>
        <v>0</v>
      </c>
      <c r="T62" s="115">
        <f>SUMIFS(Collection!$J:$J, Collection!$A:$A, $A62, Collection!$B:$B, T$2)</f>
        <v>0</v>
      </c>
      <c r="U62" s="115">
        <f>SUMIFS(Collection!$J:$J, Collection!$A:$A, $A62, Collection!$B:$B, U$2)</f>
        <v>0</v>
      </c>
      <c r="V62" s="115">
        <f>SUMIFS(Collection!$J:$J, Collection!$A:$A, $A62, Collection!$B:$B, V$2)</f>
        <v>0</v>
      </c>
      <c r="W62" s="115">
        <f>SUMIFS(Collection!$J:$J, Collection!$A:$A, $A62, Collection!$B:$B, W$2)</f>
        <v>0</v>
      </c>
      <c r="X62" s="115">
        <f>SUMIFS(Collection!$J:$J, Collection!$A:$A, $A62, Collection!$B:$B, X$2)</f>
        <v>0</v>
      </c>
      <c r="Y62" s="115">
        <f>SUMIFS(Collection!$J:$J, Collection!$A:$A, $A62, Collection!$B:$B, Y$2)</f>
        <v>0</v>
      </c>
    </row>
    <row r="63" spans="1:25" s="61" customFormat="1">
      <c r="A63" s="122">
        <f t="shared" si="0"/>
        <v>42917</v>
      </c>
      <c r="B63" s="115">
        <f>SUMIFS(Collection!$J:$J, Collection!$A:$A, $A63, Collection!$B:$B, B$2)</f>
        <v>0</v>
      </c>
      <c r="C63" s="115">
        <f>SUMIFS(Collection!$J:$J, Collection!$A:$A, $A63, Collection!$B:$B, C$2)</f>
        <v>0</v>
      </c>
      <c r="D63" s="115">
        <f>SUMIFS(Collection!$J:$J, Collection!$A:$A, $A63, Collection!$B:$B, D$2)</f>
        <v>0</v>
      </c>
      <c r="E63" s="115">
        <f>SUMIFS(Collection!$J:$J, Collection!$A:$A, $A63, Collection!$B:$B, E$2)</f>
        <v>0</v>
      </c>
      <c r="F63" s="115">
        <f>SUMIFS(Collection!$J:$J, Collection!$A:$A, $A63, Collection!$B:$B, F$2)</f>
        <v>0</v>
      </c>
      <c r="G63" s="115">
        <f>SUMIFS(Collection!$J:$J, Collection!$A:$A, $A63, Collection!$B:$B, G$2)</f>
        <v>0</v>
      </c>
      <c r="H63" s="115">
        <f>SUMIFS(Collection!$J:$J, Collection!$A:$A, $A63, Collection!$B:$B, H$2)</f>
        <v>0</v>
      </c>
      <c r="I63" s="115">
        <f>SUMIFS(Collection!$J:$J, Collection!$A:$A, $A63, Collection!$B:$B, I$2)</f>
        <v>0</v>
      </c>
      <c r="J63" s="115">
        <f>SUMIFS(Collection!$J:$J, Collection!$A:$A, $A63, Collection!$B:$B, J$2)</f>
        <v>0</v>
      </c>
      <c r="K63" s="115">
        <f>SUMIFS(Collection!$J:$J, Collection!$A:$A, $A63, Collection!$B:$B, K$2)</f>
        <v>0</v>
      </c>
      <c r="L63" s="115">
        <f>SUMIFS(Collection!$J:$J, Collection!$A:$A, $A63, Collection!$B:$B, L$2)</f>
        <v>0</v>
      </c>
      <c r="M63" s="115">
        <f>SUMIFS(Collection!$J:$J, Collection!$A:$A, $A63, Collection!$B:$B, M$2)</f>
        <v>0</v>
      </c>
      <c r="N63" s="115">
        <f>SUMIFS(Collection!$J:$J, Collection!$A:$A, $A63, Collection!$B:$B, N$2)</f>
        <v>0</v>
      </c>
      <c r="O63" s="115">
        <f>SUMIFS(Collection!$J:$J, Collection!$A:$A, $A63, Collection!$B:$B, O$2)</f>
        <v>0</v>
      </c>
      <c r="P63" s="115">
        <f>SUMIFS(Collection!$J:$J, Collection!$A:$A, $A63, Collection!$B:$B, P$2)</f>
        <v>0</v>
      </c>
      <c r="Q63" s="115">
        <f>SUMIFS(Collection!$J:$J, Collection!$A:$A, $A63, Collection!$B:$B, Q$2)</f>
        <v>0</v>
      </c>
      <c r="R63" s="115">
        <f>SUMIFS(Collection!$J:$J, Collection!$A:$A, $A63, Collection!$B:$B, R$2)</f>
        <v>0</v>
      </c>
      <c r="S63" s="115">
        <f>SUMIFS(Collection!$J:$J, Collection!$A:$A, $A63, Collection!$B:$B, S$2)</f>
        <v>0</v>
      </c>
      <c r="T63" s="115">
        <f>SUMIFS(Collection!$J:$J, Collection!$A:$A, $A63, Collection!$B:$B, T$2)</f>
        <v>0</v>
      </c>
      <c r="U63" s="115">
        <f>SUMIFS(Collection!$J:$J, Collection!$A:$A, $A63, Collection!$B:$B, U$2)</f>
        <v>0</v>
      </c>
      <c r="V63" s="115">
        <f>SUMIFS(Collection!$J:$J, Collection!$A:$A, $A63, Collection!$B:$B, V$2)</f>
        <v>0</v>
      </c>
      <c r="W63" s="115">
        <f>SUMIFS(Collection!$J:$J, Collection!$A:$A, $A63, Collection!$B:$B, W$2)</f>
        <v>0</v>
      </c>
      <c r="X63" s="115">
        <f>SUMIFS(Collection!$J:$J, Collection!$A:$A, $A63, Collection!$B:$B, X$2)</f>
        <v>0</v>
      </c>
      <c r="Y63" s="115">
        <f>SUMIFS(Collection!$J:$J, Collection!$A:$A, $A63, Collection!$B:$B, Y$2)</f>
        <v>0</v>
      </c>
    </row>
    <row r="64" spans="1:25" s="62" customFormat="1" ht="16" thickBot="1">
      <c r="A64" s="123">
        <f t="shared" si="0"/>
        <v>42918</v>
      </c>
      <c r="B64" s="116">
        <f>SUMIFS(Collection!$J:$J, Collection!$A:$A, $A64, Collection!$B:$B, B$2)</f>
        <v>0</v>
      </c>
      <c r="C64" s="116">
        <f>SUMIFS(Collection!$J:$J, Collection!$A:$A, $A64, Collection!$B:$B, C$2)</f>
        <v>0</v>
      </c>
      <c r="D64" s="116">
        <f>SUMIFS(Collection!$J:$J, Collection!$A:$A, $A64, Collection!$B:$B, D$2)</f>
        <v>0</v>
      </c>
      <c r="E64" s="116">
        <f>SUMIFS(Collection!$J:$J, Collection!$A:$A, $A64, Collection!$B:$B, E$2)</f>
        <v>0</v>
      </c>
      <c r="F64" s="116">
        <f>SUMIFS(Collection!$J:$J, Collection!$A:$A, $A64, Collection!$B:$B, F$2)</f>
        <v>0</v>
      </c>
      <c r="G64" s="116">
        <f>SUMIFS(Collection!$J:$J, Collection!$A:$A, $A64, Collection!$B:$B, G$2)</f>
        <v>0</v>
      </c>
      <c r="H64" s="116">
        <f>SUMIFS(Collection!$J:$J, Collection!$A:$A, $A64, Collection!$B:$B, H$2)</f>
        <v>0</v>
      </c>
      <c r="I64" s="116">
        <f>SUMIFS(Collection!$J:$J, Collection!$A:$A, $A64, Collection!$B:$B, I$2)</f>
        <v>0</v>
      </c>
      <c r="J64" s="116">
        <f>SUMIFS(Collection!$J:$J, Collection!$A:$A, $A64, Collection!$B:$B, J$2)</f>
        <v>0</v>
      </c>
      <c r="K64" s="116">
        <f>SUMIFS(Collection!$J:$J, Collection!$A:$A, $A64, Collection!$B:$B, K$2)</f>
        <v>0</v>
      </c>
      <c r="L64" s="116">
        <f>SUMIFS(Collection!$J:$J, Collection!$A:$A, $A64, Collection!$B:$B, L$2)</f>
        <v>0</v>
      </c>
      <c r="M64" s="116">
        <f>SUMIFS(Collection!$J:$J, Collection!$A:$A, $A64, Collection!$B:$B, M$2)</f>
        <v>0</v>
      </c>
      <c r="N64" s="116">
        <f>SUMIFS(Collection!$J:$J, Collection!$A:$A, $A64, Collection!$B:$B, N$2)</f>
        <v>0</v>
      </c>
      <c r="O64" s="116">
        <f>SUMIFS(Collection!$J:$J, Collection!$A:$A, $A64, Collection!$B:$B, O$2)</f>
        <v>0</v>
      </c>
      <c r="P64" s="116">
        <f>SUMIFS(Collection!$J:$J, Collection!$A:$A, $A64, Collection!$B:$B, P$2)</f>
        <v>0</v>
      </c>
      <c r="Q64" s="116">
        <f>SUMIFS(Collection!$J:$J, Collection!$A:$A, $A64, Collection!$B:$B, Q$2)</f>
        <v>0</v>
      </c>
      <c r="R64" s="116">
        <f>SUMIFS(Collection!$J:$J, Collection!$A:$A, $A64, Collection!$B:$B, R$2)</f>
        <v>0</v>
      </c>
      <c r="S64" s="116">
        <f>SUMIFS(Collection!$J:$J, Collection!$A:$A, $A64, Collection!$B:$B, S$2)</f>
        <v>0</v>
      </c>
      <c r="T64" s="116">
        <f>SUMIFS(Collection!$J:$J, Collection!$A:$A, $A64, Collection!$B:$B, T$2)</f>
        <v>0</v>
      </c>
      <c r="U64" s="116">
        <f>SUMIFS(Collection!$J:$J, Collection!$A:$A, $A64, Collection!$B:$B, U$2)</f>
        <v>0</v>
      </c>
      <c r="V64" s="116">
        <f>SUMIFS(Collection!$J:$J, Collection!$A:$A, $A64, Collection!$B:$B, V$2)</f>
        <v>0</v>
      </c>
      <c r="W64" s="116">
        <f>SUMIFS(Collection!$J:$J, Collection!$A:$A, $A64, Collection!$B:$B, W$2)</f>
        <v>0</v>
      </c>
      <c r="X64" s="116">
        <f>SUMIFS(Collection!$J:$J, Collection!$A:$A, $A64, Collection!$B:$B, X$2)</f>
        <v>0</v>
      </c>
      <c r="Y64" s="116">
        <f>SUMIFS(Collection!$J:$J, Collection!$A:$A, $A64, Collection!$B:$B, Y$2)</f>
        <v>0</v>
      </c>
    </row>
    <row r="65" spans="1:25" s="61" customFormat="1">
      <c r="A65" s="122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</row>
    <row r="66" spans="1:25" s="61" customFormat="1">
      <c r="A66" s="122">
        <f>1+A64</f>
        <v>42919</v>
      </c>
      <c r="B66" s="115">
        <f>SUMIFS(Collection!$J:$J, Collection!$A:$A, $A66, Collection!$B:$B, B$2)</f>
        <v>0</v>
      </c>
      <c r="C66" s="115">
        <f>SUMIFS(Collection!$J:$J, Collection!$A:$A, $A66, Collection!$B:$B, C$2)</f>
        <v>0</v>
      </c>
      <c r="D66" s="115">
        <f>SUMIFS(Collection!$J:$J, Collection!$A:$A, $A66, Collection!$B:$B, D$2)</f>
        <v>0</v>
      </c>
      <c r="E66" s="115">
        <f>SUMIFS(Collection!$J:$J, Collection!$A:$A, $A66, Collection!$B:$B, E$2)</f>
        <v>0</v>
      </c>
      <c r="F66" s="115">
        <f>SUMIFS(Collection!$J:$J, Collection!$A:$A, $A66, Collection!$B:$B, F$2)</f>
        <v>0</v>
      </c>
      <c r="G66" s="115">
        <f>SUMIFS(Collection!$J:$J, Collection!$A:$A, $A66, Collection!$B:$B, G$2)</f>
        <v>0</v>
      </c>
      <c r="H66" s="115">
        <f>SUMIFS(Collection!$J:$J, Collection!$A:$A, $A66, Collection!$B:$B, H$2)</f>
        <v>0</v>
      </c>
      <c r="I66" s="115">
        <f>SUMIFS(Collection!$J:$J, Collection!$A:$A, $A66, Collection!$B:$B, I$2)</f>
        <v>0</v>
      </c>
      <c r="J66" s="115">
        <f>SUMIFS(Collection!$J:$J, Collection!$A:$A, $A66, Collection!$B:$B, J$2)</f>
        <v>0</v>
      </c>
      <c r="K66" s="115">
        <f>SUMIFS(Collection!$J:$J, Collection!$A:$A, $A66, Collection!$B:$B, K$2)</f>
        <v>0</v>
      </c>
      <c r="L66" s="115">
        <f>SUMIFS(Collection!$J:$J, Collection!$A:$A, $A66, Collection!$B:$B, L$2)</f>
        <v>0</v>
      </c>
      <c r="M66" s="115">
        <f>SUMIFS(Collection!$J:$J, Collection!$A:$A, $A66, Collection!$B:$B, M$2)</f>
        <v>0</v>
      </c>
      <c r="N66" s="115">
        <f>SUMIFS(Collection!$J:$J, Collection!$A:$A, $A66, Collection!$B:$B, N$2)</f>
        <v>0</v>
      </c>
      <c r="O66" s="115">
        <f>SUMIFS(Collection!$J:$J, Collection!$A:$A, $A66, Collection!$B:$B, O$2)</f>
        <v>0</v>
      </c>
      <c r="P66" s="115">
        <f>SUMIFS(Collection!$J:$J, Collection!$A:$A, $A66, Collection!$B:$B, P$2)</f>
        <v>0</v>
      </c>
      <c r="Q66" s="115">
        <f>SUMIFS(Collection!$J:$J, Collection!$A:$A, $A66, Collection!$B:$B, Q$2)</f>
        <v>0</v>
      </c>
      <c r="R66" s="115">
        <f>SUMIFS(Collection!$J:$J, Collection!$A:$A, $A66, Collection!$B:$B, R$2)</f>
        <v>0</v>
      </c>
      <c r="S66" s="115">
        <f>SUMIFS(Collection!$J:$J, Collection!$A:$A, $A66, Collection!$B:$B, S$2)</f>
        <v>0</v>
      </c>
      <c r="T66" s="115">
        <f>SUMIFS(Collection!$J:$J, Collection!$A:$A, $A66, Collection!$B:$B, T$2)</f>
        <v>0</v>
      </c>
      <c r="U66" s="115">
        <f>SUMIFS(Collection!$J:$J, Collection!$A:$A, $A66, Collection!$B:$B, U$2)</f>
        <v>0</v>
      </c>
      <c r="V66" s="115">
        <f>SUMIFS(Collection!$J:$J, Collection!$A:$A, $A66, Collection!$B:$B, V$2)</f>
        <v>0</v>
      </c>
      <c r="W66" s="115">
        <f>SUMIFS(Collection!$J:$J, Collection!$A:$A, $A66, Collection!$B:$B, W$2)</f>
        <v>0</v>
      </c>
      <c r="X66" s="115">
        <f>SUMIFS(Collection!$J:$J, Collection!$A:$A, $A66, Collection!$B:$B, X$2)</f>
        <v>0</v>
      </c>
      <c r="Y66" s="115">
        <f>SUMIFS(Collection!$J:$J, Collection!$A:$A, $A66, Collection!$B:$B, Y$2)</f>
        <v>0</v>
      </c>
    </row>
    <row r="67" spans="1:25" s="61" customFormat="1">
      <c r="A67" s="122">
        <f t="shared" si="0"/>
        <v>42920</v>
      </c>
      <c r="B67" s="115">
        <f>SUMIFS(Collection!$J:$J, Collection!$A:$A, $A67, Collection!$B:$B, B$2)</f>
        <v>0</v>
      </c>
      <c r="C67" s="115">
        <f>SUMIFS(Collection!$J:$J, Collection!$A:$A, $A67, Collection!$B:$B, C$2)</f>
        <v>0</v>
      </c>
      <c r="D67" s="115">
        <f>SUMIFS(Collection!$J:$J, Collection!$A:$A, $A67, Collection!$B:$B, D$2)</f>
        <v>0</v>
      </c>
      <c r="E67" s="115">
        <f>SUMIFS(Collection!$J:$J, Collection!$A:$A, $A67, Collection!$B:$B, E$2)</f>
        <v>0</v>
      </c>
      <c r="F67" s="115">
        <f>SUMIFS(Collection!$J:$J, Collection!$A:$A, $A67, Collection!$B:$B, F$2)</f>
        <v>0</v>
      </c>
      <c r="G67" s="115">
        <f>SUMIFS(Collection!$J:$J, Collection!$A:$A, $A67, Collection!$B:$B, G$2)</f>
        <v>0</v>
      </c>
      <c r="H67" s="115">
        <f>SUMIFS(Collection!$J:$J, Collection!$A:$A, $A67, Collection!$B:$B, H$2)</f>
        <v>0</v>
      </c>
      <c r="I67" s="115">
        <f>SUMIFS(Collection!$J:$J, Collection!$A:$A, $A67, Collection!$B:$B, I$2)</f>
        <v>0</v>
      </c>
      <c r="J67" s="115">
        <f>SUMIFS(Collection!$J:$J, Collection!$A:$A, $A67, Collection!$B:$B, J$2)</f>
        <v>0</v>
      </c>
      <c r="K67" s="115">
        <f>SUMIFS(Collection!$J:$J, Collection!$A:$A, $A67, Collection!$B:$B, K$2)</f>
        <v>0</v>
      </c>
      <c r="L67" s="115">
        <f>SUMIFS(Collection!$J:$J, Collection!$A:$A, $A67, Collection!$B:$B, L$2)</f>
        <v>0</v>
      </c>
      <c r="M67" s="115">
        <f>SUMIFS(Collection!$J:$J, Collection!$A:$A, $A67, Collection!$B:$B, M$2)</f>
        <v>0</v>
      </c>
      <c r="N67" s="115">
        <f>SUMIFS(Collection!$J:$J, Collection!$A:$A, $A67, Collection!$B:$B, N$2)</f>
        <v>0</v>
      </c>
      <c r="O67" s="115">
        <f>SUMIFS(Collection!$J:$J, Collection!$A:$A, $A67, Collection!$B:$B, O$2)</f>
        <v>0</v>
      </c>
      <c r="P67" s="115">
        <f>SUMIFS(Collection!$J:$J, Collection!$A:$A, $A67, Collection!$B:$B, P$2)</f>
        <v>0</v>
      </c>
      <c r="Q67" s="115">
        <f>SUMIFS(Collection!$J:$J, Collection!$A:$A, $A67, Collection!$B:$B, Q$2)</f>
        <v>0</v>
      </c>
      <c r="R67" s="115">
        <f>SUMIFS(Collection!$J:$J, Collection!$A:$A, $A67, Collection!$B:$B, R$2)</f>
        <v>0</v>
      </c>
      <c r="S67" s="115">
        <f>SUMIFS(Collection!$J:$J, Collection!$A:$A, $A67, Collection!$B:$B, S$2)</f>
        <v>0</v>
      </c>
      <c r="T67" s="115">
        <f>SUMIFS(Collection!$J:$J, Collection!$A:$A, $A67, Collection!$B:$B, T$2)</f>
        <v>0</v>
      </c>
      <c r="U67" s="115">
        <f>SUMIFS(Collection!$J:$J, Collection!$A:$A, $A67, Collection!$B:$B, U$2)</f>
        <v>0</v>
      </c>
      <c r="V67" s="115">
        <f>SUMIFS(Collection!$J:$J, Collection!$A:$A, $A67, Collection!$B:$B, V$2)</f>
        <v>0</v>
      </c>
      <c r="W67" s="115">
        <f>SUMIFS(Collection!$J:$J, Collection!$A:$A, $A67, Collection!$B:$B, W$2)</f>
        <v>0</v>
      </c>
      <c r="X67" s="115">
        <f>SUMIFS(Collection!$J:$J, Collection!$A:$A, $A67, Collection!$B:$B, X$2)</f>
        <v>0</v>
      </c>
      <c r="Y67" s="115">
        <f>SUMIFS(Collection!$J:$J, Collection!$A:$A, $A67, Collection!$B:$B, Y$2)</f>
        <v>0</v>
      </c>
    </row>
    <row r="68" spans="1:25" s="61" customFormat="1">
      <c r="A68" s="122">
        <f t="shared" si="0"/>
        <v>42921</v>
      </c>
      <c r="B68" s="115">
        <f>SUMIFS(Collection!$J:$J, Collection!$A:$A, $A68, Collection!$B:$B, B$2)</f>
        <v>0</v>
      </c>
      <c r="C68" s="115">
        <f>SUMIFS(Collection!$J:$J, Collection!$A:$A, $A68, Collection!$B:$B, C$2)</f>
        <v>0</v>
      </c>
      <c r="D68" s="115">
        <f>SUMIFS(Collection!$J:$J, Collection!$A:$A, $A68, Collection!$B:$B, D$2)</f>
        <v>0</v>
      </c>
      <c r="E68" s="115">
        <f>SUMIFS(Collection!$J:$J, Collection!$A:$A, $A68, Collection!$B:$B, E$2)</f>
        <v>0</v>
      </c>
      <c r="F68" s="115">
        <f>SUMIFS(Collection!$J:$J, Collection!$A:$A, $A68, Collection!$B:$B, F$2)</f>
        <v>0</v>
      </c>
      <c r="G68" s="115">
        <f>SUMIFS(Collection!$J:$J, Collection!$A:$A, $A68, Collection!$B:$B, G$2)</f>
        <v>0</v>
      </c>
      <c r="H68" s="115">
        <f>SUMIFS(Collection!$J:$J, Collection!$A:$A, $A68, Collection!$B:$B, H$2)</f>
        <v>0</v>
      </c>
      <c r="I68" s="115">
        <f>SUMIFS(Collection!$J:$J, Collection!$A:$A, $A68, Collection!$B:$B, I$2)</f>
        <v>0</v>
      </c>
      <c r="J68" s="115">
        <f>SUMIFS(Collection!$J:$J, Collection!$A:$A, $A68, Collection!$B:$B, J$2)</f>
        <v>0</v>
      </c>
      <c r="K68" s="115">
        <f>SUMIFS(Collection!$J:$J, Collection!$A:$A, $A68, Collection!$B:$B, K$2)</f>
        <v>0</v>
      </c>
      <c r="L68" s="115">
        <f>SUMIFS(Collection!$J:$J, Collection!$A:$A, $A68, Collection!$B:$B, L$2)</f>
        <v>0</v>
      </c>
      <c r="M68" s="115">
        <f>SUMIFS(Collection!$J:$J, Collection!$A:$A, $A68, Collection!$B:$B, M$2)</f>
        <v>0</v>
      </c>
      <c r="N68" s="115">
        <f>SUMIFS(Collection!$J:$J, Collection!$A:$A, $A68, Collection!$B:$B, N$2)</f>
        <v>0</v>
      </c>
      <c r="O68" s="115">
        <f>SUMIFS(Collection!$J:$J, Collection!$A:$A, $A68, Collection!$B:$B, O$2)</f>
        <v>0</v>
      </c>
      <c r="P68" s="115">
        <f>SUMIFS(Collection!$J:$J, Collection!$A:$A, $A68, Collection!$B:$B, P$2)</f>
        <v>0</v>
      </c>
      <c r="Q68" s="115">
        <f>SUMIFS(Collection!$J:$J, Collection!$A:$A, $A68, Collection!$B:$B, Q$2)</f>
        <v>0</v>
      </c>
      <c r="R68" s="115">
        <f>SUMIFS(Collection!$J:$J, Collection!$A:$A, $A68, Collection!$B:$B, R$2)</f>
        <v>0</v>
      </c>
      <c r="S68" s="115">
        <f>SUMIFS(Collection!$J:$J, Collection!$A:$A, $A68, Collection!$B:$B, S$2)</f>
        <v>0</v>
      </c>
      <c r="T68" s="115">
        <f>SUMIFS(Collection!$J:$J, Collection!$A:$A, $A68, Collection!$B:$B, T$2)</f>
        <v>0</v>
      </c>
      <c r="U68" s="115">
        <f>SUMIFS(Collection!$J:$J, Collection!$A:$A, $A68, Collection!$B:$B, U$2)</f>
        <v>0</v>
      </c>
      <c r="V68" s="115">
        <f>SUMIFS(Collection!$J:$J, Collection!$A:$A, $A68, Collection!$B:$B, V$2)</f>
        <v>0</v>
      </c>
      <c r="W68" s="115">
        <f>SUMIFS(Collection!$J:$J, Collection!$A:$A, $A68, Collection!$B:$B, W$2)</f>
        <v>0</v>
      </c>
      <c r="X68" s="115">
        <f>SUMIFS(Collection!$J:$J, Collection!$A:$A, $A68, Collection!$B:$B, X$2)</f>
        <v>0</v>
      </c>
      <c r="Y68" s="115">
        <f>SUMIFS(Collection!$J:$J, Collection!$A:$A, $A68, Collection!$B:$B, Y$2)</f>
        <v>0</v>
      </c>
    </row>
    <row r="69" spans="1:25" s="62" customFormat="1" ht="16" thickBot="1">
      <c r="A69" s="123">
        <f t="shared" si="0"/>
        <v>42922</v>
      </c>
      <c r="B69" s="116">
        <f>SUMIFS(Collection!$J:$J, Collection!$A:$A, $A69, Collection!$B:$B, B$2)</f>
        <v>0</v>
      </c>
      <c r="C69" s="116">
        <f>SUMIFS(Collection!$J:$J, Collection!$A:$A, $A69, Collection!$B:$B, C$2)</f>
        <v>0</v>
      </c>
      <c r="D69" s="116">
        <f>SUMIFS(Collection!$J:$J, Collection!$A:$A, $A69, Collection!$B:$B, D$2)</f>
        <v>0</v>
      </c>
      <c r="E69" s="116">
        <f>SUMIFS(Collection!$J:$J, Collection!$A:$A, $A69, Collection!$B:$B, E$2)</f>
        <v>0</v>
      </c>
      <c r="F69" s="116">
        <f>SUMIFS(Collection!$J:$J, Collection!$A:$A, $A69, Collection!$B:$B, F$2)</f>
        <v>0</v>
      </c>
      <c r="G69" s="116">
        <f>SUMIFS(Collection!$J:$J, Collection!$A:$A, $A69, Collection!$B:$B, G$2)</f>
        <v>0</v>
      </c>
      <c r="H69" s="116">
        <f>SUMIFS(Collection!$J:$J, Collection!$A:$A, $A69, Collection!$B:$B, H$2)</f>
        <v>0</v>
      </c>
      <c r="I69" s="116">
        <f>SUMIFS(Collection!$J:$J, Collection!$A:$A, $A69, Collection!$B:$B, I$2)</f>
        <v>0</v>
      </c>
      <c r="J69" s="116">
        <f>SUMIFS(Collection!$J:$J, Collection!$A:$A, $A69, Collection!$B:$B, J$2)</f>
        <v>0</v>
      </c>
      <c r="K69" s="116">
        <f>SUMIFS(Collection!$J:$J, Collection!$A:$A, $A69, Collection!$B:$B, K$2)</f>
        <v>0</v>
      </c>
      <c r="L69" s="116">
        <f>SUMIFS(Collection!$J:$J, Collection!$A:$A, $A69, Collection!$B:$B, L$2)</f>
        <v>0</v>
      </c>
      <c r="M69" s="116">
        <f>SUMIFS(Collection!$J:$J, Collection!$A:$A, $A69, Collection!$B:$B, M$2)</f>
        <v>0</v>
      </c>
      <c r="N69" s="116">
        <f>SUMIFS(Collection!$J:$J, Collection!$A:$A, $A69, Collection!$B:$B, N$2)</f>
        <v>0</v>
      </c>
      <c r="O69" s="116">
        <f>SUMIFS(Collection!$J:$J, Collection!$A:$A, $A69, Collection!$B:$B, O$2)</f>
        <v>0</v>
      </c>
      <c r="P69" s="116">
        <f>SUMIFS(Collection!$J:$J, Collection!$A:$A, $A69, Collection!$B:$B, P$2)</f>
        <v>0</v>
      </c>
      <c r="Q69" s="116">
        <f>SUMIFS(Collection!$J:$J, Collection!$A:$A, $A69, Collection!$B:$B, Q$2)</f>
        <v>0</v>
      </c>
      <c r="R69" s="116">
        <f>SUMIFS(Collection!$J:$J, Collection!$A:$A, $A69, Collection!$B:$B, R$2)</f>
        <v>0</v>
      </c>
      <c r="S69" s="116">
        <f>SUMIFS(Collection!$J:$J, Collection!$A:$A, $A69, Collection!$B:$B, S$2)</f>
        <v>0</v>
      </c>
      <c r="T69" s="116">
        <f>SUMIFS(Collection!$J:$J, Collection!$A:$A, $A69, Collection!$B:$B, T$2)</f>
        <v>0</v>
      </c>
      <c r="U69" s="116">
        <f>SUMIFS(Collection!$J:$J, Collection!$A:$A, $A69, Collection!$B:$B, U$2)</f>
        <v>0</v>
      </c>
      <c r="V69" s="116">
        <f>SUMIFS(Collection!$J:$J, Collection!$A:$A, $A69, Collection!$B:$B, V$2)</f>
        <v>0</v>
      </c>
      <c r="W69" s="116">
        <f>SUMIFS(Collection!$J:$J, Collection!$A:$A, $A69, Collection!$B:$B, W$2)</f>
        <v>0</v>
      </c>
      <c r="X69" s="116">
        <f>SUMIFS(Collection!$J:$J, Collection!$A:$A, $A69, Collection!$B:$B, X$2)</f>
        <v>0</v>
      </c>
      <c r="Y69" s="116">
        <f>SUMIFS(Collection!$J:$J, Collection!$A:$A, $A69, Collection!$B:$B, Y$2)</f>
        <v>0</v>
      </c>
    </row>
    <row r="70" spans="1:25" s="61" customFormat="1">
      <c r="A70" s="122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</row>
    <row r="71" spans="1:25" s="61" customFormat="1">
      <c r="A71" s="122">
        <f>1+A69</f>
        <v>42923</v>
      </c>
      <c r="B71" s="115">
        <f>SUMIFS(Collection!$J:$J, Collection!$A:$A, $A71, Collection!$B:$B, B$2)</f>
        <v>0</v>
      </c>
      <c r="C71" s="115">
        <f>SUMIFS(Collection!$J:$J, Collection!$A:$A, $A71, Collection!$B:$B, C$2)</f>
        <v>0</v>
      </c>
      <c r="D71" s="115">
        <f>SUMIFS(Collection!$J:$J, Collection!$A:$A, $A71, Collection!$B:$B, D$2)</f>
        <v>0</v>
      </c>
      <c r="E71" s="115">
        <f>SUMIFS(Collection!$J:$J, Collection!$A:$A, $A71, Collection!$B:$B, E$2)</f>
        <v>0</v>
      </c>
      <c r="F71" s="115">
        <f>SUMIFS(Collection!$J:$J, Collection!$A:$A, $A71, Collection!$B:$B, F$2)</f>
        <v>0</v>
      </c>
      <c r="G71" s="115">
        <f>SUMIFS(Collection!$J:$J, Collection!$A:$A, $A71, Collection!$B:$B, G$2)</f>
        <v>0</v>
      </c>
      <c r="H71" s="115">
        <f>SUMIFS(Collection!$J:$J, Collection!$A:$A, $A71, Collection!$B:$B, H$2)</f>
        <v>0</v>
      </c>
      <c r="I71" s="115">
        <f>SUMIFS(Collection!$J:$J, Collection!$A:$A, $A71, Collection!$B:$B, I$2)</f>
        <v>0</v>
      </c>
      <c r="J71" s="115">
        <f>SUMIFS(Collection!$J:$J, Collection!$A:$A, $A71, Collection!$B:$B, J$2)</f>
        <v>0</v>
      </c>
      <c r="K71" s="115">
        <f>SUMIFS(Collection!$J:$J, Collection!$A:$A, $A71, Collection!$B:$B, K$2)</f>
        <v>0</v>
      </c>
      <c r="L71" s="115">
        <f>SUMIFS(Collection!$J:$J, Collection!$A:$A, $A71, Collection!$B:$B, L$2)</f>
        <v>0</v>
      </c>
      <c r="M71" s="115">
        <f>SUMIFS(Collection!$J:$J, Collection!$A:$A, $A71, Collection!$B:$B, M$2)</f>
        <v>0</v>
      </c>
      <c r="N71" s="115">
        <f>SUMIFS(Collection!$J:$J, Collection!$A:$A, $A71, Collection!$B:$B, N$2)</f>
        <v>0</v>
      </c>
      <c r="O71" s="115">
        <f>SUMIFS(Collection!$J:$J, Collection!$A:$A, $A71, Collection!$B:$B, O$2)</f>
        <v>0</v>
      </c>
      <c r="P71" s="115">
        <f>SUMIFS(Collection!$J:$J, Collection!$A:$A, $A71, Collection!$B:$B, P$2)</f>
        <v>0</v>
      </c>
      <c r="Q71" s="115">
        <f>SUMIFS(Collection!$J:$J, Collection!$A:$A, $A71, Collection!$B:$B, Q$2)</f>
        <v>0</v>
      </c>
      <c r="R71" s="115">
        <f>SUMIFS(Collection!$J:$J, Collection!$A:$A, $A71, Collection!$B:$B, R$2)</f>
        <v>0</v>
      </c>
      <c r="S71" s="115">
        <f>SUMIFS(Collection!$J:$J, Collection!$A:$A, $A71, Collection!$B:$B, S$2)</f>
        <v>0</v>
      </c>
      <c r="T71" s="115">
        <f>SUMIFS(Collection!$J:$J, Collection!$A:$A, $A71, Collection!$B:$B, T$2)</f>
        <v>0</v>
      </c>
      <c r="U71" s="115">
        <f>SUMIFS(Collection!$J:$J, Collection!$A:$A, $A71, Collection!$B:$B, U$2)</f>
        <v>0</v>
      </c>
      <c r="V71" s="115">
        <f>SUMIFS(Collection!$J:$J, Collection!$A:$A, $A71, Collection!$B:$B, V$2)</f>
        <v>0</v>
      </c>
      <c r="W71" s="115">
        <f>SUMIFS(Collection!$J:$J, Collection!$A:$A, $A71, Collection!$B:$B, W$2)</f>
        <v>0</v>
      </c>
      <c r="X71" s="115">
        <f>SUMIFS(Collection!$J:$J, Collection!$A:$A, $A71, Collection!$B:$B, X$2)</f>
        <v>0</v>
      </c>
      <c r="Y71" s="115">
        <f>SUMIFS(Collection!$J:$J, Collection!$A:$A, $A71, Collection!$B:$B, Y$2)</f>
        <v>0</v>
      </c>
    </row>
    <row r="72" spans="1:25" s="61" customFormat="1">
      <c r="A72" s="122">
        <f t="shared" si="0"/>
        <v>42924</v>
      </c>
      <c r="B72" s="115">
        <f>SUMIFS(Collection!$J:$J, Collection!$A:$A, $A72, Collection!$B:$B, B$2)</f>
        <v>0</v>
      </c>
      <c r="C72" s="115">
        <f>SUMIFS(Collection!$J:$J, Collection!$A:$A, $A72, Collection!$B:$B, C$2)</f>
        <v>0</v>
      </c>
      <c r="D72" s="115">
        <f>SUMIFS(Collection!$J:$J, Collection!$A:$A, $A72, Collection!$B:$B, D$2)</f>
        <v>0</v>
      </c>
      <c r="E72" s="115">
        <f>SUMIFS(Collection!$J:$J, Collection!$A:$A, $A72, Collection!$B:$B, E$2)</f>
        <v>0</v>
      </c>
      <c r="F72" s="115">
        <f>SUMIFS(Collection!$J:$J, Collection!$A:$A, $A72, Collection!$B:$B, F$2)</f>
        <v>0</v>
      </c>
      <c r="G72" s="115">
        <f>SUMIFS(Collection!$J:$J, Collection!$A:$A, $A72, Collection!$B:$B, G$2)</f>
        <v>0</v>
      </c>
      <c r="H72" s="115">
        <f>SUMIFS(Collection!$J:$J, Collection!$A:$A, $A72, Collection!$B:$B, H$2)</f>
        <v>0</v>
      </c>
      <c r="I72" s="115">
        <f>SUMIFS(Collection!$J:$J, Collection!$A:$A, $A72, Collection!$B:$B, I$2)</f>
        <v>0</v>
      </c>
      <c r="J72" s="115">
        <f>SUMIFS(Collection!$J:$J, Collection!$A:$A, $A72, Collection!$B:$B, J$2)</f>
        <v>0</v>
      </c>
      <c r="K72" s="115">
        <f>SUMIFS(Collection!$J:$J, Collection!$A:$A, $A72, Collection!$B:$B, K$2)</f>
        <v>0</v>
      </c>
      <c r="L72" s="115">
        <f>SUMIFS(Collection!$J:$J, Collection!$A:$A, $A72, Collection!$B:$B, L$2)</f>
        <v>0</v>
      </c>
      <c r="M72" s="115">
        <f>SUMIFS(Collection!$J:$J, Collection!$A:$A, $A72, Collection!$B:$B, M$2)</f>
        <v>0</v>
      </c>
      <c r="N72" s="115">
        <f>SUMIFS(Collection!$J:$J, Collection!$A:$A, $A72, Collection!$B:$B, N$2)</f>
        <v>0</v>
      </c>
      <c r="O72" s="115">
        <f>SUMIFS(Collection!$J:$J, Collection!$A:$A, $A72, Collection!$B:$B, O$2)</f>
        <v>0</v>
      </c>
      <c r="P72" s="115">
        <f>SUMIFS(Collection!$J:$J, Collection!$A:$A, $A72, Collection!$B:$B, P$2)</f>
        <v>0</v>
      </c>
      <c r="Q72" s="115">
        <f>SUMIFS(Collection!$J:$J, Collection!$A:$A, $A72, Collection!$B:$B, Q$2)</f>
        <v>0</v>
      </c>
      <c r="R72" s="115">
        <f>SUMIFS(Collection!$J:$J, Collection!$A:$A, $A72, Collection!$B:$B, R$2)</f>
        <v>0</v>
      </c>
      <c r="S72" s="115">
        <f>SUMIFS(Collection!$J:$J, Collection!$A:$A, $A72, Collection!$B:$B, S$2)</f>
        <v>0</v>
      </c>
      <c r="T72" s="115">
        <f>SUMIFS(Collection!$J:$J, Collection!$A:$A, $A72, Collection!$B:$B, T$2)</f>
        <v>0</v>
      </c>
      <c r="U72" s="115">
        <f>SUMIFS(Collection!$J:$J, Collection!$A:$A, $A72, Collection!$B:$B, U$2)</f>
        <v>0</v>
      </c>
      <c r="V72" s="115">
        <f>SUMIFS(Collection!$J:$J, Collection!$A:$A, $A72, Collection!$B:$B, V$2)</f>
        <v>0</v>
      </c>
      <c r="W72" s="115">
        <f>SUMIFS(Collection!$J:$J, Collection!$A:$A, $A72, Collection!$B:$B, W$2)</f>
        <v>0</v>
      </c>
      <c r="X72" s="115">
        <f>SUMIFS(Collection!$J:$J, Collection!$A:$A, $A72, Collection!$B:$B, X$2)</f>
        <v>0</v>
      </c>
      <c r="Y72" s="115">
        <f>SUMIFS(Collection!$J:$J, Collection!$A:$A, $A72, Collection!$B:$B, Y$2)</f>
        <v>0</v>
      </c>
    </row>
    <row r="73" spans="1:25" s="61" customFormat="1">
      <c r="A73" s="122">
        <f t="shared" si="0"/>
        <v>42925</v>
      </c>
      <c r="B73" s="115">
        <f>SUMIFS(Collection!$J:$J, Collection!$A:$A, $A73, Collection!$B:$B, B$2)</f>
        <v>0</v>
      </c>
      <c r="C73" s="115">
        <f>SUMIFS(Collection!$J:$J, Collection!$A:$A, $A73, Collection!$B:$B, C$2)</f>
        <v>0</v>
      </c>
      <c r="D73" s="115">
        <f>SUMIFS(Collection!$J:$J, Collection!$A:$A, $A73, Collection!$B:$B, D$2)</f>
        <v>0</v>
      </c>
      <c r="E73" s="115">
        <f>SUMIFS(Collection!$J:$J, Collection!$A:$A, $A73, Collection!$B:$B, E$2)</f>
        <v>0</v>
      </c>
      <c r="F73" s="115">
        <f>SUMIFS(Collection!$J:$J, Collection!$A:$A, $A73, Collection!$B:$B, F$2)</f>
        <v>0</v>
      </c>
      <c r="G73" s="115">
        <f>SUMIFS(Collection!$J:$J, Collection!$A:$A, $A73, Collection!$B:$B, G$2)</f>
        <v>0</v>
      </c>
      <c r="H73" s="115">
        <f>SUMIFS(Collection!$J:$J, Collection!$A:$A, $A73, Collection!$B:$B, H$2)</f>
        <v>0</v>
      </c>
      <c r="I73" s="115">
        <f>SUMIFS(Collection!$J:$J, Collection!$A:$A, $A73, Collection!$B:$B, I$2)</f>
        <v>0</v>
      </c>
      <c r="J73" s="115">
        <f>SUMIFS(Collection!$J:$J, Collection!$A:$A, $A73, Collection!$B:$B, J$2)</f>
        <v>0</v>
      </c>
      <c r="K73" s="115">
        <f>SUMIFS(Collection!$J:$J, Collection!$A:$A, $A73, Collection!$B:$B, K$2)</f>
        <v>0</v>
      </c>
      <c r="L73" s="115">
        <f>SUMIFS(Collection!$J:$J, Collection!$A:$A, $A73, Collection!$B:$B, L$2)</f>
        <v>0</v>
      </c>
      <c r="M73" s="115">
        <f>SUMIFS(Collection!$J:$J, Collection!$A:$A, $A73, Collection!$B:$B, M$2)</f>
        <v>0</v>
      </c>
      <c r="N73" s="115">
        <f>SUMIFS(Collection!$J:$J, Collection!$A:$A, $A73, Collection!$B:$B, N$2)</f>
        <v>0</v>
      </c>
      <c r="O73" s="115">
        <f>SUMIFS(Collection!$J:$J, Collection!$A:$A, $A73, Collection!$B:$B, O$2)</f>
        <v>0</v>
      </c>
      <c r="P73" s="115">
        <f>SUMIFS(Collection!$J:$J, Collection!$A:$A, $A73, Collection!$B:$B, P$2)</f>
        <v>0</v>
      </c>
      <c r="Q73" s="115">
        <f>SUMIFS(Collection!$J:$J, Collection!$A:$A, $A73, Collection!$B:$B, Q$2)</f>
        <v>0</v>
      </c>
      <c r="R73" s="115">
        <f>SUMIFS(Collection!$J:$J, Collection!$A:$A, $A73, Collection!$B:$B, R$2)</f>
        <v>0</v>
      </c>
      <c r="S73" s="115">
        <f>SUMIFS(Collection!$J:$J, Collection!$A:$A, $A73, Collection!$B:$B, S$2)</f>
        <v>0</v>
      </c>
      <c r="T73" s="115">
        <f>SUMIFS(Collection!$J:$J, Collection!$A:$A, $A73, Collection!$B:$B, T$2)</f>
        <v>0</v>
      </c>
      <c r="U73" s="115">
        <f>SUMIFS(Collection!$J:$J, Collection!$A:$A, $A73, Collection!$B:$B, U$2)</f>
        <v>0</v>
      </c>
      <c r="V73" s="115">
        <f>SUMIFS(Collection!$J:$J, Collection!$A:$A, $A73, Collection!$B:$B, V$2)</f>
        <v>0</v>
      </c>
      <c r="W73" s="115">
        <f>SUMIFS(Collection!$J:$J, Collection!$A:$A, $A73, Collection!$B:$B, W$2)</f>
        <v>0</v>
      </c>
      <c r="X73" s="115">
        <f>SUMIFS(Collection!$J:$J, Collection!$A:$A, $A73, Collection!$B:$B, X$2)</f>
        <v>0</v>
      </c>
      <c r="Y73" s="115">
        <f>SUMIFS(Collection!$J:$J, Collection!$A:$A, $A73, Collection!$B:$B, Y$2)</f>
        <v>0</v>
      </c>
    </row>
    <row r="74" spans="1:25" s="62" customFormat="1" ht="16" thickBot="1">
      <c r="A74" s="123">
        <f t="shared" si="0"/>
        <v>42926</v>
      </c>
      <c r="B74" s="116">
        <f>SUMIFS(Collection!$J:$J, Collection!$A:$A, $A74, Collection!$B:$B, B$2)</f>
        <v>0</v>
      </c>
      <c r="C74" s="116">
        <f>SUMIFS(Collection!$J:$J, Collection!$A:$A, $A74, Collection!$B:$B, C$2)</f>
        <v>0</v>
      </c>
      <c r="D74" s="116">
        <f>SUMIFS(Collection!$J:$J, Collection!$A:$A, $A74, Collection!$B:$B, D$2)</f>
        <v>0</v>
      </c>
      <c r="E74" s="116">
        <f>SUMIFS(Collection!$J:$J, Collection!$A:$A, $A74, Collection!$B:$B, E$2)</f>
        <v>0</v>
      </c>
      <c r="F74" s="116">
        <f>SUMIFS(Collection!$J:$J, Collection!$A:$A, $A74, Collection!$B:$B, F$2)</f>
        <v>0</v>
      </c>
      <c r="G74" s="116">
        <f>SUMIFS(Collection!$J:$J, Collection!$A:$A, $A74, Collection!$B:$B, G$2)</f>
        <v>0</v>
      </c>
      <c r="H74" s="116">
        <f>SUMIFS(Collection!$J:$J, Collection!$A:$A, $A74, Collection!$B:$B, H$2)</f>
        <v>0</v>
      </c>
      <c r="I74" s="116">
        <f>SUMIFS(Collection!$J:$J, Collection!$A:$A, $A74, Collection!$B:$B, I$2)</f>
        <v>0</v>
      </c>
      <c r="J74" s="116">
        <f>SUMIFS(Collection!$J:$J, Collection!$A:$A, $A74, Collection!$B:$B, J$2)</f>
        <v>0</v>
      </c>
      <c r="K74" s="116">
        <f>SUMIFS(Collection!$J:$J, Collection!$A:$A, $A74, Collection!$B:$B, K$2)</f>
        <v>0</v>
      </c>
      <c r="L74" s="116">
        <f>SUMIFS(Collection!$J:$J, Collection!$A:$A, $A74, Collection!$B:$B, L$2)</f>
        <v>0</v>
      </c>
      <c r="M74" s="116">
        <f>SUMIFS(Collection!$J:$J, Collection!$A:$A, $A74, Collection!$B:$B, M$2)</f>
        <v>0</v>
      </c>
      <c r="N74" s="116">
        <f>SUMIFS(Collection!$J:$J, Collection!$A:$A, $A74, Collection!$B:$B, N$2)</f>
        <v>0</v>
      </c>
      <c r="O74" s="116">
        <f>SUMIFS(Collection!$J:$J, Collection!$A:$A, $A74, Collection!$B:$B, O$2)</f>
        <v>0</v>
      </c>
      <c r="P74" s="116">
        <f>SUMIFS(Collection!$J:$J, Collection!$A:$A, $A74, Collection!$B:$B, P$2)</f>
        <v>0</v>
      </c>
      <c r="Q74" s="116">
        <f>SUMIFS(Collection!$J:$J, Collection!$A:$A, $A74, Collection!$B:$B, Q$2)</f>
        <v>0</v>
      </c>
      <c r="R74" s="116">
        <f>SUMIFS(Collection!$J:$J, Collection!$A:$A, $A74, Collection!$B:$B, R$2)</f>
        <v>0</v>
      </c>
      <c r="S74" s="116">
        <f>SUMIFS(Collection!$J:$J, Collection!$A:$A, $A74, Collection!$B:$B, S$2)</f>
        <v>0</v>
      </c>
      <c r="T74" s="116">
        <f>SUMIFS(Collection!$J:$J, Collection!$A:$A, $A74, Collection!$B:$B, T$2)</f>
        <v>0</v>
      </c>
      <c r="U74" s="116">
        <f>SUMIFS(Collection!$J:$J, Collection!$A:$A, $A74, Collection!$B:$B, U$2)</f>
        <v>0</v>
      </c>
      <c r="V74" s="116">
        <f>SUMIFS(Collection!$J:$J, Collection!$A:$A, $A74, Collection!$B:$B, V$2)</f>
        <v>0</v>
      </c>
      <c r="W74" s="116">
        <f>SUMIFS(Collection!$J:$J, Collection!$A:$A, $A74, Collection!$B:$B, W$2)</f>
        <v>0</v>
      </c>
      <c r="X74" s="116">
        <f>SUMIFS(Collection!$J:$J, Collection!$A:$A, $A74, Collection!$B:$B, X$2)</f>
        <v>0</v>
      </c>
      <c r="Y74" s="116">
        <f>SUMIFS(Collection!$J:$J, Collection!$A:$A, $A74, Collection!$B:$B, Y$2)</f>
        <v>0</v>
      </c>
    </row>
    <row r="75" spans="1:25" s="61" customFormat="1">
      <c r="A75" s="122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</row>
    <row r="76" spans="1:25" s="61" customFormat="1">
      <c r="A76" s="122">
        <f>1+A74</f>
        <v>42927</v>
      </c>
      <c r="B76" s="115">
        <f>SUMIFS(Collection!$J:$J, Collection!$A:$A, $A76, Collection!$B:$B, B$2)</f>
        <v>0</v>
      </c>
      <c r="C76" s="115">
        <f>SUMIFS(Collection!$J:$J, Collection!$A:$A, $A76, Collection!$B:$B, C$2)</f>
        <v>0</v>
      </c>
      <c r="D76" s="115">
        <f>SUMIFS(Collection!$J:$J, Collection!$A:$A, $A76, Collection!$B:$B, D$2)</f>
        <v>0</v>
      </c>
      <c r="E76" s="115">
        <f>SUMIFS(Collection!$J:$J, Collection!$A:$A, $A76, Collection!$B:$B, E$2)</f>
        <v>0</v>
      </c>
      <c r="F76" s="115">
        <f>SUMIFS(Collection!$J:$J, Collection!$A:$A, $A76, Collection!$B:$B, F$2)</f>
        <v>0</v>
      </c>
      <c r="G76" s="115">
        <f>SUMIFS(Collection!$J:$J, Collection!$A:$A, $A76, Collection!$B:$B, G$2)</f>
        <v>0</v>
      </c>
      <c r="H76" s="115">
        <f>SUMIFS(Collection!$J:$J, Collection!$A:$A, $A76, Collection!$B:$B, H$2)</f>
        <v>0</v>
      </c>
      <c r="I76" s="115">
        <f>SUMIFS(Collection!$J:$J, Collection!$A:$A, $A76, Collection!$B:$B, I$2)</f>
        <v>0</v>
      </c>
      <c r="J76" s="115">
        <f>SUMIFS(Collection!$J:$J, Collection!$A:$A, $A76, Collection!$B:$B, J$2)</f>
        <v>0</v>
      </c>
      <c r="K76" s="115">
        <f>SUMIFS(Collection!$J:$J, Collection!$A:$A, $A76, Collection!$B:$B, K$2)</f>
        <v>0</v>
      </c>
      <c r="L76" s="115">
        <f>SUMIFS(Collection!$J:$J, Collection!$A:$A, $A76, Collection!$B:$B, L$2)</f>
        <v>0</v>
      </c>
      <c r="M76" s="115">
        <f>SUMIFS(Collection!$J:$J, Collection!$A:$A, $A76, Collection!$B:$B, M$2)</f>
        <v>0</v>
      </c>
      <c r="N76" s="115">
        <f>SUMIFS(Collection!$J:$J, Collection!$A:$A, $A76, Collection!$B:$B, N$2)</f>
        <v>0</v>
      </c>
      <c r="O76" s="115">
        <f>SUMIFS(Collection!$J:$J, Collection!$A:$A, $A76, Collection!$B:$B, O$2)</f>
        <v>0</v>
      </c>
      <c r="P76" s="115">
        <f>SUMIFS(Collection!$J:$J, Collection!$A:$A, $A76, Collection!$B:$B, P$2)</f>
        <v>0</v>
      </c>
      <c r="Q76" s="115">
        <f>SUMIFS(Collection!$J:$J, Collection!$A:$A, $A76, Collection!$B:$B, Q$2)</f>
        <v>0</v>
      </c>
      <c r="R76" s="115">
        <f>SUMIFS(Collection!$J:$J, Collection!$A:$A, $A76, Collection!$B:$B, R$2)</f>
        <v>0</v>
      </c>
      <c r="S76" s="115">
        <f>SUMIFS(Collection!$J:$J, Collection!$A:$A, $A76, Collection!$B:$B, S$2)</f>
        <v>0</v>
      </c>
      <c r="T76" s="115">
        <f>SUMIFS(Collection!$J:$J, Collection!$A:$A, $A76, Collection!$B:$B, T$2)</f>
        <v>0</v>
      </c>
      <c r="U76" s="115">
        <f>SUMIFS(Collection!$J:$J, Collection!$A:$A, $A76, Collection!$B:$B, U$2)</f>
        <v>0</v>
      </c>
      <c r="V76" s="115">
        <f>SUMIFS(Collection!$J:$J, Collection!$A:$A, $A76, Collection!$B:$B, V$2)</f>
        <v>0</v>
      </c>
      <c r="W76" s="115">
        <f>SUMIFS(Collection!$J:$J, Collection!$A:$A, $A76, Collection!$B:$B, W$2)</f>
        <v>0</v>
      </c>
      <c r="X76" s="115">
        <f>SUMIFS(Collection!$J:$J, Collection!$A:$A, $A76, Collection!$B:$B, X$2)</f>
        <v>0</v>
      </c>
      <c r="Y76" s="115">
        <f>SUMIFS(Collection!$J:$J, Collection!$A:$A, $A76, Collection!$B:$B, Y$2)</f>
        <v>0</v>
      </c>
    </row>
    <row r="77" spans="1:25" s="61" customFormat="1">
      <c r="A77" s="122">
        <f t="shared" si="0"/>
        <v>42928</v>
      </c>
      <c r="B77" s="115">
        <f>SUMIFS(Collection!$J:$J, Collection!$A:$A, $A77, Collection!$B:$B, B$2)</f>
        <v>0</v>
      </c>
      <c r="C77" s="115">
        <f>SUMIFS(Collection!$J:$J, Collection!$A:$A, $A77, Collection!$B:$B, C$2)</f>
        <v>0</v>
      </c>
      <c r="D77" s="115">
        <f>SUMIFS(Collection!$J:$J, Collection!$A:$A, $A77, Collection!$B:$B, D$2)</f>
        <v>0</v>
      </c>
      <c r="E77" s="115">
        <f>SUMIFS(Collection!$J:$J, Collection!$A:$A, $A77, Collection!$B:$B, E$2)</f>
        <v>0</v>
      </c>
      <c r="F77" s="115">
        <f>SUMIFS(Collection!$J:$J, Collection!$A:$A, $A77, Collection!$B:$B, F$2)</f>
        <v>0</v>
      </c>
      <c r="G77" s="115">
        <f>SUMIFS(Collection!$J:$J, Collection!$A:$A, $A77, Collection!$B:$B, G$2)</f>
        <v>0</v>
      </c>
      <c r="H77" s="115">
        <f>SUMIFS(Collection!$J:$J, Collection!$A:$A, $A77, Collection!$B:$B, H$2)</f>
        <v>0</v>
      </c>
      <c r="I77" s="115">
        <f>SUMIFS(Collection!$J:$J, Collection!$A:$A, $A77, Collection!$B:$B, I$2)</f>
        <v>0</v>
      </c>
      <c r="J77" s="115">
        <f>SUMIFS(Collection!$J:$J, Collection!$A:$A, $A77, Collection!$B:$B, J$2)</f>
        <v>0</v>
      </c>
      <c r="K77" s="115">
        <f>SUMIFS(Collection!$J:$J, Collection!$A:$A, $A77, Collection!$B:$B, K$2)</f>
        <v>0</v>
      </c>
      <c r="L77" s="115">
        <f>SUMIFS(Collection!$J:$J, Collection!$A:$A, $A77, Collection!$B:$B, L$2)</f>
        <v>0</v>
      </c>
      <c r="M77" s="115">
        <f>SUMIFS(Collection!$J:$J, Collection!$A:$A, $A77, Collection!$B:$B, M$2)</f>
        <v>0</v>
      </c>
      <c r="N77" s="115">
        <f>SUMIFS(Collection!$J:$J, Collection!$A:$A, $A77, Collection!$B:$B, N$2)</f>
        <v>0</v>
      </c>
      <c r="O77" s="115">
        <f>SUMIFS(Collection!$J:$J, Collection!$A:$A, $A77, Collection!$B:$B, O$2)</f>
        <v>0</v>
      </c>
      <c r="P77" s="115">
        <f>SUMIFS(Collection!$J:$J, Collection!$A:$A, $A77, Collection!$B:$B, P$2)</f>
        <v>0</v>
      </c>
      <c r="Q77" s="115">
        <f>SUMIFS(Collection!$J:$J, Collection!$A:$A, $A77, Collection!$B:$B, Q$2)</f>
        <v>0</v>
      </c>
      <c r="R77" s="115">
        <f>SUMIFS(Collection!$J:$J, Collection!$A:$A, $A77, Collection!$B:$B, R$2)</f>
        <v>0</v>
      </c>
      <c r="S77" s="115">
        <f>SUMIFS(Collection!$J:$J, Collection!$A:$A, $A77, Collection!$B:$B, S$2)</f>
        <v>0</v>
      </c>
      <c r="T77" s="115">
        <f>SUMIFS(Collection!$J:$J, Collection!$A:$A, $A77, Collection!$B:$B, T$2)</f>
        <v>0</v>
      </c>
      <c r="U77" s="115">
        <f>SUMIFS(Collection!$J:$J, Collection!$A:$A, $A77, Collection!$B:$B, U$2)</f>
        <v>0</v>
      </c>
      <c r="V77" s="115">
        <f>SUMIFS(Collection!$J:$J, Collection!$A:$A, $A77, Collection!$B:$B, V$2)</f>
        <v>0</v>
      </c>
      <c r="W77" s="115">
        <f>SUMIFS(Collection!$J:$J, Collection!$A:$A, $A77, Collection!$B:$B, W$2)</f>
        <v>0</v>
      </c>
      <c r="X77" s="115">
        <f>SUMIFS(Collection!$J:$J, Collection!$A:$A, $A77, Collection!$B:$B, X$2)</f>
        <v>0</v>
      </c>
      <c r="Y77" s="115">
        <f>SUMIFS(Collection!$J:$J, Collection!$A:$A, $A77, Collection!$B:$B, Y$2)</f>
        <v>0</v>
      </c>
    </row>
    <row r="78" spans="1:25" s="62" customFormat="1" ht="16" thickBot="1">
      <c r="A78" s="123">
        <f t="shared" si="0"/>
        <v>42929</v>
      </c>
      <c r="B78" s="116">
        <f>SUMIFS(Collection!$J:$J, Collection!$A:$A, $A78, Collection!$B:$B, B$2)</f>
        <v>0</v>
      </c>
      <c r="C78" s="116">
        <f>SUMIFS(Collection!$J:$J, Collection!$A:$A, $A78, Collection!$B:$B, C$2)</f>
        <v>0</v>
      </c>
      <c r="D78" s="116">
        <f>SUMIFS(Collection!$J:$J, Collection!$A:$A, $A78, Collection!$B:$B, D$2)</f>
        <v>0</v>
      </c>
      <c r="E78" s="116">
        <f>SUMIFS(Collection!$J:$J, Collection!$A:$A, $A78, Collection!$B:$B, E$2)</f>
        <v>0</v>
      </c>
      <c r="F78" s="116">
        <f>SUMIFS(Collection!$J:$J, Collection!$A:$A, $A78, Collection!$B:$B, F$2)</f>
        <v>0</v>
      </c>
      <c r="G78" s="116">
        <f>SUMIFS(Collection!$J:$J, Collection!$A:$A, $A78, Collection!$B:$B, G$2)</f>
        <v>0</v>
      </c>
      <c r="H78" s="116">
        <f>SUMIFS(Collection!$J:$J, Collection!$A:$A, $A78, Collection!$B:$B, H$2)</f>
        <v>0</v>
      </c>
      <c r="I78" s="116">
        <f>SUMIFS(Collection!$J:$J, Collection!$A:$A, $A78, Collection!$B:$B, I$2)</f>
        <v>0</v>
      </c>
      <c r="J78" s="116">
        <f>SUMIFS(Collection!$J:$J, Collection!$A:$A, $A78, Collection!$B:$B, J$2)</f>
        <v>0</v>
      </c>
      <c r="K78" s="116">
        <f>SUMIFS(Collection!$J:$J, Collection!$A:$A, $A78, Collection!$B:$B, K$2)</f>
        <v>0</v>
      </c>
      <c r="L78" s="116">
        <f>SUMIFS(Collection!$J:$J, Collection!$A:$A, $A78, Collection!$B:$B, L$2)</f>
        <v>0</v>
      </c>
      <c r="M78" s="116">
        <f>SUMIFS(Collection!$J:$J, Collection!$A:$A, $A78, Collection!$B:$B, M$2)</f>
        <v>0</v>
      </c>
      <c r="N78" s="116">
        <f>SUMIFS(Collection!$J:$J, Collection!$A:$A, $A78, Collection!$B:$B, N$2)</f>
        <v>0</v>
      </c>
      <c r="O78" s="116">
        <f>SUMIFS(Collection!$J:$J, Collection!$A:$A, $A78, Collection!$B:$B, O$2)</f>
        <v>0</v>
      </c>
      <c r="P78" s="116">
        <f>SUMIFS(Collection!$J:$J, Collection!$A:$A, $A78, Collection!$B:$B, P$2)</f>
        <v>0</v>
      </c>
      <c r="Q78" s="116">
        <f>SUMIFS(Collection!$J:$J, Collection!$A:$A, $A78, Collection!$B:$B, Q$2)</f>
        <v>0</v>
      </c>
      <c r="R78" s="116">
        <f>SUMIFS(Collection!$J:$J, Collection!$A:$A, $A78, Collection!$B:$B, R$2)</f>
        <v>0</v>
      </c>
      <c r="S78" s="116">
        <f>SUMIFS(Collection!$J:$J, Collection!$A:$A, $A78, Collection!$B:$B, S$2)</f>
        <v>0</v>
      </c>
      <c r="T78" s="116">
        <f>SUMIFS(Collection!$J:$J, Collection!$A:$A, $A78, Collection!$B:$B, T$2)</f>
        <v>0</v>
      </c>
      <c r="U78" s="116">
        <f>SUMIFS(Collection!$J:$J, Collection!$A:$A, $A78, Collection!$B:$B, U$2)</f>
        <v>0</v>
      </c>
      <c r="V78" s="116">
        <f>SUMIFS(Collection!$J:$J, Collection!$A:$A, $A78, Collection!$B:$B, V$2)</f>
        <v>0</v>
      </c>
      <c r="W78" s="116">
        <f>SUMIFS(Collection!$J:$J, Collection!$A:$A, $A78, Collection!$B:$B, W$2)</f>
        <v>0</v>
      </c>
      <c r="X78" s="116">
        <f>SUMIFS(Collection!$J:$J, Collection!$A:$A, $A78, Collection!$B:$B, X$2)</f>
        <v>0</v>
      </c>
      <c r="Y78" s="116">
        <f>SUMIFS(Collection!$J:$J, Collection!$A:$A, $A78, Collection!$B:$B, Y$2)</f>
        <v>0</v>
      </c>
    </row>
    <row r="79" spans="1:25" s="61" customFormat="1">
      <c r="A79" s="122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</row>
    <row r="80" spans="1:25" s="61" customFormat="1">
      <c r="A80" s="122">
        <f>1+A78</f>
        <v>42930</v>
      </c>
      <c r="B80" s="115">
        <f>SUMIFS(Collection!$J:$J, Collection!$A:$A, $A80, Collection!$B:$B, B$2)</f>
        <v>0</v>
      </c>
      <c r="C80" s="115">
        <f>SUMIFS(Collection!$J:$J, Collection!$A:$A, $A80, Collection!$B:$B, C$2)</f>
        <v>0</v>
      </c>
      <c r="D80" s="115">
        <f>SUMIFS(Collection!$J:$J, Collection!$A:$A, $A80, Collection!$B:$B, D$2)</f>
        <v>0</v>
      </c>
      <c r="E80" s="115">
        <f>SUMIFS(Collection!$J:$J, Collection!$A:$A, $A80, Collection!$B:$B, E$2)</f>
        <v>0</v>
      </c>
      <c r="F80" s="115">
        <f>SUMIFS(Collection!$J:$J, Collection!$A:$A, $A80, Collection!$B:$B, F$2)</f>
        <v>0</v>
      </c>
      <c r="G80" s="115">
        <f>SUMIFS(Collection!$J:$J, Collection!$A:$A, $A80, Collection!$B:$B, G$2)</f>
        <v>0</v>
      </c>
      <c r="H80" s="115">
        <f>SUMIFS(Collection!$J:$J, Collection!$A:$A, $A80, Collection!$B:$B, H$2)</f>
        <v>0</v>
      </c>
      <c r="I80" s="115">
        <f>SUMIFS(Collection!$J:$J, Collection!$A:$A, $A80, Collection!$B:$B, I$2)</f>
        <v>0</v>
      </c>
      <c r="J80" s="115">
        <f>SUMIFS(Collection!$J:$J, Collection!$A:$A, $A80, Collection!$B:$B, J$2)</f>
        <v>0</v>
      </c>
      <c r="K80" s="115">
        <f>SUMIFS(Collection!$J:$J, Collection!$A:$A, $A80, Collection!$B:$B, K$2)</f>
        <v>0</v>
      </c>
      <c r="L80" s="115">
        <f>SUMIFS(Collection!$J:$J, Collection!$A:$A, $A80, Collection!$B:$B, L$2)</f>
        <v>0</v>
      </c>
      <c r="M80" s="115">
        <f>SUMIFS(Collection!$J:$J, Collection!$A:$A, $A80, Collection!$B:$B, M$2)</f>
        <v>0</v>
      </c>
      <c r="N80" s="115">
        <f>SUMIFS(Collection!$J:$J, Collection!$A:$A, $A80, Collection!$B:$B, N$2)</f>
        <v>0</v>
      </c>
      <c r="O80" s="115">
        <f>SUMIFS(Collection!$J:$J, Collection!$A:$A, $A80, Collection!$B:$B, O$2)</f>
        <v>0</v>
      </c>
      <c r="P80" s="115">
        <f>SUMIFS(Collection!$J:$J, Collection!$A:$A, $A80, Collection!$B:$B, P$2)</f>
        <v>0</v>
      </c>
      <c r="Q80" s="115">
        <f>SUMIFS(Collection!$J:$J, Collection!$A:$A, $A80, Collection!$B:$B, Q$2)</f>
        <v>0</v>
      </c>
      <c r="R80" s="115">
        <f>SUMIFS(Collection!$J:$J, Collection!$A:$A, $A80, Collection!$B:$B, R$2)</f>
        <v>0</v>
      </c>
      <c r="S80" s="115">
        <f>SUMIFS(Collection!$J:$J, Collection!$A:$A, $A80, Collection!$B:$B, S$2)</f>
        <v>0</v>
      </c>
      <c r="T80" s="115">
        <f>SUMIFS(Collection!$J:$J, Collection!$A:$A, $A80, Collection!$B:$B, T$2)</f>
        <v>0</v>
      </c>
      <c r="U80" s="115">
        <f>SUMIFS(Collection!$J:$J, Collection!$A:$A, $A80, Collection!$B:$B, U$2)</f>
        <v>0</v>
      </c>
      <c r="V80" s="115">
        <f>SUMIFS(Collection!$J:$J, Collection!$A:$A, $A80, Collection!$B:$B, V$2)</f>
        <v>0</v>
      </c>
      <c r="W80" s="115">
        <f>SUMIFS(Collection!$J:$J, Collection!$A:$A, $A80, Collection!$B:$B, W$2)</f>
        <v>0</v>
      </c>
      <c r="X80" s="115">
        <f>SUMIFS(Collection!$J:$J, Collection!$A:$A, $A80, Collection!$B:$B, X$2)</f>
        <v>0</v>
      </c>
      <c r="Y80" s="115">
        <f>SUMIFS(Collection!$J:$J, Collection!$A:$A, $A80, Collection!$B:$B, Y$2)</f>
        <v>0</v>
      </c>
    </row>
    <row r="81" spans="1:25" s="61" customFormat="1">
      <c r="A81" s="122">
        <f t="shared" si="0"/>
        <v>42931</v>
      </c>
      <c r="B81" s="115">
        <f>SUMIFS(Collection!$J:$J, Collection!$A:$A, $A81, Collection!$B:$B, B$2)</f>
        <v>0</v>
      </c>
      <c r="C81" s="115">
        <f>SUMIFS(Collection!$J:$J, Collection!$A:$A, $A81, Collection!$B:$B, C$2)</f>
        <v>0</v>
      </c>
      <c r="D81" s="115">
        <f>SUMIFS(Collection!$J:$J, Collection!$A:$A, $A81, Collection!$B:$B, D$2)</f>
        <v>0</v>
      </c>
      <c r="E81" s="115">
        <f>SUMIFS(Collection!$J:$J, Collection!$A:$A, $A81, Collection!$B:$B, E$2)</f>
        <v>0</v>
      </c>
      <c r="F81" s="115">
        <f>SUMIFS(Collection!$J:$J, Collection!$A:$A, $A81, Collection!$B:$B, F$2)</f>
        <v>0</v>
      </c>
      <c r="G81" s="115">
        <f>SUMIFS(Collection!$J:$J, Collection!$A:$A, $A81, Collection!$B:$B, G$2)</f>
        <v>0</v>
      </c>
      <c r="H81" s="115">
        <f>SUMIFS(Collection!$J:$J, Collection!$A:$A, $A81, Collection!$B:$B, H$2)</f>
        <v>0</v>
      </c>
      <c r="I81" s="115">
        <f>SUMIFS(Collection!$J:$J, Collection!$A:$A, $A81, Collection!$B:$B, I$2)</f>
        <v>0</v>
      </c>
      <c r="J81" s="115">
        <f>SUMIFS(Collection!$J:$J, Collection!$A:$A, $A81, Collection!$B:$B, J$2)</f>
        <v>0</v>
      </c>
      <c r="K81" s="115">
        <f>SUMIFS(Collection!$J:$J, Collection!$A:$A, $A81, Collection!$B:$B, K$2)</f>
        <v>0</v>
      </c>
      <c r="L81" s="115">
        <f>SUMIFS(Collection!$J:$J, Collection!$A:$A, $A81, Collection!$B:$B, L$2)</f>
        <v>0</v>
      </c>
      <c r="M81" s="115">
        <f>SUMIFS(Collection!$J:$J, Collection!$A:$A, $A81, Collection!$B:$B, M$2)</f>
        <v>0</v>
      </c>
      <c r="N81" s="115">
        <f>SUMIFS(Collection!$J:$J, Collection!$A:$A, $A81, Collection!$B:$B, N$2)</f>
        <v>0</v>
      </c>
      <c r="O81" s="115">
        <f>SUMIFS(Collection!$J:$J, Collection!$A:$A, $A81, Collection!$B:$B, O$2)</f>
        <v>0</v>
      </c>
      <c r="P81" s="115">
        <f>SUMIFS(Collection!$J:$J, Collection!$A:$A, $A81, Collection!$B:$B, P$2)</f>
        <v>0</v>
      </c>
      <c r="Q81" s="115">
        <f>SUMIFS(Collection!$J:$J, Collection!$A:$A, $A81, Collection!$B:$B, Q$2)</f>
        <v>0</v>
      </c>
      <c r="R81" s="115">
        <f>SUMIFS(Collection!$J:$J, Collection!$A:$A, $A81, Collection!$B:$B, R$2)</f>
        <v>0</v>
      </c>
      <c r="S81" s="115">
        <f>SUMIFS(Collection!$J:$J, Collection!$A:$A, $A81, Collection!$B:$B, S$2)</f>
        <v>0</v>
      </c>
      <c r="T81" s="115">
        <f>SUMIFS(Collection!$J:$J, Collection!$A:$A, $A81, Collection!$B:$B, T$2)</f>
        <v>0</v>
      </c>
      <c r="U81" s="115">
        <f>SUMIFS(Collection!$J:$J, Collection!$A:$A, $A81, Collection!$B:$B, U$2)</f>
        <v>0</v>
      </c>
      <c r="V81" s="115">
        <f>SUMIFS(Collection!$J:$J, Collection!$A:$A, $A81, Collection!$B:$B, V$2)</f>
        <v>0</v>
      </c>
      <c r="W81" s="115">
        <f>SUMIFS(Collection!$J:$J, Collection!$A:$A, $A81, Collection!$B:$B, W$2)</f>
        <v>0</v>
      </c>
      <c r="X81" s="115">
        <f>SUMIFS(Collection!$J:$J, Collection!$A:$A, $A81, Collection!$B:$B, X$2)</f>
        <v>0</v>
      </c>
      <c r="Y81" s="115">
        <f>SUMIFS(Collection!$J:$J, Collection!$A:$A, $A81, Collection!$B:$B, Y$2)</f>
        <v>0</v>
      </c>
    </row>
    <row r="82" spans="1:25" s="61" customFormat="1">
      <c r="A82" s="122">
        <f t="shared" ref="A82:A83" si="2">1+A81</f>
        <v>42932</v>
      </c>
      <c r="B82" s="115">
        <f>SUMIFS(Collection!$J:$J, Collection!$A:$A, $A82, Collection!$B:$B, B$2)</f>
        <v>0</v>
      </c>
      <c r="C82" s="115">
        <f>SUMIFS(Collection!$J:$J, Collection!$A:$A, $A82, Collection!$B:$B, C$2)</f>
        <v>0</v>
      </c>
      <c r="D82" s="115">
        <f>SUMIFS(Collection!$J:$J, Collection!$A:$A, $A82, Collection!$B:$B, D$2)</f>
        <v>0</v>
      </c>
      <c r="E82" s="115">
        <f>SUMIFS(Collection!$J:$J, Collection!$A:$A, $A82, Collection!$B:$B, E$2)</f>
        <v>0</v>
      </c>
      <c r="F82" s="115">
        <f>SUMIFS(Collection!$J:$J, Collection!$A:$A, $A82, Collection!$B:$B, F$2)</f>
        <v>0</v>
      </c>
      <c r="G82" s="115">
        <f>SUMIFS(Collection!$J:$J, Collection!$A:$A, $A82, Collection!$B:$B, G$2)</f>
        <v>0</v>
      </c>
      <c r="H82" s="115">
        <f>SUMIFS(Collection!$J:$J, Collection!$A:$A, $A82, Collection!$B:$B, H$2)</f>
        <v>0</v>
      </c>
      <c r="I82" s="115">
        <f>SUMIFS(Collection!$J:$J, Collection!$A:$A, $A82, Collection!$B:$B, I$2)</f>
        <v>0</v>
      </c>
      <c r="J82" s="115">
        <f>SUMIFS(Collection!$J:$J, Collection!$A:$A, $A82, Collection!$B:$B, J$2)</f>
        <v>0</v>
      </c>
      <c r="K82" s="115">
        <f>SUMIFS(Collection!$J:$J, Collection!$A:$A, $A82, Collection!$B:$B, K$2)</f>
        <v>0</v>
      </c>
      <c r="L82" s="115">
        <f>SUMIFS(Collection!$J:$J, Collection!$A:$A, $A82, Collection!$B:$B, L$2)</f>
        <v>0</v>
      </c>
      <c r="M82" s="115">
        <f>SUMIFS(Collection!$J:$J, Collection!$A:$A, $A82, Collection!$B:$B, M$2)</f>
        <v>0</v>
      </c>
      <c r="N82" s="115">
        <f>SUMIFS(Collection!$J:$J, Collection!$A:$A, $A82, Collection!$B:$B, N$2)</f>
        <v>0</v>
      </c>
      <c r="O82" s="115">
        <f>SUMIFS(Collection!$J:$J, Collection!$A:$A, $A82, Collection!$B:$B, O$2)</f>
        <v>0</v>
      </c>
      <c r="P82" s="115">
        <f>SUMIFS(Collection!$J:$J, Collection!$A:$A, $A82, Collection!$B:$B, P$2)</f>
        <v>0</v>
      </c>
      <c r="Q82" s="115">
        <f>SUMIFS(Collection!$J:$J, Collection!$A:$A, $A82, Collection!$B:$B, Q$2)</f>
        <v>0</v>
      </c>
      <c r="R82" s="115">
        <f>SUMIFS(Collection!$J:$J, Collection!$A:$A, $A82, Collection!$B:$B, R$2)</f>
        <v>0</v>
      </c>
      <c r="S82" s="115">
        <f>SUMIFS(Collection!$J:$J, Collection!$A:$A, $A82, Collection!$B:$B, S$2)</f>
        <v>0</v>
      </c>
      <c r="T82" s="115">
        <f>SUMIFS(Collection!$J:$J, Collection!$A:$A, $A82, Collection!$B:$B, T$2)</f>
        <v>0</v>
      </c>
      <c r="U82" s="115">
        <f>SUMIFS(Collection!$J:$J, Collection!$A:$A, $A82, Collection!$B:$B, U$2)</f>
        <v>0</v>
      </c>
      <c r="V82" s="115">
        <f>SUMIFS(Collection!$J:$J, Collection!$A:$A, $A82, Collection!$B:$B, V$2)</f>
        <v>0</v>
      </c>
      <c r="W82" s="115">
        <f>SUMIFS(Collection!$J:$J, Collection!$A:$A, $A82, Collection!$B:$B, W$2)</f>
        <v>0</v>
      </c>
      <c r="X82" s="115">
        <f>SUMIFS(Collection!$J:$J, Collection!$A:$A, $A82, Collection!$B:$B, X$2)</f>
        <v>0</v>
      </c>
      <c r="Y82" s="115">
        <f>SUMIFS(Collection!$J:$J, Collection!$A:$A, $A82, Collection!$B:$B, Y$2)</f>
        <v>0</v>
      </c>
    </row>
    <row r="83" spans="1:25" s="62" customFormat="1" ht="16" thickBot="1">
      <c r="A83" s="123">
        <f t="shared" si="2"/>
        <v>42933</v>
      </c>
      <c r="B83" s="116">
        <f>SUMIFS(Collection!$J:$J, Collection!$A:$A, $A83, Collection!$B:$B, B$2)</f>
        <v>0</v>
      </c>
      <c r="C83" s="116">
        <f>SUMIFS(Collection!$J:$J, Collection!$A:$A, $A83, Collection!$B:$B, C$2)</f>
        <v>0</v>
      </c>
      <c r="D83" s="116">
        <f>SUMIFS(Collection!$J:$J, Collection!$A:$A, $A83, Collection!$B:$B, D$2)</f>
        <v>0</v>
      </c>
      <c r="E83" s="116">
        <f>SUMIFS(Collection!$J:$J, Collection!$A:$A, $A83, Collection!$B:$B, E$2)</f>
        <v>0</v>
      </c>
      <c r="F83" s="116">
        <f>SUMIFS(Collection!$J:$J, Collection!$A:$A, $A83, Collection!$B:$B, F$2)</f>
        <v>0</v>
      </c>
      <c r="G83" s="116">
        <f>SUMIFS(Collection!$J:$J, Collection!$A:$A, $A83, Collection!$B:$B, G$2)</f>
        <v>0</v>
      </c>
      <c r="H83" s="116">
        <f>SUMIFS(Collection!$J:$J, Collection!$A:$A, $A83, Collection!$B:$B, H$2)</f>
        <v>0</v>
      </c>
      <c r="I83" s="116">
        <f>SUMIFS(Collection!$J:$J, Collection!$A:$A, $A83, Collection!$B:$B, I$2)</f>
        <v>0</v>
      </c>
      <c r="J83" s="116">
        <f>SUMIFS(Collection!$J:$J, Collection!$A:$A, $A83, Collection!$B:$B, J$2)</f>
        <v>0</v>
      </c>
      <c r="K83" s="116">
        <f>SUMIFS(Collection!$J:$J, Collection!$A:$A, $A83, Collection!$B:$B, K$2)</f>
        <v>0</v>
      </c>
      <c r="L83" s="116">
        <f>SUMIFS(Collection!$J:$J, Collection!$A:$A, $A83, Collection!$B:$B, L$2)</f>
        <v>0</v>
      </c>
      <c r="M83" s="116">
        <f>SUMIFS(Collection!$J:$J, Collection!$A:$A, $A83, Collection!$B:$B, M$2)</f>
        <v>0</v>
      </c>
      <c r="N83" s="116">
        <f>SUMIFS(Collection!$J:$J, Collection!$A:$A, $A83, Collection!$B:$B, N$2)</f>
        <v>0</v>
      </c>
      <c r="O83" s="116">
        <f>SUMIFS(Collection!$J:$J, Collection!$A:$A, $A83, Collection!$B:$B, O$2)</f>
        <v>0</v>
      </c>
      <c r="P83" s="116">
        <f>SUMIFS(Collection!$J:$J, Collection!$A:$A, $A83, Collection!$B:$B, P$2)</f>
        <v>0</v>
      </c>
      <c r="Q83" s="116">
        <f>SUMIFS(Collection!$J:$J, Collection!$A:$A, $A83, Collection!$B:$B, Q$2)</f>
        <v>0</v>
      </c>
      <c r="R83" s="116">
        <f>SUMIFS(Collection!$J:$J, Collection!$A:$A, $A83, Collection!$B:$B, R$2)</f>
        <v>0</v>
      </c>
      <c r="S83" s="116">
        <f>SUMIFS(Collection!$J:$J, Collection!$A:$A, $A83, Collection!$B:$B, S$2)</f>
        <v>0</v>
      </c>
      <c r="T83" s="116">
        <f>SUMIFS(Collection!$J:$J, Collection!$A:$A, $A83, Collection!$B:$B, T$2)</f>
        <v>0</v>
      </c>
      <c r="U83" s="116">
        <f>SUMIFS(Collection!$J:$J, Collection!$A:$A, $A83, Collection!$B:$B, U$2)</f>
        <v>0</v>
      </c>
      <c r="V83" s="116">
        <f>SUMIFS(Collection!$J:$J, Collection!$A:$A, $A83, Collection!$B:$B, V$2)</f>
        <v>0</v>
      </c>
      <c r="W83" s="116">
        <f>SUMIFS(Collection!$J:$J, Collection!$A:$A, $A83, Collection!$B:$B, W$2)</f>
        <v>0</v>
      </c>
      <c r="X83" s="116">
        <f>SUMIFS(Collection!$J:$J, Collection!$A:$A, $A83, Collection!$B:$B, X$2)</f>
        <v>0</v>
      </c>
      <c r="Y83" s="116">
        <f>SUMIFS(Collection!$J:$J, Collection!$A:$A, $A83, Collection!$B:$B, Y$2)</f>
        <v>0</v>
      </c>
    </row>
    <row r="84" spans="1:25">
      <c r="A84" s="120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showRuler="0" topLeftCell="B2" workbookViewId="0">
      <pane xSplit="5500" ySplit="980" topLeftCell="A3" activePane="bottomRight"/>
      <selection activeCell="B2" sqref="B1:B1048576"/>
      <selection pane="topRight" activeCell="E2" sqref="E1:E1048576"/>
      <selection pane="bottomLeft" activeCell="B17" sqref="A17:XFD18"/>
      <selection pane="bottomRight" activeCell="F26" sqref="F26"/>
    </sheetView>
  </sheetViews>
  <sheetFormatPr baseColWidth="10" defaultRowHeight="15" x14ac:dyDescent="0"/>
  <cols>
    <col min="2" max="2" width="19" customWidth="1"/>
    <col min="3" max="3" width="17.5" customWidth="1"/>
    <col min="4" max="4" width="16.6640625" customWidth="1"/>
    <col min="5" max="5" width="14.6640625" customWidth="1"/>
    <col min="6" max="6" width="15" customWidth="1"/>
    <col min="7" max="7" width="13" customWidth="1"/>
  </cols>
  <sheetData>
    <row r="1" spans="2:7" ht="28" customHeight="1"/>
    <row r="2" spans="2:7" s="35" customFormat="1" ht="36">
      <c r="B2" s="36" t="s">
        <v>121</v>
      </c>
      <c r="C2" s="35" t="s">
        <v>123</v>
      </c>
      <c r="D2" s="35" t="s">
        <v>125</v>
      </c>
      <c r="E2" s="35" t="s">
        <v>189</v>
      </c>
      <c r="F2" s="35" t="s">
        <v>190</v>
      </c>
      <c r="G2" s="35" t="s">
        <v>126</v>
      </c>
    </row>
    <row r="3" spans="2:7">
      <c r="B3" s="17" t="s">
        <v>100</v>
      </c>
      <c r="C3" s="20" t="e">
        <f>SUMIF(Collection!B:B, B3, Collection!J:J)</f>
        <v>#DIV/0!</v>
      </c>
      <c r="D3">
        <v>15</v>
      </c>
      <c r="E3">
        <v>37.5</v>
      </c>
      <c r="F3">
        <v>8</v>
      </c>
    </row>
    <row r="4" spans="2:7">
      <c r="B4" s="8" t="s">
        <v>31</v>
      </c>
      <c r="C4" s="20">
        <f>SUMIF(Collection!B:B, B4, Collection!J:J)</f>
        <v>246666.66666666666</v>
      </c>
      <c r="D4">
        <v>14</v>
      </c>
      <c r="E4">
        <v>37.5</v>
      </c>
      <c r="F4">
        <v>8</v>
      </c>
    </row>
    <row r="5" spans="2:7">
      <c r="B5" s="17" t="s">
        <v>49</v>
      </c>
      <c r="C5" s="20">
        <f>SUMIF(Collection!B:B, B5, Collection!J:J)</f>
        <v>5183.3333333333339</v>
      </c>
      <c r="D5">
        <v>14</v>
      </c>
      <c r="E5">
        <v>34.9</v>
      </c>
      <c r="F5">
        <v>6.9</v>
      </c>
    </row>
    <row r="6" spans="2:7">
      <c r="B6" s="8" t="s">
        <v>47</v>
      </c>
      <c r="C6" s="20">
        <f>SUMIF(Collection!B:B, B6, Collection!J:J)</f>
        <v>392491.66666666663</v>
      </c>
      <c r="D6">
        <v>14</v>
      </c>
      <c r="E6">
        <v>34.9</v>
      </c>
      <c r="F6">
        <v>6.9</v>
      </c>
    </row>
    <row r="7" spans="2:7">
      <c r="B7" s="8" t="s">
        <v>50</v>
      </c>
      <c r="C7" s="20">
        <f>SUMIF(Collection!B:B, B7, Collection!J:J)</f>
        <v>127274.99999999999</v>
      </c>
      <c r="D7">
        <v>15</v>
      </c>
      <c r="E7">
        <v>34.700000000000003</v>
      </c>
      <c r="F7">
        <v>6.5</v>
      </c>
    </row>
    <row r="8" spans="2:7">
      <c r="B8" s="17" t="s">
        <v>39</v>
      </c>
      <c r="C8" s="20">
        <f>SUMIF(Collection!B:B, B8, Collection!J:J)</f>
        <v>150400</v>
      </c>
      <c r="D8">
        <v>14</v>
      </c>
      <c r="E8">
        <v>34.700000000000003</v>
      </c>
      <c r="F8">
        <v>6.5</v>
      </c>
    </row>
    <row r="9" spans="2:7">
      <c r="B9" s="8" t="s">
        <v>124</v>
      </c>
      <c r="C9" s="20">
        <f>SUMIF(Collection!B:B, B9, Collection!J:J)</f>
        <v>382158.33333333337</v>
      </c>
      <c r="D9">
        <v>14</v>
      </c>
      <c r="E9">
        <v>35.9</v>
      </c>
      <c r="F9">
        <v>7</v>
      </c>
    </row>
    <row r="10" spans="2:7">
      <c r="B10" s="17" t="s">
        <v>99</v>
      </c>
      <c r="C10" s="20">
        <f>SUMIF(Collection!B:B, B10, Collection!J:J)</f>
        <v>589403.33333333337</v>
      </c>
      <c r="D10">
        <v>15</v>
      </c>
      <c r="E10">
        <v>35.9</v>
      </c>
      <c r="F10">
        <v>7</v>
      </c>
    </row>
    <row r="11" spans="2:7">
      <c r="B11" s="8" t="s">
        <v>27</v>
      </c>
      <c r="C11" s="20">
        <f>SUMIF(Collection!B:B, B11, Collection!J:J)</f>
        <v>1918073.3333333335</v>
      </c>
      <c r="D11">
        <v>17</v>
      </c>
      <c r="E11">
        <v>37</v>
      </c>
      <c r="F11">
        <v>7.2</v>
      </c>
    </row>
    <row r="12" spans="2:7">
      <c r="B12" s="8" t="s">
        <v>23</v>
      </c>
      <c r="C12" s="20">
        <f>SUMIF(Collection!B:B, B12, Collection!J:J)</f>
        <v>1088416.6666666665</v>
      </c>
      <c r="D12">
        <v>17</v>
      </c>
      <c r="E12">
        <v>37</v>
      </c>
      <c r="F12">
        <v>7.2</v>
      </c>
    </row>
    <row r="13" spans="2:7">
      <c r="B13" s="8" t="s">
        <v>24</v>
      </c>
      <c r="C13" s="20">
        <f>SUMIF(Collection!B:B, B13, Collection!J:J)</f>
        <v>837116.66666666663</v>
      </c>
      <c r="D13">
        <v>15</v>
      </c>
      <c r="E13">
        <v>33.700000000000003</v>
      </c>
      <c r="F13">
        <v>8</v>
      </c>
    </row>
    <row r="14" spans="2:7">
      <c r="B14" s="17" t="s">
        <v>34</v>
      </c>
      <c r="C14" s="20">
        <f>SUMIF(Collection!B:B, B14, Collection!J:J)</f>
        <v>932516.66666666674</v>
      </c>
      <c r="D14">
        <v>15</v>
      </c>
      <c r="E14">
        <v>33.700000000000003</v>
      </c>
      <c r="F14">
        <v>8</v>
      </c>
    </row>
    <row r="15" spans="2:7">
      <c r="B15" s="17" t="s">
        <v>25</v>
      </c>
      <c r="C15" s="20">
        <f>SUMIF(Collection!B:B, B15, Collection!J:J)</f>
        <v>533383.33333333326</v>
      </c>
      <c r="D15">
        <v>15</v>
      </c>
      <c r="E15">
        <v>37</v>
      </c>
      <c r="F15">
        <v>8.6</v>
      </c>
    </row>
    <row r="16" spans="2:7">
      <c r="B16" s="8" t="s">
        <v>36</v>
      </c>
      <c r="C16" s="20">
        <f>SUMIF(Collection!B:B, B16, Collection!J:J)</f>
        <v>1112150</v>
      </c>
      <c r="D16">
        <v>16</v>
      </c>
      <c r="E16">
        <v>37</v>
      </c>
      <c r="F16">
        <v>8.6</v>
      </c>
    </row>
    <row r="17" spans="2:6">
      <c r="B17" s="8" t="s">
        <v>44</v>
      </c>
      <c r="C17" s="20">
        <f>SUMIF(Collection!B:B, B17, Collection!J:J)</f>
        <v>564016.66666666674</v>
      </c>
      <c r="D17">
        <v>17</v>
      </c>
      <c r="E17">
        <v>35.200000000000003</v>
      </c>
      <c r="F17">
        <v>8.8000000000000007</v>
      </c>
    </row>
    <row r="18" spans="2:6">
      <c r="B18" s="8" t="s">
        <v>48</v>
      </c>
      <c r="C18" s="20">
        <f>SUMIF(Collection!B:B, B18, Collection!J:J)</f>
        <v>463693.33333333337</v>
      </c>
      <c r="D18">
        <v>17</v>
      </c>
      <c r="E18">
        <v>35.200000000000003</v>
      </c>
      <c r="F18">
        <v>8.8000000000000007</v>
      </c>
    </row>
    <row r="19" spans="2:6">
      <c r="B19" s="17" t="s">
        <v>90</v>
      </c>
      <c r="C19" s="20">
        <f>SUMIF(Collection!B:B, B19, Collection!J:J)</f>
        <v>671786.66666666663</v>
      </c>
      <c r="D19">
        <v>9</v>
      </c>
      <c r="E19">
        <v>29.3</v>
      </c>
      <c r="F19">
        <v>4.9000000000000004</v>
      </c>
    </row>
    <row r="20" spans="2:6">
      <c r="B20" s="17" t="s">
        <v>111</v>
      </c>
      <c r="C20" s="20">
        <f>SUMIF(Collection!B:B, B20, Collection!J:J)</f>
        <v>471596.66666666669</v>
      </c>
      <c r="D20">
        <v>16</v>
      </c>
      <c r="E20">
        <v>29.4</v>
      </c>
      <c r="F20">
        <v>4.8</v>
      </c>
    </row>
    <row r="21" spans="2:6">
      <c r="B21" s="17" t="s">
        <v>122</v>
      </c>
      <c r="C21" s="20">
        <f>SUMIF(Collection!B:B, B21, Collection!J:J)</f>
        <v>0</v>
      </c>
      <c r="D21">
        <v>14</v>
      </c>
      <c r="E21">
        <v>29.9</v>
      </c>
      <c r="F21">
        <v>5.2</v>
      </c>
    </row>
    <row r="22" spans="2:6">
      <c r="B22" s="8" t="s">
        <v>21</v>
      </c>
      <c r="C22" s="20" t="e">
        <f>SUMIF(Collection!B:B, B22, Collection!J:J)</f>
        <v>#DIV/0!</v>
      </c>
      <c r="D22">
        <v>15</v>
      </c>
      <c r="E22">
        <v>30.8</v>
      </c>
      <c r="F22">
        <v>5.7</v>
      </c>
    </row>
    <row r="23" spans="2:6">
      <c r="B23" s="17" t="s">
        <v>17</v>
      </c>
      <c r="C23" s="20" t="e">
        <f>SUMIF(Collection!B:B, B23, Collection!J:J)</f>
        <v>#DIV/0!</v>
      </c>
      <c r="D23">
        <v>115</v>
      </c>
    </row>
    <row r="24" spans="2:6">
      <c r="B24" s="8" t="s">
        <v>20</v>
      </c>
      <c r="C24" s="20">
        <f>SUMIF(Collection!B:B, B24, Collection!J:J)</f>
        <v>640356.66666666663</v>
      </c>
      <c r="D24">
        <v>111</v>
      </c>
    </row>
    <row r="25" spans="2:6">
      <c r="B25" s="8" t="s">
        <v>38</v>
      </c>
      <c r="C25" s="20">
        <f>SUMIF(Collection!B:B, B25, Collection!J:J)</f>
        <v>396335</v>
      </c>
      <c r="D25">
        <v>117</v>
      </c>
    </row>
    <row r="26" spans="2:6">
      <c r="B26" s="8" t="s">
        <v>46</v>
      </c>
      <c r="C26" s="20" t="e">
        <f>SUMIF(Collection!B:B, B26, Collection!J:J)</f>
        <v>#DIV/0!</v>
      </c>
      <c r="D26">
        <v>126</v>
      </c>
    </row>
  </sheetData>
  <sortState ref="B3:E26">
    <sortCondition ref="B3:B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"/>
  <sheetViews>
    <sheetView showRuler="0" zoomScale="80" zoomScaleNormal="80" zoomScalePageLayoutView="80" workbookViewId="0">
      <selection activeCell="BD11" sqref="BD11"/>
    </sheetView>
  </sheetViews>
  <sheetFormatPr baseColWidth="10" defaultRowHeight="15" x14ac:dyDescent="0"/>
  <cols>
    <col min="1" max="1" width="10.83203125" style="34"/>
    <col min="2" max="2" width="15.33203125" style="34" bestFit="1" customWidth="1"/>
    <col min="3" max="3" width="10.6640625" style="34" customWidth="1"/>
    <col min="4" max="4" width="14.33203125" style="34" bestFit="1" customWidth="1"/>
    <col min="5" max="5" width="9.6640625" style="34" customWidth="1"/>
    <col min="6" max="6" width="11.83203125" style="34" customWidth="1"/>
    <col min="7" max="7" width="13.1640625" style="34" customWidth="1"/>
    <col min="8" max="8" width="10.83203125" style="34" customWidth="1"/>
    <col min="9" max="9" width="9.5" style="34" customWidth="1"/>
    <col min="10" max="10" width="11.5" style="34" bestFit="1" customWidth="1"/>
    <col min="11" max="11" width="9.5" style="34" customWidth="1"/>
    <col min="12" max="12" width="11.5" style="34" bestFit="1" customWidth="1"/>
    <col min="13" max="13" width="10.83203125" style="34" customWidth="1"/>
    <col min="14" max="14" width="11.5" style="34" bestFit="1" customWidth="1"/>
    <col min="15" max="15" width="12" style="34" customWidth="1"/>
    <col min="16" max="16" width="15.33203125" style="34" bestFit="1" customWidth="1"/>
    <col min="17" max="17" width="15.1640625" style="34" bestFit="1" customWidth="1"/>
    <col min="18" max="18" width="13.5" style="34" bestFit="1" customWidth="1"/>
    <col min="19" max="19" width="11.5" style="34" bestFit="1" customWidth="1"/>
    <col min="20" max="20" width="14.1640625" style="34" bestFit="1" customWidth="1"/>
    <col min="21" max="21" width="11.5" style="34" bestFit="1" customWidth="1"/>
    <col min="22" max="22" width="13.33203125" style="34" customWidth="1"/>
    <col min="23" max="23" width="10.83203125" style="34" customWidth="1"/>
    <col min="24" max="24" width="9.1640625" style="34" customWidth="1"/>
    <col min="25" max="25" width="12.5" style="34" bestFit="1" customWidth="1"/>
    <col min="26" max="26" width="10.83203125" style="34"/>
    <col min="27" max="27" width="16.83203125" style="34" customWidth="1"/>
    <col min="28" max="28" width="14.33203125" style="34" customWidth="1"/>
    <col min="29" max="29" width="19.1640625" style="34" customWidth="1"/>
    <col min="30" max="30" width="13.5" style="34" customWidth="1"/>
    <col min="31" max="16384" width="10.83203125" style="34"/>
  </cols>
  <sheetData>
    <row r="1" spans="1:30">
      <c r="A1" s="34" t="s">
        <v>127</v>
      </c>
    </row>
    <row r="2" spans="1:30" s="35" customFormat="1" ht="47" customHeight="1">
      <c r="B2" s="36" t="s">
        <v>27</v>
      </c>
      <c r="C2" s="37" t="s">
        <v>34</v>
      </c>
      <c r="D2" s="37" t="s">
        <v>25</v>
      </c>
      <c r="E2" s="37" t="s">
        <v>99</v>
      </c>
      <c r="F2" s="36" t="s">
        <v>23</v>
      </c>
      <c r="G2" s="36" t="s">
        <v>36</v>
      </c>
      <c r="H2" s="36" t="s">
        <v>24</v>
      </c>
      <c r="I2" s="36" t="s">
        <v>48</v>
      </c>
      <c r="J2" s="36" t="s">
        <v>20</v>
      </c>
      <c r="K2" s="36" t="s">
        <v>44</v>
      </c>
      <c r="L2" s="37" t="s">
        <v>111</v>
      </c>
      <c r="M2" s="36" t="s">
        <v>47</v>
      </c>
      <c r="N2" s="36" t="s">
        <v>46</v>
      </c>
      <c r="O2" s="37" t="s">
        <v>17</v>
      </c>
      <c r="P2" s="37" t="s">
        <v>100</v>
      </c>
      <c r="Q2" s="36" t="s">
        <v>31</v>
      </c>
      <c r="R2" s="37" t="s">
        <v>90</v>
      </c>
      <c r="S2" s="36" t="s">
        <v>21</v>
      </c>
      <c r="T2" s="37" t="s">
        <v>39</v>
      </c>
      <c r="U2" s="36" t="s">
        <v>38</v>
      </c>
      <c r="V2" s="36" t="s">
        <v>50</v>
      </c>
      <c r="W2" s="37" t="s">
        <v>49</v>
      </c>
      <c r="X2" s="36" t="s">
        <v>124</v>
      </c>
      <c r="Y2" s="37" t="s">
        <v>122</v>
      </c>
      <c r="AA2" s="35" t="s">
        <v>128</v>
      </c>
      <c r="AB2" s="35" t="s">
        <v>129</v>
      </c>
      <c r="AC2" s="35" t="s">
        <v>130</v>
      </c>
      <c r="AD2" s="35" t="s">
        <v>131</v>
      </c>
    </row>
    <row r="3" spans="1:30">
      <c r="A3" s="38">
        <v>42866</v>
      </c>
      <c r="B3" s="53">
        <f>SUMIFS(Collection!$J:$J, Collection!$A:$A, $A3, Collection!$B:$B, B$2)</f>
        <v>0</v>
      </c>
      <c r="C3" s="53">
        <f>SUMIFS(Collection!$J:$J, Collection!$A:$A, $A3, Collection!$B:$B, C$2)</f>
        <v>0</v>
      </c>
      <c r="D3" s="53">
        <f>SUMIFS(Collection!$J:$J, Collection!$A:$A, $A3, Collection!$B:$B, D$2)</f>
        <v>0</v>
      </c>
      <c r="E3" s="53">
        <f>SUMIFS(Collection!$J:$J, Collection!$A:$A, $A3, Collection!$B:$B, E$2)</f>
        <v>0</v>
      </c>
      <c r="F3" s="53">
        <f>SUMIFS(Collection!$J:$J, Collection!$A:$A, $A3, Collection!$B:$B, F$2)</f>
        <v>0</v>
      </c>
      <c r="G3" s="53">
        <f>SUMIFS(Collection!$J:$J, Collection!$A:$A, $A3, Collection!$B:$B, G$2)</f>
        <v>0</v>
      </c>
      <c r="H3" s="53">
        <f>SUMIFS(Collection!$J:$J, Collection!$A:$A, $A3, Collection!$B:$B, H$2)</f>
        <v>0</v>
      </c>
      <c r="I3" s="53">
        <f>SUMIFS(Collection!$J:$J, Collection!$A:$A, $A3, Collection!$B:$B, I$2)</f>
        <v>0</v>
      </c>
      <c r="J3" s="53">
        <f>SUMIFS(Collection!$J:$J, Collection!$A:$A, $A3, Collection!$B:$B, J$2)</f>
        <v>37200</v>
      </c>
      <c r="K3" s="53">
        <f>SUMIFS(Collection!$J:$J, Collection!$A:$A, $A3, Collection!$B:$B, K$2)</f>
        <v>0</v>
      </c>
      <c r="L3" s="53">
        <f>SUMIFS(Collection!$J:$J, Collection!$A:$A, $A3, Collection!$B:$B, L$2)</f>
        <v>0</v>
      </c>
      <c r="M3" s="53">
        <f>SUMIFS(Collection!$J:$J, Collection!$A:$A, $A3, Collection!$B:$B, M$2)</f>
        <v>0</v>
      </c>
      <c r="N3" s="53">
        <f>SUMIFS(Collection!$J:$J, Collection!$A:$A, $A3, Collection!$B:$B, N$2)</f>
        <v>0</v>
      </c>
      <c r="O3" s="53">
        <f>SUMIFS(Collection!$J:$J, Collection!$A:$A, $A3, Collection!$B:$B, O$2)</f>
        <v>47400</v>
      </c>
      <c r="P3" s="53">
        <f>SUMIFS(Collection!$J:$J, Collection!$A:$A, $A3, Collection!$B:$B, P$2)</f>
        <v>0</v>
      </c>
      <c r="Q3" s="53">
        <f>SUMIFS(Collection!$J:$J, Collection!$A:$A, $A3, Collection!$B:$B, Q$2)</f>
        <v>0</v>
      </c>
      <c r="R3" s="53">
        <f>SUMIFS(Collection!$J:$J, Collection!$A:$A, $A3, Collection!$B:$B, R$2)</f>
        <v>0</v>
      </c>
      <c r="S3" s="53">
        <f>SUMIFS(Collection!$J:$J, Collection!$A:$A, $A3, Collection!$B:$B, S$2)</f>
        <v>0</v>
      </c>
      <c r="T3" s="53">
        <f>SUMIFS(Collection!$J:$J, Collection!$A:$A, $A3, Collection!$B:$B, T$2)</f>
        <v>0</v>
      </c>
      <c r="U3" s="53">
        <f>SUMIFS(Collection!$J:$J, Collection!$A:$A, $A3, Collection!$B:$B, U$2)</f>
        <v>0</v>
      </c>
      <c r="V3" s="53">
        <f>SUMIFS(Collection!$J:$J, Collection!$A:$A, $A3, Collection!$B:$B, V$2)</f>
        <v>0</v>
      </c>
      <c r="W3" s="53">
        <f>SUMIFS(Collection!$J:$J, Collection!$A:$A, $A3, Collection!$B:$B, W$2)</f>
        <v>0</v>
      </c>
      <c r="X3" s="53">
        <f>SUMIFS(Collection!$J:$J, Collection!$A:$A, $A3, Collection!$B:$B, X$2)</f>
        <v>0</v>
      </c>
      <c r="Y3" s="53">
        <f>SUMIFS(Collection!$J:$J, Collection!$A:$A, $A3, Collection!$B:$B, Y$2)</f>
        <v>0</v>
      </c>
    </row>
    <row r="4" spans="1:30">
      <c r="A4" s="38">
        <f>1+A3</f>
        <v>42867</v>
      </c>
      <c r="B4" s="53">
        <f>SUMIFS(Collection!$J:$J, Collection!$A:$A, $A4, Collection!$B:$B, B$2)</f>
        <v>0</v>
      </c>
      <c r="C4" s="53">
        <f>SUMIFS(Collection!$J:$J, Collection!$A:$A, $A4, Collection!$B:$B, C$2)</f>
        <v>0</v>
      </c>
      <c r="D4" s="53">
        <f>SUMIFS(Collection!$J:$J, Collection!$A:$A, $A4, Collection!$B:$B, D$2)</f>
        <v>0</v>
      </c>
      <c r="E4" s="53">
        <f>SUMIFS(Collection!$J:$J, Collection!$A:$A, $A4, Collection!$B:$B, E$2)</f>
        <v>0</v>
      </c>
      <c r="F4" s="53">
        <f>SUMIFS(Collection!$J:$J, Collection!$A:$A, $A4, Collection!$B:$B, F$2)</f>
        <v>0</v>
      </c>
      <c r="G4" s="53">
        <f>SUMIFS(Collection!$J:$J, Collection!$A:$A, $A4, Collection!$B:$B, G$2)</f>
        <v>0</v>
      </c>
      <c r="H4" s="53">
        <f>SUMIFS(Collection!$J:$J, Collection!$A:$A, $A4, Collection!$B:$B, H$2)</f>
        <v>0</v>
      </c>
      <c r="I4" s="53">
        <f>SUMIFS(Collection!$J:$J, Collection!$A:$A, $A4, Collection!$B:$B, I$2)</f>
        <v>0</v>
      </c>
      <c r="J4" s="53">
        <f>SUMIFS(Collection!$J:$J, Collection!$A:$A, $A4, Collection!$B:$B, J$2)</f>
        <v>0</v>
      </c>
      <c r="K4" s="53">
        <f>SUMIFS(Collection!$J:$J, Collection!$A:$A, $A4, Collection!$B:$B, K$2)</f>
        <v>0</v>
      </c>
      <c r="L4" s="53">
        <f>SUMIFS(Collection!$J:$J, Collection!$A:$A, $A4, Collection!$B:$B, L$2)</f>
        <v>0</v>
      </c>
      <c r="M4" s="53">
        <f>SUMIFS(Collection!$J:$J, Collection!$A:$A, $A4, Collection!$B:$B, M$2)</f>
        <v>0</v>
      </c>
      <c r="N4" s="53">
        <f>SUMIFS(Collection!$J:$J, Collection!$A:$A, $A4, Collection!$B:$B, N$2)</f>
        <v>0</v>
      </c>
      <c r="O4" s="53">
        <f>SUMIFS(Collection!$J:$J, Collection!$A:$A, $A4, Collection!$B:$B, O$2)</f>
        <v>0</v>
      </c>
      <c r="P4" s="53">
        <f>SUMIFS(Collection!$J:$J, Collection!$A:$A, $A4, Collection!$B:$B, P$2)</f>
        <v>0</v>
      </c>
      <c r="Q4" s="53">
        <f>SUMIFS(Collection!$J:$J, Collection!$A:$A, $A4, Collection!$B:$B, Q$2)</f>
        <v>0</v>
      </c>
      <c r="R4" s="53">
        <f>SUMIFS(Collection!$J:$J, Collection!$A:$A, $A4, Collection!$B:$B, R$2)</f>
        <v>0</v>
      </c>
      <c r="S4" s="53">
        <f>SUMIFS(Collection!$J:$J, Collection!$A:$A, $A4, Collection!$B:$B, S$2)</f>
        <v>0</v>
      </c>
      <c r="T4" s="53">
        <f>SUMIFS(Collection!$J:$J, Collection!$A:$A, $A4, Collection!$B:$B, T$2)</f>
        <v>0</v>
      </c>
      <c r="U4" s="53">
        <f>SUMIFS(Collection!$J:$J, Collection!$A:$A, $A4, Collection!$B:$B, U$2)</f>
        <v>0</v>
      </c>
      <c r="V4" s="53">
        <f>SUMIFS(Collection!$J:$J, Collection!$A:$A, $A4, Collection!$B:$B, V$2)</f>
        <v>0</v>
      </c>
      <c r="W4" s="53">
        <f>SUMIFS(Collection!$J:$J, Collection!$A:$A, $A4, Collection!$B:$B, W$2)</f>
        <v>0</v>
      </c>
      <c r="X4" s="53">
        <f>SUMIFS(Collection!$J:$J, Collection!$A:$A, $A4, Collection!$B:$B, X$2)</f>
        <v>0</v>
      </c>
      <c r="Y4" s="53">
        <f>SUMIFS(Collection!$J:$J, Collection!$A:$A, $A4, Collection!$B:$B, Y$2)</f>
        <v>0</v>
      </c>
    </row>
    <row r="5" spans="1:30">
      <c r="A5" s="38">
        <f t="shared" ref="A5:A70" si="0">1+A4</f>
        <v>42868</v>
      </c>
      <c r="B5" s="53">
        <f>SUMIFS(Collection!$J:$J, Collection!$A:$A, $A5, Collection!$B:$B, B$2)</f>
        <v>0</v>
      </c>
      <c r="C5" s="53">
        <f>SUMIFS(Collection!$J:$J, Collection!$A:$A, $A5, Collection!$B:$B, C$2)</f>
        <v>0</v>
      </c>
      <c r="D5" s="53">
        <f>SUMIFS(Collection!$J:$J, Collection!$A:$A, $A5, Collection!$B:$B, D$2)</f>
        <v>0</v>
      </c>
      <c r="E5" s="53">
        <f>SUMIFS(Collection!$J:$J, Collection!$A:$A, $A5, Collection!$B:$B, E$2)</f>
        <v>0</v>
      </c>
      <c r="F5" s="53">
        <f>SUMIFS(Collection!$J:$J, Collection!$A:$A, $A5, Collection!$B:$B, F$2)</f>
        <v>0</v>
      </c>
      <c r="G5" s="53">
        <f>SUMIFS(Collection!$J:$J, Collection!$A:$A, $A5, Collection!$B:$B, G$2)</f>
        <v>0</v>
      </c>
      <c r="H5" s="53">
        <f>SUMIFS(Collection!$J:$J, Collection!$A:$A, $A5, Collection!$B:$B, H$2)</f>
        <v>0</v>
      </c>
      <c r="I5" s="53">
        <f>SUMIFS(Collection!$J:$J, Collection!$A:$A, $A5, Collection!$B:$B, I$2)</f>
        <v>0</v>
      </c>
      <c r="J5" s="53">
        <f>SUMIFS(Collection!$J:$J, Collection!$A:$A, $A5, Collection!$B:$B, J$2)</f>
        <v>0</v>
      </c>
      <c r="K5" s="53">
        <f>SUMIFS(Collection!$J:$J, Collection!$A:$A, $A5, Collection!$B:$B, K$2)</f>
        <v>0</v>
      </c>
      <c r="L5" s="53">
        <f>SUMIFS(Collection!$J:$J, Collection!$A:$A, $A5, Collection!$B:$B, L$2)</f>
        <v>0</v>
      </c>
      <c r="M5" s="53">
        <f>SUMIFS(Collection!$J:$J, Collection!$A:$A, $A5, Collection!$B:$B, M$2)</f>
        <v>0</v>
      </c>
      <c r="N5" s="53">
        <f>SUMIFS(Collection!$J:$J, Collection!$A:$A, $A5, Collection!$B:$B, N$2)</f>
        <v>0</v>
      </c>
      <c r="O5" s="53">
        <f>SUMIFS(Collection!$J:$J, Collection!$A:$A, $A5, Collection!$B:$B, O$2)</f>
        <v>0</v>
      </c>
      <c r="P5" s="53">
        <f>SUMIFS(Collection!$J:$J, Collection!$A:$A, $A5, Collection!$B:$B, P$2)</f>
        <v>0</v>
      </c>
      <c r="Q5" s="53">
        <f>SUMIFS(Collection!$J:$J, Collection!$A:$A, $A5, Collection!$B:$B, Q$2)</f>
        <v>0</v>
      </c>
      <c r="R5" s="53">
        <f>SUMIFS(Collection!$J:$J, Collection!$A:$A, $A5, Collection!$B:$B, R$2)</f>
        <v>0</v>
      </c>
      <c r="S5" s="53">
        <f>SUMIFS(Collection!$J:$J, Collection!$A:$A, $A5, Collection!$B:$B, S$2)</f>
        <v>3483.3333333333335</v>
      </c>
      <c r="T5" s="53">
        <f>SUMIFS(Collection!$J:$J, Collection!$A:$A, $A5, Collection!$B:$B, T$2)</f>
        <v>0</v>
      </c>
      <c r="U5" s="53">
        <f>SUMIFS(Collection!$J:$J, Collection!$A:$A, $A5, Collection!$B:$B, U$2)</f>
        <v>0</v>
      </c>
      <c r="V5" s="53">
        <f>SUMIFS(Collection!$J:$J, Collection!$A:$A, $A5, Collection!$B:$B, V$2)</f>
        <v>0</v>
      </c>
      <c r="W5" s="53">
        <f>SUMIFS(Collection!$J:$J, Collection!$A:$A, $A5, Collection!$B:$B, W$2)</f>
        <v>0</v>
      </c>
      <c r="X5" s="53">
        <f>SUMIFS(Collection!$J:$J, Collection!$A:$A, $A5, Collection!$B:$B, X$2)</f>
        <v>0</v>
      </c>
      <c r="Y5" s="53">
        <f>SUMIFS(Collection!$J:$J, Collection!$A:$A, $A5, Collection!$B:$B, Y$2)</f>
        <v>0</v>
      </c>
    </row>
    <row r="6" spans="1:30">
      <c r="A6" s="38">
        <f t="shared" si="0"/>
        <v>42869</v>
      </c>
      <c r="B6" s="53">
        <f>SUMIFS(Collection!$J:$J, Collection!$A:$A, $A6, Collection!$B:$B, B$2)</f>
        <v>0</v>
      </c>
      <c r="C6" s="53">
        <f>SUMIFS(Collection!$J:$J, Collection!$A:$A, $A6, Collection!$B:$B, C$2)</f>
        <v>0</v>
      </c>
      <c r="D6" s="53">
        <f>SUMIFS(Collection!$J:$J, Collection!$A:$A, $A6, Collection!$B:$B, D$2)</f>
        <v>69066.666666666657</v>
      </c>
      <c r="E6" s="53">
        <f>SUMIFS(Collection!$J:$J, Collection!$A:$A, $A6, Collection!$B:$B, E$2)</f>
        <v>0</v>
      </c>
      <c r="F6" s="53">
        <f>SUMIFS(Collection!$J:$J, Collection!$A:$A, $A6, Collection!$B:$B, F$2)</f>
        <v>80666.666666666657</v>
      </c>
      <c r="G6" s="53">
        <f>SUMIFS(Collection!$J:$J, Collection!$A:$A, $A6, Collection!$B:$B, G$2)</f>
        <v>0</v>
      </c>
      <c r="H6" s="53">
        <f>SUMIFS(Collection!$J:$J, Collection!$A:$A, $A6, Collection!$B:$B, H$2)</f>
        <v>98000</v>
      </c>
      <c r="I6" s="53">
        <f>SUMIFS(Collection!$J:$J, Collection!$A:$A, $A6, Collection!$B:$B, I$2)</f>
        <v>0</v>
      </c>
      <c r="J6" s="53">
        <f>SUMIFS(Collection!$J:$J, Collection!$A:$A, $A6, Collection!$B:$B, J$2)</f>
        <v>52266.666666666657</v>
      </c>
      <c r="K6" s="53">
        <f>SUMIFS(Collection!$J:$J, Collection!$A:$A, $A6, Collection!$B:$B, K$2)</f>
        <v>0</v>
      </c>
      <c r="L6" s="53">
        <f>SUMIFS(Collection!$J:$J, Collection!$A:$A, $A6, Collection!$B:$B, L$2)</f>
        <v>0</v>
      </c>
      <c r="M6" s="53">
        <f>SUMIFS(Collection!$J:$J, Collection!$A:$A, $A6, Collection!$B:$B, M$2)</f>
        <v>0</v>
      </c>
      <c r="N6" s="53">
        <f>SUMIFS(Collection!$J:$J, Collection!$A:$A, $A6, Collection!$B:$B, N$2)</f>
        <v>0</v>
      </c>
      <c r="O6" s="53">
        <f>SUMIFS(Collection!$J:$J, Collection!$A:$A, $A6, Collection!$B:$B, O$2)</f>
        <v>66800</v>
      </c>
      <c r="P6" s="53">
        <f>SUMIFS(Collection!$J:$J, Collection!$A:$A, $A6, Collection!$B:$B, P$2)</f>
        <v>0</v>
      </c>
      <c r="Q6" s="53">
        <f>SUMIFS(Collection!$J:$J, Collection!$A:$A, $A6, Collection!$B:$B, Q$2)</f>
        <v>0</v>
      </c>
      <c r="R6" s="53">
        <f>SUMIFS(Collection!$J:$J, Collection!$A:$A, $A6, Collection!$B:$B, R$2)</f>
        <v>0</v>
      </c>
      <c r="S6" s="53">
        <f>SUMIFS(Collection!$J:$J, Collection!$A:$A, $A6, Collection!$B:$B, S$2)</f>
        <v>3844.4444444444443</v>
      </c>
      <c r="T6" s="53">
        <f>SUMIFS(Collection!$J:$J, Collection!$A:$A, $A6, Collection!$B:$B, T$2)</f>
        <v>0</v>
      </c>
      <c r="U6" s="53">
        <f>SUMIFS(Collection!$J:$J, Collection!$A:$A, $A6, Collection!$B:$B, U$2)</f>
        <v>0</v>
      </c>
      <c r="V6" s="53">
        <f>SUMIFS(Collection!$J:$J, Collection!$A:$A, $A6, Collection!$B:$B, V$2)</f>
        <v>0</v>
      </c>
      <c r="W6" s="53">
        <f>SUMIFS(Collection!$J:$J, Collection!$A:$A, $A6, Collection!$B:$B, W$2)</f>
        <v>0</v>
      </c>
      <c r="X6" s="53">
        <f>SUMIFS(Collection!$J:$J, Collection!$A:$A, $A6, Collection!$B:$B, X$2)</f>
        <v>0</v>
      </c>
      <c r="Y6" s="53">
        <f>SUMIFS(Collection!$J:$J, Collection!$A:$A, $A6, Collection!$B:$B, Y$2)</f>
        <v>0</v>
      </c>
    </row>
    <row r="7" spans="1:30">
      <c r="A7" s="38">
        <f t="shared" si="0"/>
        <v>42870</v>
      </c>
      <c r="B7" s="53">
        <f>SUMIFS(Collection!$J:$J, Collection!$A:$A, $A7, Collection!$B:$B, B$2)</f>
        <v>554500</v>
      </c>
      <c r="C7" s="53">
        <f>SUMIFS(Collection!$J:$J, Collection!$A:$A, $A7, Collection!$B:$B, C$2)</f>
        <v>0</v>
      </c>
      <c r="D7" s="53">
        <f>SUMIFS(Collection!$J:$J, Collection!$A:$A, $A7, Collection!$B:$B, D$2)</f>
        <v>461500</v>
      </c>
      <c r="E7" s="53">
        <f>SUMIFS(Collection!$J:$J, Collection!$A:$A, $A7, Collection!$B:$B, E$2)</f>
        <v>0</v>
      </c>
      <c r="F7" s="53">
        <f>SUMIFS(Collection!$J:$J, Collection!$A:$A, $A7, Collection!$B:$B, F$2)</f>
        <v>0</v>
      </c>
      <c r="G7" s="53">
        <f>SUMIFS(Collection!$J:$J, Collection!$A:$A, $A7, Collection!$B:$B, G$2)</f>
        <v>0</v>
      </c>
      <c r="H7" s="53">
        <f>SUMIFS(Collection!$J:$J, Collection!$A:$A, $A7, Collection!$B:$B, H$2)</f>
        <v>77250</v>
      </c>
      <c r="I7" s="53">
        <f>SUMIFS(Collection!$J:$J, Collection!$A:$A, $A7, Collection!$B:$B, I$2)</f>
        <v>0</v>
      </c>
      <c r="J7" s="53">
        <f>SUMIFS(Collection!$J:$J, Collection!$A:$A, $A7, Collection!$B:$B, J$2)</f>
        <v>0</v>
      </c>
      <c r="K7" s="53">
        <f>SUMIFS(Collection!$J:$J, Collection!$A:$A, $A7, Collection!$B:$B, K$2)</f>
        <v>0</v>
      </c>
      <c r="L7" s="53">
        <f>SUMIFS(Collection!$J:$J, Collection!$A:$A, $A7, Collection!$B:$B, L$2)</f>
        <v>0</v>
      </c>
      <c r="M7" s="53">
        <f>SUMIFS(Collection!$J:$J, Collection!$A:$A, $A7, Collection!$B:$B, M$2)</f>
        <v>0</v>
      </c>
      <c r="N7" s="53">
        <f>SUMIFS(Collection!$J:$J, Collection!$A:$A, $A7, Collection!$B:$B, N$2)</f>
        <v>0</v>
      </c>
      <c r="O7" s="53">
        <f>SUMIFS(Collection!$J:$J, Collection!$A:$A, $A7, Collection!$B:$B, O$2)</f>
        <v>0</v>
      </c>
      <c r="P7" s="53">
        <f>SUMIFS(Collection!$J:$J, Collection!$A:$A, $A7, Collection!$B:$B, P$2)</f>
        <v>0</v>
      </c>
      <c r="Q7" s="53">
        <f>SUMIFS(Collection!$J:$J, Collection!$A:$A, $A7, Collection!$B:$B, Q$2)</f>
        <v>0</v>
      </c>
      <c r="R7" s="53">
        <f>SUMIFS(Collection!$J:$J, Collection!$A:$A, $A7, Collection!$B:$B, R$2)</f>
        <v>0</v>
      </c>
      <c r="S7" s="53">
        <f>SUMIFS(Collection!$J:$J, Collection!$A:$A, $A7, Collection!$B:$B, S$2)</f>
        <v>0</v>
      </c>
      <c r="T7" s="53">
        <f>SUMIFS(Collection!$J:$J, Collection!$A:$A, $A7, Collection!$B:$B, T$2)</f>
        <v>0</v>
      </c>
      <c r="U7" s="53">
        <f>SUMIFS(Collection!$J:$J, Collection!$A:$A, $A7, Collection!$B:$B, U$2)</f>
        <v>0</v>
      </c>
      <c r="V7" s="53">
        <f>SUMIFS(Collection!$J:$J, Collection!$A:$A, $A7, Collection!$B:$B, V$2)</f>
        <v>0</v>
      </c>
      <c r="W7" s="53">
        <f>SUMIFS(Collection!$J:$J, Collection!$A:$A, $A7, Collection!$B:$B, W$2)</f>
        <v>0</v>
      </c>
      <c r="X7" s="53">
        <f>SUMIFS(Collection!$J:$J, Collection!$A:$A, $A7, Collection!$B:$B, X$2)</f>
        <v>0</v>
      </c>
      <c r="Y7" s="53">
        <f>SUMIFS(Collection!$J:$J, Collection!$A:$A, $A7, Collection!$B:$B, Y$2)</f>
        <v>0</v>
      </c>
    </row>
    <row r="8" spans="1:30">
      <c r="A8" s="38">
        <f t="shared" si="0"/>
        <v>42871</v>
      </c>
      <c r="B8" s="53">
        <f>SUMIFS(Collection!$J:$J, Collection!$A:$A, $A8, Collection!$B:$B, B$2)</f>
        <v>0</v>
      </c>
      <c r="C8" s="53">
        <f>SUMIFS(Collection!$J:$J, Collection!$A:$A, $A8, Collection!$B:$B, C$2)</f>
        <v>0</v>
      </c>
      <c r="D8" s="53">
        <f>SUMIFS(Collection!$J:$J, Collection!$A:$A, $A8, Collection!$B:$B, D$2)</f>
        <v>0</v>
      </c>
      <c r="E8" s="53">
        <f>SUMIFS(Collection!$J:$J, Collection!$A:$A, $A8, Collection!$B:$B, E$2)</f>
        <v>0</v>
      </c>
      <c r="F8" s="53">
        <f>SUMIFS(Collection!$J:$J, Collection!$A:$A, $A8, Collection!$B:$B, F$2)</f>
        <v>0</v>
      </c>
      <c r="G8" s="53">
        <f>SUMIFS(Collection!$J:$J, Collection!$A:$A, $A8, Collection!$B:$B, G$2)</f>
        <v>0</v>
      </c>
      <c r="H8" s="53">
        <f>SUMIFS(Collection!$J:$J, Collection!$A:$A, $A8, Collection!$B:$B, H$2)</f>
        <v>0</v>
      </c>
      <c r="I8" s="53">
        <f>SUMIFS(Collection!$J:$J, Collection!$A:$A, $A8, Collection!$B:$B, I$2)</f>
        <v>0</v>
      </c>
      <c r="J8" s="53">
        <f>SUMIFS(Collection!$J:$J, Collection!$A:$A, $A8, Collection!$B:$B, J$2)</f>
        <v>0</v>
      </c>
      <c r="K8" s="53">
        <f>SUMIFS(Collection!$J:$J, Collection!$A:$A, $A8, Collection!$B:$B, K$2)</f>
        <v>0</v>
      </c>
      <c r="L8" s="53">
        <f>SUMIFS(Collection!$J:$J, Collection!$A:$A, $A8, Collection!$B:$B, L$2)</f>
        <v>0</v>
      </c>
      <c r="M8" s="53">
        <f>SUMIFS(Collection!$J:$J, Collection!$A:$A, $A8, Collection!$B:$B, M$2)</f>
        <v>0</v>
      </c>
      <c r="N8" s="53">
        <f>SUMIFS(Collection!$J:$J, Collection!$A:$A, $A8, Collection!$B:$B, N$2)</f>
        <v>0</v>
      </c>
      <c r="O8" s="53">
        <f>SUMIFS(Collection!$J:$J, Collection!$A:$A, $A8, Collection!$B:$B, O$2)</f>
        <v>0</v>
      </c>
      <c r="P8" s="53">
        <f>SUMIFS(Collection!$J:$J, Collection!$A:$A, $A8, Collection!$B:$B, P$2)</f>
        <v>0</v>
      </c>
      <c r="Q8" s="53">
        <f>SUMIFS(Collection!$J:$J, Collection!$A:$A, $A8, Collection!$B:$B, Q$2)</f>
        <v>0</v>
      </c>
      <c r="R8" s="53">
        <f>SUMIFS(Collection!$J:$J, Collection!$A:$A, $A8, Collection!$B:$B, R$2)</f>
        <v>0</v>
      </c>
      <c r="S8" s="53">
        <f>SUMIFS(Collection!$J:$J, Collection!$A:$A, $A8, Collection!$B:$B, S$2)</f>
        <v>0</v>
      </c>
      <c r="T8" s="53">
        <f>SUMIFS(Collection!$J:$J, Collection!$A:$A, $A8, Collection!$B:$B, T$2)</f>
        <v>0</v>
      </c>
      <c r="U8" s="53">
        <f>SUMIFS(Collection!$J:$J, Collection!$A:$A, $A8, Collection!$B:$B, U$2)</f>
        <v>0</v>
      </c>
      <c r="V8" s="53">
        <f>SUMIFS(Collection!$J:$J, Collection!$A:$A, $A8, Collection!$B:$B, V$2)</f>
        <v>0</v>
      </c>
      <c r="W8" s="53">
        <f>SUMIFS(Collection!$J:$J, Collection!$A:$A, $A8, Collection!$B:$B, W$2)</f>
        <v>0</v>
      </c>
      <c r="X8" s="53">
        <f>SUMIFS(Collection!$J:$J, Collection!$A:$A, $A8, Collection!$B:$B, X$2)</f>
        <v>0</v>
      </c>
      <c r="Y8" s="53">
        <f>SUMIFS(Collection!$J:$J, Collection!$A:$A, $A8, Collection!$B:$B, Y$2)</f>
        <v>0</v>
      </c>
    </row>
    <row r="9" spans="1:30">
      <c r="A9" s="38">
        <f t="shared" si="0"/>
        <v>42872</v>
      </c>
      <c r="B9" s="53">
        <f>SUMIFS(Collection!$J:$J, Collection!$A:$A, $A9, Collection!$B:$B, B$2)</f>
        <v>53000</v>
      </c>
      <c r="C9" s="53">
        <f>SUMIFS(Collection!$J:$J, Collection!$A:$A, $A9, Collection!$B:$B, C$2)</f>
        <v>404466.66666666669</v>
      </c>
      <c r="D9" s="53">
        <f>SUMIFS(Collection!$J:$J, Collection!$A:$A, $A9, Collection!$B:$B, D$2)</f>
        <v>1416.6666666666667</v>
      </c>
      <c r="E9" s="53">
        <f>SUMIFS(Collection!$J:$J, Collection!$A:$A, $A9, Collection!$B:$B, E$2)</f>
        <v>0</v>
      </c>
      <c r="F9" s="53">
        <f>SUMIFS(Collection!$J:$J, Collection!$A:$A, $A9, Collection!$B:$B, F$2)</f>
        <v>9400</v>
      </c>
      <c r="G9" s="53">
        <f>SUMIFS(Collection!$J:$J, Collection!$A:$A, $A9, Collection!$B:$B, G$2)</f>
        <v>218033.33333333331</v>
      </c>
      <c r="H9" s="53">
        <f>SUMIFS(Collection!$J:$J, Collection!$A:$A, $A9, Collection!$B:$B, H$2)</f>
        <v>2666.6666666666665</v>
      </c>
      <c r="I9" s="53">
        <f>SUMIFS(Collection!$J:$J, Collection!$A:$A, $A9, Collection!$B:$B, I$2)</f>
        <v>0</v>
      </c>
      <c r="J9" s="53">
        <f>SUMIFS(Collection!$J:$J, Collection!$A:$A, $A9, Collection!$B:$B, J$2)</f>
        <v>0</v>
      </c>
      <c r="K9" s="53">
        <f>SUMIFS(Collection!$J:$J, Collection!$A:$A, $A9, Collection!$B:$B, K$2)</f>
        <v>0</v>
      </c>
      <c r="L9" s="53">
        <f>SUMIFS(Collection!$J:$J, Collection!$A:$A, $A9, Collection!$B:$B, L$2)</f>
        <v>0</v>
      </c>
      <c r="M9" s="53">
        <f>SUMIFS(Collection!$J:$J, Collection!$A:$A, $A9, Collection!$B:$B, M$2)</f>
        <v>0</v>
      </c>
      <c r="N9" s="53">
        <f>SUMIFS(Collection!$J:$J, Collection!$A:$A, $A9, Collection!$B:$B, N$2)</f>
        <v>0</v>
      </c>
      <c r="O9" s="53">
        <f>SUMIFS(Collection!$J:$J, Collection!$A:$A, $A9, Collection!$B:$B, O$2)</f>
        <v>0</v>
      </c>
      <c r="P9" s="53">
        <f>SUMIFS(Collection!$J:$J, Collection!$A:$A, $A9, Collection!$B:$B, P$2)</f>
        <v>0</v>
      </c>
      <c r="Q9" s="53">
        <f>SUMIFS(Collection!$J:$J, Collection!$A:$A, $A9, Collection!$B:$B, Q$2)</f>
        <v>245666.66666666666</v>
      </c>
      <c r="R9" s="53">
        <f>SUMIFS(Collection!$J:$J, Collection!$A:$A, $A9, Collection!$B:$B, R$2)</f>
        <v>0</v>
      </c>
      <c r="S9" s="53">
        <f>SUMIFS(Collection!$J:$J, Collection!$A:$A, $A9, Collection!$B:$B, S$2)</f>
        <v>142666.66666666666</v>
      </c>
      <c r="T9" s="53">
        <f>SUMIFS(Collection!$J:$J, Collection!$A:$A, $A9, Collection!$B:$B, T$2)</f>
        <v>0</v>
      </c>
      <c r="U9" s="53">
        <f>SUMIFS(Collection!$J:$J, Collection!$A:$A, $A9, Collection!$B:$B, U$2)</f>
        <v>0</v>
      </c>
      <c r="V9" s="53">
        <f>SUMIFS(Collection!$J:$J, Collection!$A:$A, $A9, Collection!$B:$B, V$2)</f>
        <v>0</v>
      </c>
      <c r="W9" s="53">
        <f>SUMIFS(Collection!$J:$J, Collection!$A:$A, $A9, Collection!$B:$B, W$2)</f>
        <v>0</v>
      </c>
      <c r="X9" s="53">
        <f>SUMIFS(Collection!$J:$J, Collection!$A:$A, $A9, Collection!$B:$B, X$2)</f>
        <v>0</v>
      </c>
      <c r="Y9" s="53">
        <f>SUMIFS(Collection!$J:$J, Collection!$A:$A, $A9, Collection!$B:$B, Y$2)</f>
        <v>0</v>
      </c>
    </row>
    <row r="10" spans="1:30" s="56" customFormat="1" ht="16" thickBot="1">
      <c r="A10" s="54">
        <f t="shared" si="0"/>
        <v>42873</v>
      </c>
      <c r="B10" s="55">
        <f>SUMIFS(Collection!$J:$J, Collection!$A:$A, $A10, Collection!$B:$B, B$2)</f>
        <v>250</v>
      </c>
      <c r="C10" s="55">
        <f>SUMIFS(Collection!$J:$J, Collection!$A:$A, $A10, Collection!$B:$B, C$2)</f>
        <v>11200</v>
      </c>
      <c r="D10" s="55">
        <f>SUMIFS(Collection!$J:$J, Collection!$A:$A, $A10, Collection!$B:$B, D$2)</f>
        <v>0</v>
      </c>
      <c r="E10" s="55">
        <f>SUMIFS(Collection!$J:$J, Collection!$A:$A, $A10, Collection!$B:$B, E$2)</f>
        <v>0</v>
      </c>
      <c r="F10" s="55">
        <f>SUMIFS(Collection!$J:$J, Collection!$A:$A, $A10, Collection!$B:$B, F$2)</f>
        <v>5750</v>
      </c>
      <c r="G10" s="55">
        <f>SUMIFS(Collection!$J:$J, Collection!$A:$A, $A10, Collection!$B:$B, G$2)</f>
        <v>3583.3333333333335</v>
      </c>
      <c r="H10" s="55">
        <f>SUMIFS(Collection!$J:$J, Collection!$A:$A, $A10, Collection!$B:$B, H$2)</f>
        <v>200</v>
      </c>
      <c r="I10" s="55">
        <f>SUMIFS(Collection!$J:$J, Collection!$A:$A, $A10, Collection!$B:$B, I$2)</f>
        <v>0</v>
      </c>
      <c r="J10" s="55">
        <f>SUMIFS(Collection!$J:$J, Collection!$A:$A, $A10, Collection!$B:$B, J$2)</f>
        <v>0</v>
      </c>
      <c r="K10" s="55">
        <f>SUMIFS(Collection!$J:$J, Collection!$A:$A, $A10, Collection!$B:$B, K$2)</f>
        <v>0</v>
      </c>
      <c r="L10" s="55">
        <f>SUMIFS(Collection!$J:$J, Collection!$A:$A, $A10, Collection!$B:$B, L$2)</f>
        <v>0</v>
      </c>
      <c r="M10" s="55">
        <f>SUMIFS(Collection!$J:$J, Collection!$A:$A, $A10, Collection!$B:$B, M$2)</f>
        <v>0</v>
      </c>
      <c r="N10" s="55">
        <f>SUMIFS(Collection!$J:$J, Collection!$A:$A, $A10, Collection!$B:$B, N$2)</f>
        <v>0</v>
      </c>
      <c r="O10" s="55">
        <f>SUMIFS(Collection!$J:$J, Collection!$A:$A, $A10, Collection!$B:$B, O$2)</f>
        <v>0</v>
      </c>
      <c r="P10" s="55">
        <f>SUMIFS(Collection!$J:$J, Collection!$A:$A, $A10, Collection!$B:$B, P$2)</f>
        <v>0</v>
      </c>
      <c r="Q10" s="55">
        <f>SUMIFS(Collection!$J:$J, Collection!$A:$A, $A10, Collection!$B:$B, Q$2)</f>
        <v>1000</v>
      </c>
      <c r="R10" s="55">
        <f>SUMIFS(Collection!$J:$J, Collection!$A:$A, $A10, Collection!$B:$B, R$2)</f>
        <v>0</v>
      </c>
      <c r="S10" s="55">
        <f>SUMIFS(Collection!$J:$J, Collection!$A:$A, $A10, Collection!$B:$B, S$2)</f>
        <v>0</v>
      </c>
      <c r="T10" s="55">
        <f>SUMIFS(Collection!$J:$J, Collection!$A:$A, $A10, Collection!$B:$B, T$2)</f>
        <v>0</v>
      </c>
      <c r="U10" s="55">
        <f>SUMIFS(Collection!$J:$J, Collection!$A:$A, $A10, Collection!$B:$B, U$2)</f>
        <v>0</v>
      </c>
      <c r="V10" s="55">
        <f>SUMIFS(Collection!$J:$J, Collection!$A:$A, $A10, Collection!$B:$B, V$2)</f>
        <v>0</v>
      </c>
      <c r="W10" s="55">
        <f>SUMIFS(Collection!$J:$J, Collection!$A:$A, $A10, Collection!$B:$B, W$2)</f>
        <v>0</v>
      </c>
      <c r="X10" s="55">
        <f>SUMIFS(Collection!$J:$J, Collection!$A:$A, $A10, Collection!$B:$B, X$2)</f>
        <v>0</v>
      </c>
      <c r="Y10" s="55">
        <f>SUMIFS(Collection!$J:$J, Collection!$A:$A, $A10, Collection!$B:$B, Y$2)</f>
        <v>0</v>
      </c>
    </row>
    <row r="11" spans="1:30" ht="16" thickTop="1">
      <c r="A11" s="38">
        <f t="shared" si="0"/>
        <v>42874</v>
      </c>
      <c r="B11" s="53">
        <f>SUMIFS(Collection!$J:$J, Collection!$A:$A, $A11, Collection!$B:$B, B$2)</f>
        <v>0</v>
      </c>
      <c r="C11" s="53">
        <f>SUMIFS(Collection!$J:$J, Collection!$A:$A, $A11, Collection!$B:$B, C$2)</f>
        <v>0</v>
      </c>
      <c r="D11" s="53">
        <f>SUMIFS(Collection!$J:$J, Collection!$A:$A, $A11, Collection!$B:$B, D$2)</f>
        <v>0</v>
      </c>
      <c r="E11" s="53">
        <f>SUMIFS(Collection!$J:$J, Collection!$A:$A, $A11, Collection!$B:$B, E$2)</f>
        <v>0</v>
      </c>
      <c r="F11" s="53">
        <f>SUMIFS(Collection!$J:$J, Collection!$A:$A, $A11, Collection!$B:$B, F$2)</f>
        <v>201600</v>
      </c>
      <c r="G11" s="53">
        <f>SUMIFS(Collection!$J:$J, Collection!$A:$A, $A11, Collection!$B:$B, G$2)</f>
        <v>0</v>
      </c>
      <c r="H11" s="53">
        <f>SUMIFS(Collection!$J:$J, Collection!$A:$A, $A11, Collection!$B:$B, H$2)</f>
        <v>0</v>
      </c>
      <c r="I11" s="53">
        <f>SUMIFS(Collection!$J:$J, Collection!$A:$A, $A11, Collection!$B:$B, I$2)</f>
        <v>0</v>
      </c>
      <c r="J11" s="53">
        <f>SUMIFS(Collection!$J:$J, Collection!$A:$A, $A11, Collection!$B:$B, J$2)</f>
        <v>0</v>
      </c>
      <c r="K11" s="53">
        <f>SUMIFS(Collection!$J:$J, Collection!$A:$A, $A11, Collection!$B:$B, K$2)</f>
        <v>0</v>
      </c>
      <c r="L11" s="53">
        <f>SUMIFS(Collection!$J:$J, Collection!$A:$A, $A11, Collection!$B:$B, L$2)</f>
        <v>0</v>
      </c>
      <c r="M11" s="53">
        <f>SUMIFS(Collection!$J:$J, Collection!$A:$A, $A11, Collection!$B:$B, M$2)</f>
        <v>0</v>
      </c>
      <c r="N11" s="53">
        <f>SUMIFS(Collection!$J:$J, Collection!$A:$A, $A11, Collection!$B:$B, N$2)</f>
        <v>0</v>
      </c>
      <c r="O11" s="53">
        <f>SUMIFS(Collection!$J:$J, Collection!$A:$A, $A11, Collection!$B:$B, O$2)</f>
        <v>0</v>
      </c>
      <c r="P11" s="53">
        <f>SUMIFS(Collection!$J:$J, Collection!$A:$A, $A11, Collection!$B:$B, P$2)</f>
        <v>0</v>
      </c>
      <c r="Q11" s="53">
        <f>SUMIFS(Collection!$J:$J, Collection!$A:$A, $A11, Collection!$B:$B, Q$2)</f>
        <v>0</v>
      </c>
      <c r="R11" s="53">
        <f>SUMIFS(Collection!$J:$J, Collection!$A:$A, $A11, Collection!$B:$B, R$2)</f>
        <v>0</v>
      </c>
      <c r="S11" s="53">
        <f>SUMIFS(Collection!$J:$J, Collection!$A:$A, $A11, Collection!$B:$B, S$2)</f>
        <v>0</v>
      </c>
      <c r="T11" s="53">
        <f>SUMIFS(Collection!$J:$J, Collection!$A:$A, $A11, Collection!$B:$B, T$2)</f>
        <v>350</v>
      </c>
      <c r="U11" s="53">
        <f>SUMIFS(Collection!$J:$J, Collection!$A:$A, $A11, Collection!$B:$B, U$2)</f>
        <v>2041.6666666666665</v>
      </c>
      <c r="V11" s="53">
        <f>SUMIFS(Collection!$J:$J, Collection!$A:$A, $A11, Collection!$B:$B, V$2)</f>
        <v>0</v>
      </c>
      <c r="W11" s="53">
        <f>SUMIFS(Collection!$J:$J, Collection!$A:$A, $A11, Collection!$B:$B, W$2)</f>
        <v>0</v>
      </c>
      <c r="X11" s="53">
        <f>SUMIFS(Collection!$J:$J, Collection!$A:$A, $A11, Collection!$B:$B, X$2)</f>
        <v>0</v>
      </c>
      <c r="Y11" s="53">
        <f>SUMIFS(Collection!$J:$J, Collection!$A:$A, $A11, Collection!$B:$B, Y$2)</f>
        <v>0</v>
      </c>
    </row>
    <row r="12" spans="1:30">
      <c r="A12" s="38">
        <f t="shared" si="0"/>
        <v>42875</v>
      </c>
      <c r="B12" s="53">
        <f>SUMIFS(Collection!$J:$J, Collection!$A:$A, $A12, Collection!$B:$B, B$2)</f>
        <v>309333.33333333337</v>
      </c>
      <c r="C12" s="53">
        <f>SUMIFS(Collection!$J:$J, Collection!$A:$A, $A12, Collection!$B:$B, C$2)</f>
        <v>0</v>
      </c>
      <c r="D12" s="53">
        <f>SUMIFS(Collection!$J:$J, Collection!$A:$A, $A12, Collection!$B:$B, D$2)</f>
        <v>0</v>
      </c>
      <c r="E12" s="53">
        <f>SUMIFS(Collection!$J:$J, Collection!$A:$A, $A12, Collection!$B:$B, E$2)</f>
        <v>0</v>
      </c>
      <c r="F12" s="53">
        <f>SUMIFS(Collection!$J:$J, Collection!$A:$A, $A12, Collection!$B:$B, F$2)</f>
        <v>8960</v>
      </c>
      <c r="G12" s="53">
        <f>SUMIFS(Collection!$J:$J, Collection!$A:$A, $A12, Collection!$B:$B, G$2)</f>
        <v>0</v>
      </c>
      <c r="H12" s="53">
        <f>SUMIFS(Collection!$J:$J, Collection!$A:$A, $A12, Collection!$B:$B, H$2)</f>
        <v>281000</v>
      </c>
      <c r="I12" s="53">
        <f>SUMIFS(Collection!$J:$J, Collection!$A:$A, $A12, Collection!$B:$B, I$2)</f>
        <v>0</v>
      </c>
      <c r="J12" s="53">
        <f>SUMIFS(Collection!$J:$J, Collection!$A:$A, $A12, Collection!$B:$B, J$2)</f>
        <v>0</v>
      </c>
      <c r="K12" s="53">
        <f>SUMIFS(Collection!$J:$J, Collection!$A:$A, $A12, Collection!$B:$B, K$2)</f>
        <v>11866.666666666668</v>
      </c>
      <c r="L12" s="53">
        <f>SUMIFS(Collection!$J:$J, Collection!$A:$A, $A12, Collection!$B:$B, L$2)</f>
        <v>0</v>
      </c>
      <c r="M12" s="53">
        <f>SUMIFS(Collection!$J:$J, Collection!$A:$A, $A12, Collection!$B:$B, M$2)</f>
        <v>0</v>
      </c>
      <c r="N12" s="53">
        <f>SUMIFS(Collection!$J:$J, Collection!$A:$A, $A12, Collection!$B:$B, N$2)</f>
        <v>0</v>
      </c>
      <c r="O12" s="53">
        <f>SUMIFS(Collection!$J:$J, Collection!$A:$A, $A12, Collection!$B:$B, O$2)</f>
        <v>108000</v>
      </c>
      <c r="P12" s="53">
        <f>SUMIFS(Collection!$J:$J, Collection!$A:$A, $A12, Collection!$B:$B, P$2)</f>
        <v>0</v>
      </c>
      <c r="Q12" s="53">
        <f>SUMIFS(Collection!$J:$J, Collection!$A:$A, $A12, Collection!$B:$B, Q$2)</f>
        <v>0</v>
      </c>
      <c r="R12" s="53">
        <f>SUMIFS(Collection!$J:$J, Collection!$A:$A, $A12, Collection!$B:$B, R$2)</f>
        <v>0</v>
      </c>
      <c r="S12" s="53">
        <f>SUMIFS(Collection!$J:$J, Collection!$A:$A, $A12, Collection!$B:$B, S$2)</f>
        <v>0</v>
      </c>
      <c r="T12" s="53">
        <f>SUMIFS(Collection!$J:$J, Collection!$A:$A, $A12, Collection!$B:$B, T$2)</f>
        <v>0</v>
      </c>
      <c r="U12" s="53">
        <f>SUMIFS(Collection!$J:$J, Collection!$A:$A, $A12, Collection!$B:$B, U$2)</f>
        <v>89666.666666666672</v>
      </c>
      <c r="V12" s="53">
        <f>SUMIFS(Collection!$J:$J, Collection!$A:$A, $A12, Collection!$B:$B, V$2)</f>
        <v>0</v>
      </c>
      <c r="W12" s="53">
        <f>SUMIFS(Collection!$J:$J, Collection!$A:$A, $A12, Collection!$B:$B, W$2)</f>
        <v>0</v>
      </c>
      <c r="X12" s="53">
        <f>SUMIFS(Collection!$J:$J, Collection!$A:$A, $A12, Collection!$B:$B, X$2)</f>
        <v>0</v>
      </c>
      <c r="Y12" s="53">
        <f>SUMIFS(Collection!$J:$J, Collection!$A:$A, $A12, Collection!$B:$B, Y$2)</f>
        <v>0</v>
      </c>
    </row>
    <row r="13" spans="1:30">
      <c r="A13" s="38">
        <f t="shared" si="0"/>
        <v>42876</v>
      </c>
      <c r="B13" s="53">
        <f>SUMIFS(Collection!$J:$J, Collection!$A:$A, $A13, Collection!$B:$B, B$2)</f>
        <v>447466.66666666669</v>
      </c>
      <c r="C13" s="53">
        <f>SUMIFS(Collection!$J:$J, Collection!$A:$A, $A13, Collection!$B:$B, C$2)</f>
        <v>172266.66666666669</v>
      </c>
      <c r="D13" s="53">
        <f>SUMIFS(Collection!$J:$J, Collection!$A:$A, $A13, Collection!$B:$B, D$2)</f>
        <v>0</v>
      </c>
      <c r="E13" s="53">
        <f>SUMIFS(Collection!$J:$J, Collection!$A:$A, $A13, Collection!$B:$B, E$2)</f>
        <v>0</v>
      </c>
      <c r="F13" s="53">
        <f>SUMIFS(Collection!$J:$J, Collection!$A:$A, $A13, Collection!$B:$B, F$2)</f>
        <v>194666.66666666669</v>
      </c>
      <c r="G13" s="53">
        <f>SUMIFS(Collection!$J:$J, Collection!$A:$A, $A13, Collection!$B:$B, G$2)</f>
        <v>8166.6666666666661</v>
      </c>
      <c r="H13" s="53">
        <f>SUMIFS(Collection!$J:$J, Collection!$A:$A, $A13, Collection!$B:$B, H$2)</f>
        <v>0</v>
      </c>
      <c r="I13" s="53">
        <f>SUMIFS(Collection!$J:$J, Collection!$A:$A, $A13, Collection!$B:$B, I$2)</f>
        <v>210133.33333333334</v>
      </c>
      <c r="J13" s="53">
        <f>SUMIFS(Collection!$J:$J, Collection!$A:$A, $A13, Collection!$B:$B, J$2)</f>
        <v>0</v>
      </c>
      <c r="K13" s="53">
        <f>SUMIFS(Collection!$J:$J, Collection!$A:$A, $A13, Collection!$B:$B, K$2)</f>
        <v>250133.33333333334</v>
      </c>
      <c r="L13" s="53">
        <f>SUMIFS(Collection!$J:$J, Collection!$A:$A, $A13, Collection!$B:$B, L$2)</f>
        <v>0</v>
      </c>
      <c r="M13" s="53">
        <f>SUMIFS(Collection!$J:$J, Collection!$A:$A, $A13, Collection!$B:$B, M$2)</f>
        <v>126400</v>
      </c>
      <c r="N13" s="53">
        <f>SUMIFS(Collection!$J:$J, Collection!$A:$A, $A13, Collection!$B:$B, N$2)</f>
        <v>123200</v>
      </c>
      <c r="O13" s="53">
        <f>SUMIFS(Collection!$J:$J, Collection!$A:$A, $A13, Collection!$B:$B, O$2)</f>
        <v>13250</v>
      </c>
      <c r="P13" s="53">
        <f>SUMIFS(Collection!$J:$J, Collection!$A:$A, $A13, Collection!$B:$B, P$2)</f>
        <v>0</v>
      </c>
      <c r="Q13" s="53">
        <f>SUMIFS(Collection!$J:$J, Collection!$A:$A, $A13, Collection!$B:$B, Q$2)</f>
        <v>0</v>
      </c>
      <c r="R13" s="53">
        <f>SUMIFS(Collection!$J:$J, Collection!$A:$A, $A13, Collection!$B:$B, R$2)</f>
        <v>0</v>
      </c>
      <c r="S13" s="53">
        <f>SUMIFS(Collection!$J:$J, Collection!$A:$A, $A13, Collection!$B:$B, S$2)</f>
        <v>0</v>
      </c>
      <c r="T13" s="53">
        <f>SUMIFS(Collection!$J:$J, Collection!$A:$A, $A13, Collection!$B:$B, T$2)</f>
        <v>0</v>
      </c>
      <c r="U13" s="53">
        <f>SUMIFS(Collection!$J:$J, Collection!$A:$A, $A13, Collection!$B:$B, U$2)</f>
        <v>0</v>
      </c>
      <c r="V13" s="53">
        <f>SUMIFS(Collection!$J:$J, Collection!$A:$A, $A13, Collection!$B:$B, V$2)</f>
        <v>0</v>
      </c>
      <c r="W13" s="53">
        <f>SUMIFS(Collection!$J:$J, Collection!$A:$A, $A13, Collection!$B:$B, W$2)</f>
        <v>0</v>
      </c>
      <c r="X13" s="53">
        <f>SUMIFS(Collection!$J:$J, Collection!$A:$A, $A13, Collection!$B:$B, X$2)</f>
        <v>0</v>
      </c>
      <c r="Y13" s="53">
        <f>SUMIFS(Collection!$J:$J, Collection!$A:$A, $A13, Collection!$B:$B, Y$2)</f>
        <v>0</v>
      </c>
    </row>
    <row r="14" spans="1:30">
      <c r="A14" s="38">
        <f t="shared" si="0"/>
        <v>42877</v>
      </c>
      <c r="B14" s="53">
        <f>SUMIFS(Collection!$J:$J, Collection!$A:$A, $A14, Collection!$B:$B, B$2)</f>
        <v>0</v>
      </c>
      <c r="C14" s="53">
        <f>SUMIFS(Collection!$J:$J, Collection!$A:$A, $A14, Collection!$B:$B, C$2)</f>
        <v>0</v>
      </c>
      <c r="D14" s="53">
        <f>SUMIFS(Collection!$J:$J, Collection!$A:$A, $A14, Collection!$B:$B, D$2)</f>
        <v>0</v>
      </c>
      <c r="E14" s="53">
        <f>SUMIFS(Collection!$J:$J, Collection!$A:$A, $A14, Collection!$B:$B, E$2)</f>
        <v>0</v>
      </c>
      <c r="F14" s="53">
        <f>SUMIFS(Collection!$J:$J, Collection!$A:$A, $A14, Collection!$B:$B, F$2)</f>
        <v>3400</v>
      </c>
      <c r="G14" s="53">
        <f>SUMIFS(Collection!$J:$J, Collection!$A:$A, $A14, Collection!$B:$B, G$2)</f>
        <v>24500</v>
      </c>
      <c r="H14" s="53">
        <f>SUMIFS(Collection!$J:$J, Collection!$A:$A, $A14, Collection!$B:$B, H$2)</f>
        <v>0</v>
      </c>
      <c r="I14" s="53">
        <f>SUMIFS(Collection!$J:$J, Collection!$A:$A, $A14, Collection!$B:$B, I$2)</f>
        <v>0</v>
      </c>
      <c r="J14" s="53">
        <f>SUMIFS(Collection!$J:$J, Collection!$A:$A, $A14, Collection!$B:$B, J$2)</f>
        <v>0</v>
      </c>
      <c r="K14" s="53">
        <f>SUMIFS(Collection!$J:$J, Collection!$A:$A, $A14, Collection!$B:$B, K$2)</f>
        <v>136000</v>
      </c>
      <c r="L14" s="53">
        <f>SUMIFS(Collection!$J:$J, Collection!$A:$A, $A14, Collection!$B:$B, L$2)</f>
        <v>0</v>
      </c>
      <c r="M14" s="53">
        <f>SUMIFS(Collection!$J:$J, Collection!$A:$A, $A14, Collection!$B:$B, M$2)</f>
        <v>0</v>
      </c>
      <c r="N14" s="53">
        <f>SUMIFS(Collection!$J:$J, Collection!$A:$A, $A14, Collection!$B:$B, N$2)</f>
        <v>1800</v>
      </c>
      <c r="O14" s="53">
        <f>SUMIFS(Collection!$J:$J, Collection!$A:$A, $A14, Collection!$B:$B, O$2)</f>
        <v>625</v>
      </c>
      <c r="P14" s="53">
        <f>SUMIFS(Collection!$J:$J, Collection!$A:$A, $A14, Collection!$B:$B, P$2)</f>
        <v>0</v>
      </c>
      <c r="Q14" s="53">
        <f>SUMIFS(Collection!$J:$J, Collection!$A:$A, $A14, Collection!$B:$B, Q$2)</f>
        <v>0</v>
      </c>
      <c r="R14" s="53">
        <f>SUMIFS(Collection!$J:$J, Collection!$A:$A, $A14, Collection!$B:$B, R$2)</f>
        <v>0</v>
      </c>
      <c r="S14" s="53">
        <f>SUMIFS(Collection!$J:$J, Collection!$A:$A, $A14, Collection!$B:$B, S$2)</f>
        <v>0</v>
      </c>
      <c r="T14" s="53">
        <f>SUMIFS(Collection!$J:$J, Collection!$A:$A, $A14, Collection!$B:$B, T$2)</f>
        <v>0</v>
      </c>
      <c r="U14" s="53">
        <f>SUMIFS(Collection!$J:$J, Collection!$A:$A, $A14, Collection!$B:$B, U$2)</f>
        <v>0</v>
      </c>
      <c r="V14" s="53">
        <f>SUMIFS(Collection!$J:$J, Collection!$A:$A, $A14, Collection!$B:$B, V$2)</f>
        <v>466.66666666666663</v>
      </c>
      <c r="W14" s="53">
        <f>SUMIFS(Collection!$J:$J, Collection!$A:$A, $A14, Collection!$B:$B, W$2)</f>
        <v>583.33333333333337</v>
      </c>
      <c r="X14" s="53">
        <f>SUMIFS(Collection!$J:$J, Collection!$A:$A, $A14, Collection!$B:$B, X$2)</f>
        <v>0</v>
      </c>
      <c r="Y14" s="53">
        <f>SUMIFS(Collection!$J:$J, Collection!$A:$A, $A14, Collection!$B:$B, Y$2)</f>
        <v>0</v>
      </c>
    </row>
    <row r="15" spans="1:30">
      <c r="A15" s="38">
        <f t="shared" si="0"/>
        <v>42878</v>
      </c>
      <c r="B15" s="53">
        <f>SUMIFS(Collection!$J:$J, Collection!$A:$A, $A15, Collection!$B:$B, B$2)</f>
        <v>38266.666666666664</v>
      </c>
      <c r="C15" s="53">
        <f>SUMIFS(Collection!$J:$J, Collection!$A:$A, $A15, Collection!$B:$B, C$2)</f>
        <v>67600</v>
      </c>
      <c r="D15" s="53">
        <f>SUMIFS(Collection!$J:$J, Collection!$A:$A, $A15, Collection!$B:$B, D$2)</f>
        <v>0</v>
      </c>
      <c r="E15" s="53">
        <f>SUMIFS(Collection!$J:$J, Collection!$A:$A, $A15, Collection!$B:$B, E$2)</f>
        <v>0</v>
      </c>
      <c r="F15" s="53">
        <f>SUMIFS(Collection!$J:$J, Collection!$A:$A, $A15, Collection!$B:$B, F$2)</f>
        <v>0</v>
      </c>
      <c r="G15" s="53">
        <f>SUMIFS(Collection!$J:$J, Collection!$A:$A, $A15, Collection!$B:$B, G$2)</f>
        <v>209066.66666666669</v>
      </c>
      <c r="H15" s="53">
        <f>SUMIFS(Collection!$J:$J, Collection!$A:$A, $A15, Collection!$B:$B, H$2)</f>
        <v>0</v>
      </c>
      <c r="I15" s="53">
        <f>SUMIFS(Collection!$J:$J, Collection!$A:$A, $A15, Collection!$B:$B, I$2)</f>
        <v>0</v>
      </c>
      <c r="J15" s="53">
        <f>SUMIFS(Collection!$J:$J, Collection!$A:$A, $A15, Collection!$B:$B, J$2)</f>
        <v>241066.66666666666</v>
      </c>
      <c r="K15" s="53">
        <f>SUMIFS(Collection!$J:$J, Collection!$A:$A, $A15, Collection!$B:$B, K$2)</f>
        <v>1000</v>
      </c>
      <c r="L15" s="53">
        <f>SUMIFS(Collection!$J:$J, Collection!$A:$A, $A15, Collection!$B:$B, L$2)</f>
        <v>0</v>
      </c>
      <c r="M15" s="53">
        <f>SUMIFS(Collection!$J:$J, Collection!$A:$A, $A15, Collection!$B:$B, M$2)</f>
        <v>0</v>
      </c>
      <c r="N15" s="53">
        <f>SUMIFS(Collection!$J:$J, Collection!$A:$A, $A15, Collection!$B:$B, N$2)</f>
        <v>130933.33333333333</v>
      </c>
      <c r="O15" s="53">
        <f>SUMIFS(Collection!$J:$J, Collection!$A:$A, $A15, Collection!$B:$B, O$2)</f>
        <v>0</v>
      </c>
      <c r="P15" s="53">
        <f>SUMIFS(Collection!$J:$J, Collection!$A:$A, $A15, Collection!$B:$B, P$2)</f>
        <v>0</v>
      </c>
      <c r="Q15" s="53">
        <f>SUMIFS(Collection!$J:$J, Collection!$A:$A, $A15, Collection!$B:$B, Q$2)</f>
        <v>0</v>
      </c>
      <c r="R15" s="53">
        <f>SUMIFS(Collection!$J:$J, Collection!$A:$A, $A15, Collection!$B:$B, R$2)</f>
        <v>0</v>
      </c>
      <c r="S15" s="53">
        <f>SUMIFS(Collection!$J:$J, Collection!$A:$A, $A15, Collection!$B:$B, S$2)</f>
        <v>0</v>
      </c>
      <c r="T15" s="53">
        <f>SUMIFS(Collection!$J:$J, Collection!$A:$A, $A15, Collection!$B:$B, T$2)</f>
        <v>0</v>
      </c>
      <c r="U15" s="53">
        <f>SUMIFS(Collection!$J:$J, Collection!$A:$A, $A15, Collection!$B:$B, U$2)</f>
        <v>0</v>
      </c>
      <c r="V15" s="53">
        <f>SUMIFS(Collection!$J:$J, Collection!$A:$A, $A15, Collection!$B:$B, V$2)</f>
        <v>0</v>
      </c>
      <c r="W15" s="53">
        <f>SUMIFS(Collection!$J:$J, Collection!$A:$A, $A15, Collection!$B:$B, W$2)</f>
        <v>2266.666666666667</v>
      </c>
      <c r="X15" s="53">
        <f>SUMIFS(Collection!$J:$J, Collection!$A:$A, $A15, Collection!$B:$B, X$2)</f>
        <v>0</v>
      </c>
      <c r="Y15" s="53">
        <f>SUMIFS(Collection!$J:$J, Collection!$A:$A, $A15, Collection!$B:$B, Y$2)</f>
        <v>0</v>
      </c>
    </row>
    <row r="16" spans="1:30">
      <c r="A16" s="38">
        <f t="shared" si="0"/>
        <v>42879</v>
      </c>
      <c r="B16" s="53">
        <f>SUMIFS(Collection!$J:$J, Collection!$A:$A, $A16, Collection!$B:$B, B$2)</f>
        <v>0</v>
      </c>
      <c r="C16" s="53">
        <f>SUMIFS(Collection!$J:$J, Collection!$A:$A, $A16, Collection!$B:$B, C$2)</f>
        <v>0</v>
      </c>
      <c r="D16" s="53">
        <f>SUMIFS(Collection!$J:$J, Collection!$A:$A, $A16, Collection!$B:$B, D$2)</f>
        <v>0</v>
      </c>
      <c r="E16" s="53">
        <f>SUMIFS(Collection!$J:$J, Collection!$A:$A, $A16, Collection!$B:$B, E$2)</f>
        <v>0</v>
      </c>
      <c r="F16" s="53">
        <f>SUMIFS(Collection!$J:$J, Collection!$A:$A, $A16, Collection!$B:$B, F$2)</f>
        <v>0</v>
      </c>
      <c r="G16" s="53">
        <f>SUMIFS(Collection!$J:$J, Collection!$A:$A, $A16, Collection!$B:$B, G$2)</f>
        <v>4500</v>
      </c>
      <c r="H16" s="53">
        <f>SUMIFS(Collection!$J:$J, Collection!$A:$A, $A16, Collection!$B:$B, H$2)</f>
        <v>0</v>
      </c>
      <c r="I16" s="53">
        <f>SUMIFS(Collection!$J:$J, Collection!$A:$A, $A16, Collection!$B:$B, I$2)</f>
        <v>0</v>
      </c>
      <c r="J16" s="53">
        <f>SUMIFS(Collection!$J:$J, Collection!$A:$A, $A16, Collection!$B:$B, J$2)</f>
        <v>66666.666666666672</v>
      </c>
      <c r="K16" s="53">
        <f>SUMIFS(Collection!$J:$J, Collection!$A:$A, $A16, Collection!$B:$B, K$2)</f>
        <v>0</v>
      </c>
      <c r="L16" s="53">
        <f>SUMIFS(Collection!$J:$J, Collection!$A:$A, $A16, Collection!$B:$B, L$2)</f>
        <v>0</v>
      </c>
      <c r="M16" s="53">
        <f>SUMIFS(Collection!$J:$J, Collection!$A:$A, $A16, Collection!$B:$B, M$2)</f>
        <v>186133.33333333331</v>
      </c>
      <c r="N16" s="53">
        <f>SUMIFS(Collection!$J:$J, Collection!$A:$A, $A16, Collection!$B:$B, N$2)</f>
        <v>48406.666666666664</v>
      </c>
      <c r="O16" s="53">
        <f>SUMIFS(Collection!$J:$J, Collection!$A:$A, $A16, Collection!$B:$B, O$2)</f>
        <v>37566.666666666664</v>
      </c>
      <c r="P16" s="53">
        <f>SUMIFS(Collection!$J:$J, Collection!$A:$A, $A16, Collection!$B:$B, P$2)</f>
        <v>0</v>
      </c>
      <c r="Q16" s="53">
        <f>SUMIFS(Collection!$J:$J, Collection!$A:$A, $A16, Collection!$B:$B, Q$2)</f>
        <v>0</v>
      </c>
      <c r="R16" s="53">
        <f>SUMIFS(Collection!$J:$J, Collection!$A:$A, $A16, Collection!$B:$B, R$2)</f>
        <v>205866.66666666666</v>
      </c>
      <c r="S16" s="53">
        <f>SUMIFS(Collection!$J:$J, Collection!$A:$A, $A16, Collection!$B:$B, S$2)</f>
        <v>0</v>
      </c>
      <c r="T16" s="53">
        <f>SUMIFS(Collection!$J:$J, Collection!$A:$A, $A16, Collection!$B:$B, T$2)</f>
        <v>0</v>
      </c>
      <c r="U16" s="53">
        <f>SUMIFS(Collection!$J:$J, Collection!$A:$A, $A16, Collection!$B:$B, U$2)</f>
        <v>0</v>
      </c>
      <c r="V16" s="53">
        <f>SUMIFS(Collection!$J:$J, Collection!$A:$A, $A16, Collection!$B:$B, V$2)</f>
        <v>0</v>
      </c>
      <c r="W16" s="53">
        <f>SUMIFS(Collection!$J:$J, Collection!$A:$A, $A16, Collection!$B:$B, W$2)</f>
        <v>0</v>
      </c>
      <c r="X16" s="53">
        <f>SUMIFS(Collection!$J:$J, Collection!$A:$A, $A16, Collection!$B:$B, X$2)</f>
        <v>0</v>
      </c>
      <c r="Y16" s="53">
        <f>SUMIFS(Collection!$J:$J, Collection!$A:$A, $A16, Collection!$B:$B, Y$2)</f>
        <v>0</v>
      </c>
    </row>
    <row r="17" spans="1:25">
      <c r="A17" s="38">
        <f t="shared" si="0"/>
        <v>42880</v>
      </c>
      <c r="B17" s="53">
        <f>SUMIFS(Collection!$J:$J, Collection!$A:$A, $A17, Collection!$B:$B, B$2)</f>
        <v>0</v>
      </c>
      <c r="C17" s="53">
        <f>SUMIFS(Collection!$J:$J, Collection!$A:$A, $A17, Collection!$B:$B, C$2)</f>
        <v>0</v>
      </c>
      <c r="D17" s="53">
        <f>SUMIFS(Collection!$J:$J, Collection!$A:$A, $A17, Collection!$B:$B, D$2)</f>
        <v>0</v>
      </c>
      <c r="E17" s="53">
        <f>SUMIFS(Collection!$J:$J, Collection!$A:$A, $A17, Collection!$B:$B, E$2)</f>
        <v>307800</v>
      </c>
      <c r="F17" s="53">
        <f>SUMIFS(Collection!$J:$J, Collection!$A:$A, $A17, Collection!$B:$B, F$2)</f>
        <v>0</v>
      </c>
      <c r="G17" s="53">
        <f>SUMIFS(Collection!$J:$J, Collection!$A:$A, $A17, Collection!$B:$B, G$2)</f>
        <v>0</v>
      </c>
      <c r="H17" s="53">
        <f>SUMIFS(Collection!$J:$J, Collection!$A:$A, $A17, Collection!$B:$B, H$2)</f>
        <v>0</v>
      </c>
      <c r="I17" s="53">
        <f>SUMIFS(Collection!$J:$J, Collection!$A:$A, $A17, Collection!$B:$B, I$2)</f>
        <v>0</v>
      </c>
      <c r="J17" s="53">
        <f>SUMIFS(Collection!$J:$J, Collection!$A:$A, $A17, Collection!$B:$B, J$2)</f>
        <v>3400</v>
      </c>
      <c r="K17" s="53">
        <f>SUMIFS(Collection!$J:$J, Collection!$A:$A, $A17, Collection!$B:$B, K$2)</f>
        <v>0</v>
      </c>
      <c r="L17" s="53">
        <f>SUMIFS(Collection!$J:$J, Collection!$A:$A, $A17, Collection!$B:$B, L$2)</f>
        <v>0</v>
      </c>
      <c r="M17" s="53">
        <f>SUMIFS(Collection!$J:$J, Collection!$A:$A, $A17, Collection!$B:$B, M$2)</f>
        <v>0</v>
      </c>
      <c r="N17" s="53">
        <f>SUMIFS(Collection!$J:$J, Collection!$A:$A, $A17, Collection!$B:$B, N$2)</f>
        <v>0</v>
      </c>
      <c r="O17" s="53">
        <f>SUMIFS(Collection!$J:$J, Collection!$A:$A, $A17, Collection!$B:$B, O$2)</f>
        <v>31206.666666666668</v>
      </c>
      <c r="P17" s="53">
        <f>SUMIFS(Collection!$J:$J, Collection!$A:$A, $A17, Collection!$B:$B, P$2)</f>
        <v>248000</v>
      </c>
      <c r="Q17" s="53">
        <f>SUMIFS(Collection!$J:$J, Collection!$A:$A, $A17, Collection!$B:$B, Q$2)</f>
        <v>0</v>
      </c>
      <c r="R17" s="53">
        <f>SUMIFS(Collection!$J:$J, Collection!$A:$A, $A17, Collection!$B:$B, R$2)</f>
        <v>26320</v>
      </c>
      <c r="S17" s="53">
        <f>SUMIFS(Collection!$J:$J, Collection!$A:$A, $A17, Collection!$B:$B, S$2)</f>
        <v>0</v>
      </c>
      <c r="T17" s="53">
        <f>SUMIFS(Collection!$J:$J, Collection!$A:$A, $A17, Collection!$B:$B, T$2)</f>
        <v>0</v>
      </c>
      <c r="U17" s="53">
        <f>SUMIFS(Collection!$J:$J, Collection!$A:$A, $A17, Collection!$B:$B, U$2)</f>
        <v>0</v>
      </c>
      <c r="V17" s="53">
        <f>SUMIFS(Collection!$J:$J, Collection!$A:$A, $A17, Collection!$B:$B, V$2)</f>
        <v>10800</v>
      </c>
      <c r="W17" s="53">
        <f>SUMIFS(Collection!$J:$J, Collection!$A:$A, $A17, Collection!$B:$B, W$2)</f>
        <v>0</v>
      </c>
      <c r="X17" s="53">
        <f>SUMIFS(Collection!$J:$J, Collection!$A:$A, $A17, Collection!$B:$B, X$2)</f>
        <v>0</v>
      </c>
      <c r="Y17" s="53">
        <f>SUMIFS(Collection!$J:$J, Collection!$A:$A, $A17, Collection!$B:$B, Y$2)</f>
        <v>0</v>
      </c>
    </row>
    <row r="18" spans="1:25">
      <c r="A18" s="38">
        <f t="shared" si="0"/>
        <v>42881</v>
      </c>
      <c r="B18" s="53">
        <f>SUMIFS(Collection!$J:$J, Collection!$A:$A, $A18, Collection!$B:$B, B$2)</f>
        <v>0</v>
      </c>
      <c r="C18" s="53">
        <f>SUMIFS(Collection!$J:$J, Collection!$A:$A, $A18, Collection!$B:$B, C$2)</f>
        <v>115733.33333333333</v>
      </c>
      <c r="D18" s="53">
        <f>SUMIFS(Collection!$J:$J, Collection!$A:$A, $A18, Collection!$B:$B, D$2)</f>
        <v>0</v>
      </c>
      <c r="E18" s="53">
        <f>SUMIFS(Collection!$J:$J, Collection!$A:$A, $A18, Collection!$B:$B, E$2)</f>
        <v>190400</v>
      </c>
      <c r="F18" s="53">
        <f>SUMIFS(Collection!$J:$J, Collection!$A:$A, $A18, Collection!$B:$B, F$2)</f>
        <v>0</v>
      </c>
      <c r="G18" s="53">
        <f>SUMIFS(Collection!$J:$J, Collection!$A:$A, $A18, Collection!$B:$B, G$2)</f>
        <v>0</v>
      </c>
      <c r="H18" s="53">
        <f>SUMIFS(Collection!$J:$J, Collection!$A:$A, $A18, Collection!$B:$B, H$2)</f>
        <v>0</v>
      </c>
      <c r="I18" s="53">
        <f>SUMIFS(Collection!$J:$J, Collection!$A:$A, $A18, Collection!$B:$B, I$2)</f>
        <v>0</v>
      </c>
      <c r="J18" s="53">
        <f>SUMIFS(Collection!$J:$J, Collection!$A:$A, $A18, Collection!$B:$B, J$2)</f>
        <v>10000</v>
      </c>
      <c r="K18" s="53">
        <f>SUMIFS(Collection!$J:$J, Collection!$A:$A, $A18, Collection!$B:$B, K$2)</f>
        <v>0</v>
      </c>
      <c r="L18" s="53">
        <f>SUMIFS(Collection!$J:$J, Collection!$A:$A, $A18, Collection!$B:$B, L$2)</f>
        <v>54400</v>
      </c>
      <c r="M18" s="53">
        <f>SUMIFS(Collection!$J:$J, Collection!$A:$A, $A18, Collection!$B:$B, M$2)</f>
        <v>0</v>
      </c>
      <c r="N18" s="53">
        <f>SUMIFS(Collection!$J:$J, Collection!$A:$A, $A18, Collection!$B:$B, N$2)</f>
        <v>4266.6666666666661</v>
      </c>
      <c r="O18" s="53">
        <f>SUMIFS(Collection!$J:$J, Collection!$A:$A, $A18, Collection!$B:$B, O$2)</f>
        <v>0</v>
      </c>
      <c r="P18" s="53">
        <f>SUMIFS(Collection!$J:$J, Collection!$A:$A, $A18, Collection!$B:$B, P$2)</f>
        <v>0</v>
      </c>
      <c r="Q18" s="53">
        <f>SUMIFS(Collection!$J:$J, Collection!$A:$A, $A18, Collection!$B:$B, Q$2)</f>
        <v>0</v>
      </c>
      <c r="R18" s="53">
        <f>SUMIFS(Collection!$J:$J, Collection!$A:$A, $A18, Collection!$B:$B, R$2)</f>
        <v>2800</v>
      </c>
      <c r="S18" s="53">
        <f>SUMIFS(Collection!$J:$J, Collection!$A:$A, $A18, Collection!$B:$B, S$2)</f>
        <v>0</v>
      </c>
      <c r="T18" s="53">
        <f>SUMIFS(Collection!$J:$J, Collection!$A:$A, $A18, Collection!$B:$B, T$2)</f>
        <v>139800</v>
      </c>
      <c r="U18" s="53">
        <f>SUMIFS(Collection!$J:$J, Collection!$A:$A, $A18, Collection!$B:$B, U$2)</f>
        <v>0</v>
      </c>
      <c r="V18" s="53">
        <f>SUMIFS(Collection!$J:$J, Collection!$A:$A, $A18, Collection!$B:$B, V$2)</f>
        <v>0</v>
      </c>
      <c r="W18" s="53">
        <f>SUMIFS(Collection!$J:$J, Collection!$A:$A, $A18, Collection!$B:$B, W$2)</f>
        <v>0</v>
      </c>
      <c r="X18" s="53">
        <f>SUMIFS(Collection!$J:$J, Collection!$A:$A, $A18, Collection!$B:$B, X$2)</f>
        <v>0</v>
      </c>
      <c r="Y18" s="53">
        <f>SUMIFS(Collection!$J:$J, Collection!$A:$A, $A18, Collection!$B:$B, Y$2)</f>
        <v>0</v>
      </c>
    </row>
    <row r="19" spans="1:25">
      <c r="A19" s="38">
        <f t="shared" si="0"/>
        <v>42882</v>
      </c>
      <c r="B19" s="53">
        <f>SUMIFS(Collection!$J:$J, Collection!$A:$A, $A19, Collection!$B:$B, B$2)</f>
        <v>0</v>
      </c>
      <c r="C19" s="53">
        <f>SUMIFS(Collection!$J:$J, Collection!$A:$A, $A19, Collection!$B:$B, C$2)</f>
        <v>156750</v>
      </c>
      <c r="D19" s="53">
        <f>SUMIFS(Collection!$J:$J, Collection!$A:$A, $A19, Collection!$B:$B, D$2)</f>
        <v>1400</v>
      </c>
      <c r="E19" s="53">
        <f>SUMIFS(Collection!$J:$J, Collection!$A:$A, $A19, Collection!$B:$B, E$2)</f>
        <v>8016.666666666667</v>
      </c>
      <c r="F19" s="53">
        <f>SUMIFS(Collection!$J:$J, Collection!$A:$A, $A19, Collection!$B:$B, F$2)</f>
        <v>0</v>
      </c>
      <c r="G19" s="53">
        <f>SUMIFS(Collection!$J:$J, Collection!$A:$A, $A19, Collection!$B:$B, G$2)</f>
        <v>0</v>
      </c>
      <c r="H19" s="53">
        <f>SUMIFS(Collection!$J:$J, Collection!$A:$A, $A19, Collection!$B:$B, H$2)</f>
        <v>0</v>
      </c>
      <c r="I19" s="53">
        <f>SUMIFS(Collection!$J:$J, Collection!$A:$A, $A19, Collection!$B:$B, I$2)</f>
        <v>245660</v>
      </c>
      <c r="J19" s="53">
        <f>SUMIFS(Collection!$J:$J, Collection!$A:$A, $A19, Collection!$B:$B, J$2)</f>
        <v>21600</v>
      </c>
      <c r="K19" s="53">
        <f>SUMIFS(Collection!$J:$J, Collection!$A:$A, $A19, Collection!$B:$B, K$2)</f>
        <v>0</v>
      </c>
      <c r="L19" s="53">
        <f>SUMIFS(Collection!$J:$J, Collection!$A:$A, $A19, Collection!$B:$B, L$2)</f>
        <v>268146.66666666669</v>
      </c>
      <c r="M19" s="53">
        <f>SUMIFS(Collection!$J:$J, Collection!$A:$A, $A19, Collection!$B:$B, M$2)</f>
        <v>2625</v>
      </c>
      <c r="N19" s="53">
        <f>SUMIFS(Collection!$J:$J, Collection!$A:$A, $A19, Collection!$B:$B, N$2)</f>
        <v>0</v>
      </c>
      <c r="O19" s="53">
        <f>SUMIFS(Collection!$J:$J, Collection!$A:$A, $A19, Collection!$B:$B, O$2)</f>
        <v>0</v>
      </c>
      <c r="P19" s="53">
        <f>SUMIFS(Collection!$J:$J, Collection!$A:$A, $A19, Collection!$B:$B, P$2)</f>
        <v>4916.666666666667</v>
      </c>
      <c r="Q19" s="53">
        <f>SUMIFS(Collection!$J:$J, Collection!$A:$A, $A19, Collection!$B:$B, Q$2)</f>
        <v>0</v>
      </c>
      <c r="R19" s="53">
        <f>SUMIFS(Collection!$J:$J, Collection!$A:$A, $A19, Collection!$B:$B, R$2)</f>
        <v>0</v>
      </c>
      <c r="S19" s="53">
        <f>SUMIFS(Collection!$J:$J, Collection!$A:$A, $A19, Collection!$B:$B, S$2)</f>
        <v>0</v>
      </c>
      <c r="T19" s="53">
        <f>SUMIFS(Collection!$J:$J, Collection!$A:$A, $A19, Collection!$B:$B, T$2)</f>
        <v>7050</v>
      </c>
      <c r="U19" s="53">
        <f>SUMIFS(Collection!$J:$J, Collection!$A:$A, $A19, Collection!$B:$B, U$2)</f>
        <v>0</v>
      </c>
      <c r="V19" s="53">
        <f>SUMIFS(Collection!$J:$J, Collection!$A:$A, $A19, Collection!$B:$B, V$2)</f>
        <v>3575</v>
      </c>
      <c r="W19" s="53">
        <f>SUMIFS(Collection!$J:$J, Collection!$A:$A, $A19, Collection!$B:$B, W$2)</f>
        <v>2333.333333333333</v>
      </c>
      <c r="X19" s="53">
        <f>SUMIFS(Collection!$J:$J, Collection!$A:$A, $A19, Collection!$B:$B, X$2)</f>
        <v>0</v>
      </c>
      <c r="Y19" s="53">
        <f>SUMIFS(Collection!$J:$J, Collection!$A:$A, $A19, Collection!$B:$B, Y$2)</f>
        <v>0</v>
      </c>
    </row>
    <row r="20" spans="1:25">
      <c r="A20" s="38">
        <f t="shared" si="0"/>
        <v>42883</v>
      </c>
      <c r="B20" s="53">
        <f>SUMIFS(Collection!$J:$J, Collection!$A:$A, $A20, Collection!$B:$B, B$2)</f>
        <v>0</v>
      </c>
      <c r="C20" s="53">
        <f>SUMIFS(Collection!$J:$J, Collection!$A:$A, $A20, Collection!$B:$B, C$2)</f>
        <v>0</v>
      </c>
      <c r="D20" s="53">
        <f>SUMIFS(Collection!$J:$J, Collection!$A:$A, $A20, Collection!$B:$B, D$2)</f>
        <v>0</v>
      </c>
      <c r="E20" s="53">
        <f>SUMIFS(Collection!$J:$J, Collection!$A:$A, $A20, Collection!$B:$B, E$2)</f>
        <v>0</v>
      </c>
      <c r="F20" s="53">
        <f>SUMIFS(Collection!$J:$J, Collection!$A:$A, $A20, Collection!$B:$B, F$2)</f>
        <v>0</v>
      </c>
      <c r="G20" s="53">
        <f>SUMIFS(Collection!$J:$J, Collection!$A:$A, $A20, Collection!$B:$B, G$2)</f>
        <v>0</v>
      </c>
      <c r="H20" s="53">
        <f>SUMIFS(Collection!$J:$J, Collection!$A:$A, $A20, Collection!$B:$B, H$2)</f>
        <v>0</v>
      </c>
      <c r="I20" s="53">
        <f>SUMIFS(Collection!$J:$J, Collection!$A:$A, $A20, Collection!$B:$B, I$2)</f>
        <v>0</v>
      </c>
      <c r="J20" s="53">
        <f>SUMIFS(Collection!$J:$J, Collection!$A:$A, $A20, Collection!$B:$B, J$2)</f>
        <v>0</v>
      </c>
      <c r="K20" s="53">
        <f>SUMIFS(Collection!$J:$J, Collection!$A:$A, $A20, Collection!$B:$B, K$2)</f>
        <v>0</v>
      </c>
      <c r="L20" s="53">
        <f>SUMIFS(Collection!$J:$J, Collection!$A:$A, $A20, Collection!$B:$B, L$2)</f>
        <v>0</v>
      </c>
      <c r="M20" s="53">
        <f>SUMIFS(Collection!$J:$J, Collection!$A:$A, $A20, Collection!$B:$B, M$2)</f>
        <v>0</v>
      </c>
      <c r="N20" s="53">
        <f>SUMIFS(Collection!$J:$J, Collection!$A:$A, $A20, Collection!$B:$B, N$2)</f>
        <v>0</v>
      </c>
      <c r="O20" s="53">
        <f>SUMIFS(Collection!$J:$J, Collection!$A:$A, $A20, Collection!$B:$B, O$2)</f>
        <v>0</v>
      </c>
      <c r="P20" s="53">
        <f>SUMIFS(Collection!$J:$J, Collection!$A:$A, $A20, Collection!$B:$B, P$2)</f>
        <v>0</v>
      </c>
      <c r="Q20" s="53">
        <f>SUMIFS(Collection!$J:$J, Collection!$A:$A, $A20, Collection!$B:$B, Q$2)</f>
        <v>0</v>
      </c>
      <c r="R20" s="53">
        <f>SUMIFS(Collection!$J:$J, Collection!$A:$A, $A20, Collection!$B:$B, R$2)</f>
        <v>0</v>
      </c>
      <c r="S20" s="53">
        <f>SUMIFS(Collection!$J:$J, Collection!$A:$A, $A20, Collection!$B:$B, S$2)</f>
        <v>0</v>
      </c>
      <c r="T20" s="53">
        <f>SUMIFS(Collection!$J:$J, Collection!$A:$A, $A20, Collection!$B:$B, T$2)</f>
        <v>0</v>
      </c>
      <c r="U20" s="53">
        <f>SUMIFS(Collection!$J:$J, Collection!$A:$A, $A20, Collection!$B:$B, U$2)</f>
        <v>0</v>
      </c>
      <c r="V20" s="53">
        <f>SUMIFS(Collection!$J:$J, Collection!$A:$A, $A20, Collection!$B:$B, V$2)</f>
        <v>0</v>
      </c>
      <c r="W20" s="53">
        <f>SUMIFS(Collection!$J:$J, Collection!$A:$A, $A20, Collection!$B:$B, W$2)</f>
        <v>0</v>
      </c>
      <c r="X20" s="53">
        <f>SUMIFS(Collection!$J:$J, Collection!$A:$A, $A20, Collection!$B:$B, X$2)</f>
        <v>0</v>
      </c>
      <c r="Y20" s="53">
        <f>SUMIFS(Collection!$J:$J, Collection!$A:$A, $A20, Collection!$B:$B, Y$2)</f>
        <v>0</v>
      </c>
    </row>
    <row r="21" spans="1:25">
      <c r="A21" s="38">
        <f t="shared" si="0"/>
        <v>42884</v>
      </c>
      <c r="B21" s="53">
        <f>SUMIFS(Collection!$J:$J, Collection!$A:$A, $A21, Collection!$B:$B, B$2)</f>
        <v>0</v>
      </c>
      <c r="C21" s="53">
        <f>SUMIFS(Collection!$J:$J, Collection!$A:$A, $A21, Collection!$B:$B, C$2)</f>
        <v>4500</v>
      </c>
      <c r="D21" s="53">
        <f>SUMIFS(Collection!$J:$J, Collection!$A:$A, $A21, Collection!$B:$B, D$2)</f>
        <v>0</v>
      </c>
      <c r="E21" s="53">
        <f>SUMIFS(Collection!$J:$J, Collection!$A:$A, $A21, Collection!$B:$B, E$2)</f>
        <v>0</v>
      </c>
      <c r="F21" s="53">
        <f>SUMIFS(Collection!$J:$J, Collection!$A:$A, $A21, Collection!$B:$B, F$2)</f>
        <v>0</v>
      </c>
      <c r="G21" s="53">
        <f>SUMIFS(Collection!$J:$J, Collection!$A:$A, $A21, Collection!$B:$B, G$2)</f>
        <v>0</v>
      </c>
      <c r="H21" s="53">
        <f>SUMIFS(Collection!$J:$J, Collection!$A:$A, $A21, Collection!$B:$B, H$2)</f>
        <v>0</v>
      </c>
      <c r="I21" s="53">
        <f>SUMIFS(Collection!$J:$J, Collection!$A:$A, $A21, Collection!$B:$B, I$2)</f>
        <v>7900</v>
      </c>
      <c r="J21" s="53">
        <f>SUMIFS(Collection!$J:$J, Collection!$A:$A, $A21, Collection!$B:$B, J$2)</f>
        <v>0</v>
      </c>
      <c r="K21" s="53">
        <f>SUMIFS(Collection!$J:$J, Collection!$A:$A, $A21, Collection!$B:$B, K$2)</f>
        <v>0</v>
      </c>
      <c r="L21" s="53">
        <f>SUMIFS(Collection!$J:$J, Collection!$A:$A, $A21, Collection!$B:$B, L$2)</f>
        <v>0</v>
      </c>
      <c r="M21" s="53">
        <f>SUMIFS(Collection!$J:$J, Collection!$A:$A, $A21, Collection!$B:$B, M$2)</f>
        <v>0</v>
      </c>
      <c r="N21" s="53">
        <f>SUMIFS(Collection!$J:$J, Collection!$A:$A, $A21, Collection!$B:$B, N$2)</f>
        <v>0</v>
      </c>
      <c r="O21" s="53">
        <f>SUMIFS(Collection!$J:$J, Collection!$A:$A, $A21, Collection!$B:$B, O$2)</f>
        <v>0</v>
      </c>
      <c r="P21" s="53">
        <f>SUMIFS(Collection!$J:$J, Collection!$A:$A, $A21, Collection!$B:$B, P$2)</f>
        <v>0</v>
      </c>
      <c r="Q21" s="53">
        <f>SUMIFS(Collection!$J:$J, Collection!$A:$A, $A21, Collection!$B:$B, Q$2)</f>
        <v>0</v>
      </c>
      <c r="R21" s="53">
        <f>SUMIFS(Collection!$J:$J, Collection!$A:$A, $A21, Collection!$B:$B, R$2)</f>
        <v>0</v>
      </c>
      <c r="S21" s="53">
        <f>SUMIFS(Collection!$J:$J, Collection!$A:$A, $A21, Collection!$B:$B, S$2)</f>
        <v>0</v>
      </c>
      <c r="T21" s="53">
        <f>SUMIFS(Collection!$J:$J, Collection!$A:$A, $A21, Collection!$B:$B, T$2)</f>
        <v>3200</v>
      </c>
      <c r="U21" s="53">
        <f>SUMIFS(Collection!$J:$J, Collection!$A:$A, $A21, Collection!$B:$B, U$2)</f>
        <v>0</v>
      </c>
      <c r="V21" s="53">
        <f>SUMIFS(Collection!$J:$J, Collection!$A:$A, $A21, Collection!$B:$B, V$2)</f>
        <v>111099.99999999999</v>
      </c>
      <c r="W21" s="53">
        <f>SUMIFS(Collection!$J:$J, Collection!$A:$A, $A21, Collection!$B:$B, W$2)</f>
        <v>0</v>
      </c>
      <c r="X21" s="53">
        <f>SUMIFS(Collection!$J:$J, Collection!$A:$A, $A21, Collection!$B:$B, X$2)</f>
        <v>0</v>
      </c>
      <c r="Y21" s="53">
        <f>SUMIFS(Collection!$J:$J, Collection!$A:$A, $A21, Collection!$B:$B, Y$2)</f>
        <v>0</v>
      </c>
    </row>
    <row r="22" spans="1:25">
      <c r="A22" s="38">
        <f t="shared" si="0"/>
        <v>42885</v>
      </c>
      <c r="B22" s="53">
        <f>SUMIFS(Collection!$J:$J, Collection!$A:$A, $A22, Collection!$B:$B, B$2)</f>
        <v>0</v>
      </c>
      <c r="C22" s="53">
        <f>SUMIFS(Collection!$J:$J, Collection!$A:$A, $A22, Collection!$B:$B, C$2)</f>
        <v>0</v>
      </c>
      <c r="D22" s="53">
        <f>SUMIFS(Collection!$J:$J, Collection!$A:$A, $A22, Collection!$B:$B, D$2)</f>
        <v>0</v>
      </c>
      <c r="E22" s="53">
        <f>SUMIFS(Collection!$J:$J, Collection!$A:$A, $A22, Collection!$B:$B, E$2)</f>
        <v>0</v>
      </c>
      <c r="F22" s="53">
        <f>SUMIFS(Collection!$J:$J, Collection!$A:$A, $A22, Collection!$B:$B, F$2)</f>
        <v>0</v>
      </c>
      <c r="G22" s="53">
        <f>SUMIFS(Collection!$J:$J, Collection!$A:$A, $A22, Collection!$B:$B, G$2)</f>
        <v>0</v>
      </c>
      <c r="H22" s="53">
        <f>SUMIFS(Collection!$J:$J, Collection!$A:$A, $A22, Collection!$B:$B, H$2)</f>
        <v>0</v>
      </c>
      <c r="I22" s="53">
        <f>SUMIFS(Collection!$J:$J, Collection!$A:$A, $A22, Collection!$B:$B, I$2)</f>
        <v>0</v>
      </c>
      <c r="J22" s="53">
        <f>SUMIFS(Collection!$J:$J, Collection!$A:$A, $A22, Collection!$B:$B, J$2)</f>
        <v>0</v>
      </c>
      <c r="K22" s="53">
        <f>SUMIFS(Collection!$J:$J, Collection!$A:$A, $A22, Collection!$B:$B, K$2)</f>
        <v>0</v>
      </c>
      <c r="L22" s="53">
        <f>SUMIFS(Collection!$J:$J, Collection!$A:$A, $A22, Collection!$B:$B, L$2)</f>
        <v>0</v>
      </c>
      <c r="M22" s="53">
        <f>SUMIFS(Collection!$J:$J, Collection!$A:$A, $A22, Collection!$B:$B, M$2)</f>
        <v>0</v>
      </c>
      <c r="N22" s="53">
        <f>SUMIFS(Collection!$J:$J, Collection!$A:$A, $A22, Collection!$B:$B, N$2)</f>
        <v>0</v>
      </c>
      <c r="O22" s="53">
        <f>SUMIFS(Collection!$J:$J, Collection!$A:$A, $A22, Collection!$B:$B, O$2)</f>
        <v>0</v>
      </c>
      <c r="P22" s="53">
        <f>SUMIFS(Collection!$J:$J, Collection!$A:$A, $A22, Collection!$B:$B, P$2)</f>
        <v>0</v>
      </c>
      <c r="Q22" s="53">
        <f>SUMIFS(Collection!$J:$J, Collection!$A:$A, $A22, Collection!$B:$B, Q$2)</f>
        <v>0</v>
      </c>
      <c r="R22" s="53">
        <f>SUMIFS(Collection!$J:$J, Collection!$A:$A, $A22, Collection!$B:$B, R$2)</f>
        <v>0</v>
      </c>
      <c r="S22" s="53">
        <f>SUMIFS(Collection!$J:$J, Collection!$A:$A, $A22, Collection!$B:$B, S$2)</f>
        <v>0</v>
      </c>
      <c r="T22" s="53">
        <f>SUMIFS(Collection!$J:$J, Collection!$A:$A, $A22, Collection!$B:$B, T$2)</f>
        <v>0</v>
      </c>
      <c r="U22" s="53">
        <f>SUMIFS(Collection!$J:$J, Collection!$A:$A, $A22, Collection!$B:$B, U$2)</f>
        <v>0</v>
      </c>
      <c r="V22" s="53">
        <f>SUMIFS(Collection!$J:$J, Collection!$A:$A, $A22, Collection!$B:$B, V$2)</f>
        <v>0</v>
      </c>
      <c r="W22" s="53">
        <f>SUMIFS(Collection!$J:$J, Collection!$A:$A, $A22, Collection!$B:$B, W$2)</f>
        <v>0</v>
      </c>
      <c r="X22" s="53">
        <f>SUMIFS(Collection!$J:$J, Collection!$A:$A, $A22, Collection!$B:$B, X$2)</f>
        <v>0</v>
      </c>
      <c r="Y22" s="53">
        <f>SUMIFS(Collection!$J:$J, Collection!$A:$A, $A22, Collection!$B:$B, Y$2)</f>
        <v>0</v>
      </c>
    </row>
    <row r="23" spans="1:25">
      <c r="A23" s="38">
        <f t="shared" si="0"/>
        <v>42886</v>
      </c>
      <c r="B23" s="53">
        <f>SUMIFS(Collection!$J:$J, Collection!$A:$A, $A23, Collection!$B:$B, B$2)</f>
        <v>0</v>
      </c>
      <c r="C23" s="53">
        <f>SUMIFS(Collection!$J:$J, Collection!$A:$A, $A23, Collection!$B:$B, C$2)</f>
        <v>0</v>
      </c>
      <c r="D23" s="53">
        <f>SUMIFS(Collection!$J:$J, Collection!$A:$A, $A23, Collection!$B:$B, D$2)</f>
        <v>0</v>
      </c>
      <c r="E23" s="53">
        <f>SUMIFS(Collection!$J:$J, Collection!$A:$A, $A23, Collection!$B:$B, E$2)</f>
        <v>0</v>
      </c>
      <c r="F23" s="53">
        <f>SUMIFS(Collection!$J:$J, Collection!$A:$A, $A23, Collection!$B:$B, F$2)</f>
        <v>0</v>
      </c>
      <c r="G23" s="53">
        <f>SUMIFS(Collection!$J:$J, Collection!$A:$A, $A23, Collection!$B:$B, G$2)</f>
        <v>0</v>
      </c>
      <c r="H23" s="53">
        <f>SUMIFS(Collection!$J:$J, Collection!$A:$A, $A23, Collection!$B:$B, H$2)</f>
        <v>378000</v>
      </c>
      <c r="I23" s="53">
        <f>SUMIFS(Collection!$J:$J, Collection!$A:$A, $A23, Collection!$B:$B, I$2)</f>
        <v>0</v>
      </c>
      <c r="J23" s="53">
        <f>SUMIFS(Collection!$J:$J, Collection!$A:$A, $A23, Collection!$B:$B, J$2)</f>
        <v>0</v>
      </c>
      <c r="K23" s="53">
        <f>SUMIFS(Collection!$J:$J, Collection!$A:$A, $A23, Collection!$B:$B, K$2)</f>
        <v>164266.66666666669</v>
      </c>
      <c r="L23" s="53">
        <f>SUMIFS(Collection!$J:$J, Collection!$A:$A, $A23, Collection!$B:$B, L$2)</f>
        <v>0</v>
      </c>
      <c r="M23" s="53">
        <f>SUMIFS(Collection!$J:$J, Collection!$A:$A, $A23, Collection!$B:$B, M$2)</f>
        <v>0</v>
      </c>
      <c r="N23" s="53">
        <f>SUMIFS(Collection!$J:$J, Collection!$A:$A, $A23, Collection!$B:$B, N$2)</f>
        <v>0</v>
      </c>
      <c r="O23" s="53">
        <f>SUMIFS(Collection!$J:$J, Collection!$A:$A, $A23, Collection!$B:$B, O$2)</f>
        <v>0</v>
      </c>
      <c r="P23" s="53">
        <f>SUMIFS(Collection!$J:$J, Collection!$A:$A, $A23, Collection!$B:$B, P$2)</f>
        <v>0</v>
      </c>
      <c r="Q23" s="53">
        <f>SUMIFS(Collection!$J:$J, Collection!$A:$A, $A23, Collection!$B:$B, Q$2)</f>
        <v>0</v>
      </c>
      <c r="R23" s="53">
        <f>SUMIFS(Collection!$J:$J, Collection!$A:$A, $A23, Collection!$B:$B, R$2)</f>
        <v>436800</v>
      </c>
      <c r="S23" s="53">
        <f>SUMIFS(Collection!$J:$J, Collection!$A:$A, $A23, Collection!$B:$B, S$2)</f>
        <v>0</v>
      </c>
      <c r="T23" s="53">
        <f>SUMIFS(Collection!$J:$J, Collection!$A:$A, $A23, Collection!$B:$B, T$2)</f>
        <v>0</v>
      </c>
      <c r="U23" s="53">
        <f>SUMIFS(Collection!$J:$J, Collection!$A:$A, $A23, Collection!$B:$B, U$2)</f>
        <v>0</v>
      </c>
      <c r="V23" s="53">
        <f>SUMIFS(Collection!$J:$J, Collection!$A:$A, $A23, Collection!$B:$B, V$2)</f>
        <v>1333.3333333333335</v>
      </c>
      <c r="W23" s="53">
        <f>SUMIFS(Collection!$J:$J, Collection!$A:$A, $A23, Collection!$B:$B, W$2)</f>
        <v>0</v>
      </c>
      <c r="X23" s="53">
        <f>SUMIFS(Collection!$J:$J, Collection!$A:$A, $A23, Collection!$B:$B, X$2)</f>
        <v>0</v>
      </c>
      <c r="Y23" s="53">
        <f>SUMIFS(Collection!$J:$J, Collection!$A:$A, $A23, Collection!$B:$B, Y$2)</f>
        <v>0</v>
      </c>
    </row>
    <row r="24" spans="1:25">
      <c r="A24" s="38">
        <f t="shared" si="0"/>
        <v>42887</v>
      </c>
      <c r="B24" s="53">
        <f>SUMIFS(Collection!$J:$J, Collection!$A:$A, $A24, Collection!$B:$B, B$2)</f>
        <v>0</v>
      </c>
      <c r="C24" s="53">
        <f>SUMIFS(Collection!$J:$J, Collection!$A:$A, $A24, Collection!$B:$B, C$2)</f>
        <v>0</v>
      </c>
      <c r="D24" s="53">
        <f>SUMIFS(Collection!$J:$J, Collection!$A:$A, $A24, Collection!$B:$B, D$2)</f>
        <v>0</v>
      </c>
      <c r="E24" s="53">
        <f>SUMIFS(Collection!$J:$J, Collection!$A:$A, $A24, Collection!$B:$B, E$2)</f>
        <v>0</v>
      </c>
      <c r="F24" s="53">
        <f>SUMIFS(Collection!$J:$J, Collection!$A:$A, $A24, Collection!$B:$B, F$2)</f>
        <v>406800</v>
      </c>
      <c r="G24" s="53">
        <f>SUMIFS(Collection!$J:$J, Collection!$A:$A, $A24, Collection!$B:$B, G$2)</f>
        <v>0</v>
      </c>
      <c r="H24" s="53">
        <f>SUMIFS(Collection!$J:$J, Collection!$A:$A, $A24, Collection!$B:$B, H$2)</f>
        <v>0</v>
      </c>
      <c r="I24" s="53">
        <f>SUMIFS(Collection!$J:$J, Collection!$A:$A, $A24, Collection!$B:$B, I$2)</f>
        <v>0</v>
      </c>
      <c r="J24" s="53">
        <f>SUMIFS(Collection!$J:$J, Collection!$A:$A, $A24, Collection!$B:$B, J$2)</f>
        <v>0</v>
      </c>
      <c r="K24" s="53">
        <f>SUMIFS(Collection!$J:$J, Collection!$A:$A, $A24, Collection!$B:$B, K$2)</f>
        <v>750</v>
      </c>
      <c r="L24" s="53">
        <f>SUMIFS(Collection!$J:$J, Collection!$A:$A, $A24, Collection!$B:$B, L$2)</f>
        <v>0</v>
      </c>
      <c r="M24" s="53">
        <f>SUMIFS(Collection!$J:$J, Collection!$A:$A, $A24, Collection!$B:$B, M$2)</f>
        <v>1466.6666666666665</v>
      </c>
      <c r="N24" s="53">
        <f>SUMIFS(Collection!$J:$J, Collection!$A:$A, $A24, Collection!$B:$B, N$2)</f>
        <v>0</v>
      </c>
      <c r="O24" s="53">
        <f>SUMIFS(Collection!$J:$J, Collection!$A:$A, $A24, Collection!$B:$B, O$2)</f>
        <v>40533.333333333328</v>
      </c>
      <c r="P24" s="53">
        <f>SUMIFS(Collection!$J:$J, Collection!$A:$A, $A24, Collection!$B:$B, P$2)</f>
        <v>0</v>
      </c>
      <c r="Q24" s="53">
        <f>SUMIFS(Collection!$J:$J, Collection!$A:$A, $A24, Collection!$B:$B, Q$2)</f>
        <v>0</v>
      </c>
      <c r="R24" s="53">
        <f>SUMIFS(Collection!$J:$J, Collection!$A:$A, $A24, Collection!$B:$B, R$2)</f>
        <v>0</v>
      </c>
      <c r="S24" s="53">
        <f>SUMIFS(Collection!$J:$J, Collection!$A:$A, $A24, Collection!$B:$B, S$2)</f>
        <v>0</v>
      </c>
      <c r="T24" s="53">
        <f>SUMIFS(Collection!$J:$J, Collection!$A:$A, $A24, Collection!$B:$B, T$2)</f>
        <v>0</v>
      </c>
      <c r="U24" s="53">
        <f>SUMIFS(Collection!$J:$J, Collection!$A:$A, $A24, Collection!$B:$B, U$2)</f>
        <v>99733.333333333343</v>
      </c>
      <c r="V24" s="53">
        <f>SUMIFS(Collection!$J:$J, Collection!$A:$A, $A24, Collection!$B:$B, V$2)</f>
        <v>0</v>
      </c>
      <c r="W24" s="53">
        <f>SUMIFS(Collection!$J:$J, Collection!$A:$A, $A24, Collection!$B:$B, W$2)</f>
        <v>0</v>
      </c>
      <c r="X24" s="53">
        <f>SUMIFS(Collection!$J:$J, Collection!$A:$A, $A24, Collection!$B:$B, X$2)</f>
        <v>0</v>
      </c>
      <c r="Y24" s="53">
        <f>SUMIFS(Collection!$J:$J, Collection!$A:$A, $A24, Collection!$B:$B, Y$2)</f>
        <v>0</v>
      </c>
    </row>
    <row r="25" spans="1:25">
      <c r="A25" s="38">
        <f t="shared" si="0"/>
        <v>42888</v>
      </c>
      <c r="B25" s="53">
        <f>SUMIFS(Collection!$J:$J, Collection!$A:$A, $A25, Collection!$B:$B, B$2)</f>
        <v>0</v>
      </c>
      <c r="C25" s="53">
        <f>SUMIFS(Collection!$J:$J, Collection!$A:$A, $A25, Collection!$B:$B, C$2)</f>
        <v>0</v>
      </c>
      <c r="D25" s="53">
        <f>SUMIFS(Collection!$J:$J, Collection!$A:$A, $A25, Collection!$B:$B, D$2)</f>
        <v>0</v>
      </c>
      <c r="E25" s="53">
        <f>SUMIFS(Collection!$J:$J, Collection!$A:$A, $A25, Collection!$B:$B, E$2)</f>
        <v>0</v>
      </c>
      <c r="F25" s="53">
        <f>SUMIFS(Collection!$J:$J, Collection!$A:$A, $A25, Collection!$B:$B, F$2)</f>
        <v>0</v>
      </c>
      <c r="G25" s="53">
        <f>SUMIFS(Collection!$J:$J, Collection!$A:$A, $A25, Collection!$B:$B, G$2)</f>
        <v>0</v>
      </c>
      <c r="H25" s="53">
        <f>SUMIFS(Collection!$J:$J, Collection!$A:$A, $A25, Collection!$B:$B, H$2)</f>
        <v>0</v>
      </c>
      <c r="I25" s="53">
        <f>SUMIFS(Collection!$J:$J, Collection!$A:$A, $A25, Collection!$B:$B, I$2)</f>
        <v>0</v>
      </c>
      <c r="J25" s="53">
        <f>SUMIFS(Collection!$J:$J, Collection!$A:$A, $A25, Collection!$B:$B, J$2)</f>
        <v>0</v>
      </c>
      <c r="K25" s="53">
        <f>SUMIFS(Collection!$J:$J, Collection!$A:$A, $A25, Collection!$B:$B, K$2)</f>
        <v>0</v>
      </c>
      <c r="L25" s="53">
        <f>SUMIFS(Collection!$J:$J, Collection!$A:$A, $A25, Collection!$B:$B, L$2)</f>
        <v>0</v>
      </c>
      <c r="M25" s="53">
        <f>SUMIFS(Collection!$J:$J, Collection!$A:$A, $A25, Collection!$B:$B, M$2)</f>
        <v>0</v>
      </c>
      <c r="N25" s="53">
        <f>SUMIFS(Collection!$J:$J, Collection!$A:$A, $A25, Collection!$B:$B, N$2)</f>
        <v>0</v>
      </c>
      <c r="O25" s="53">
        <f>SUMIFS(Collection!$J:$J, Collection!$A:$A, $A25, Collection!$B:$B, O$2)</f>
        <v>0</v>
      </c>
      <c r="P25" s="53">
        <f>SUMIFS(Collection!$J:$J, Collection!$A:$A, $A25, Collection!$B:$B, P$2)</f>
        <v>0</v>
      </c>
      <c r="Q25" s="53">
        <f>SUMIFS(Collection!$J:$J, Collection!$A:$A, $A25, Collection!$B:$B, Q$2)</f>
        <v>0</v>
      </c>
      <c r="R25" s="53">
        <f>SUMIFS(Collection!$J:$J, Collection!$A:$A, $A25, Collection!$B:$B, R$2)</f>
        <v>0</v>
      </c>
      <c r="S25" s="53">
        <f>SUMIFS(Collection!$J:$J, Collection!$A:$A, $A25, Collection!$B:$B, S$2)</f>
        <v>0</v>
      </c>
      <c r="T25" s="53">
        <f>SUMIFS(Collection!$J:$J, Collection!$A:$A, $A25, Collection!$B:$B, T$2)</f>
        <v>0</v>
      </c>
      <c r="U25" s="53">
        <f>SUMIFS(Collection!$J:$J, Collection!$A:$A, $A25, Collection!$B:$B, U$2)</f>
        <v>0</v>
      </c>
      <c r="V25" s="53">
        <f>SUMIFS(Collection!$J:$J, Collection!$A:$A, $A25, Collection!$B:$B, V$2)</f>
        <v>0</v>
      </c>
      <c r="W25" s="53">
        <f>SUMIFS(Collection!$J:$J, Collection!$A:$A, $A25, Collection!$B:$B, W$2)</f>
        <v>0</v>
      </c>
      <c r="X25" s="53">
        <f>SUMIFS(Collection!$J:$J, Collection!$A:$A, $A25, Collection!$B:$B, X$2)</f>
        <v>0</v>
      </c>
      <c r="Y25" s="53">
        <f>SUMIFS(Collection!$J:$J, Collection!$A:$A, $A25, Collection!$B:$B, Y$2)</f>
        <v>0</v>
      </c>
    </row>
    <row r="26" spans="1:25">
      <c r="A26" s="38">
        <f t="shared" si="0"/>
        <v>42889</v>
      </c>
      <c r="B26" s="53">
        <f>SUMIFS(Collection!$J:$J, Collection!$A:$A, $A26, Collection!$B:$B, B$2)</f>
        <v>326906.66666666669</v>
      </c>
      <c r="C26" s="53">
        <f>SUMIFS(Collection!$J:$J, Collection!$A:$A, $A26, Collection!$B:$B, C$2)</f>
        <v>0</v>
      </c>
      <c r="D26" s="53">
        <f>SUMIFS(Collection!$J:$J, Collection!$A:$A, $A26, Collection!$B:$B, D$2)</f>
        <v>0</v>
      </c>
      <c r="E26" s="53">
        <f>SUMIFS(Collection!$J:$J, Collection!$A:$A, $A26, Collection!$B:$B, E$2)</f>
        <v>0</v>
      </c>
      <c r="F26" s="53">
        <f>SUMIFS(Collection!$J:$J, Collection!$A:$A, $A26, Collection!$B:$B, F$2)</f>
        <v>177173.33333333334</v>
      </c>
      <c r="G26" s="53">
        <f>SUMIFS(Collection!$J:$J, Collection!$A:$A, $A26, Collection!$B:$B, G$2)</f>
        <v>150166.66666666666</v>
      </c>
      <c r="H26" s="53">
        <f>SUMIFS(Collection!$J:$J, Collection!$A:$A, $A26, Collection!$B:$B, H$2)</f>
        <v>0</v>
      </c>
      <c r="I26" s="53">
        <f>SUMIFS(Collection!$J:$J, Collection!$A:$A, $A26, Collection!$B:$B, I$2)</f>
        <v>0</v>
      </c>
      <c r="J26" s="53">
        <f>SUMIFS(Collection!$J:$J, Collection!$A:$A, $A26, Collection!$B:$B, J$2)</f>
        <v>0</v>
      </c>
      <c r="K26" s="53">
        <f>SUMIFS(Collection!$J:$J, Collection!$A:$A, $A26, Collection!$B:$B, K$2)</f>
        <v>0</v>
      </c>
      <c r="L26" s="53">
        <f>SUMIFS(Collection!$J:$J, Collection!$A:$A, $A26, Collection!$B:$B, L$2)</f>
        <v>0</v>
      </c>
      <c r="M26" s="53">
        <f>SUMIFS(Collection!$J:$J, Collection!$A:$A, $A26, Collection!$B:$B, M$2)</f>
        <v>74666.666666666657</v>
      </c>
      <c r="N26" s="53">
        <f>SUMIFS(Collection!$J:$J, Collection!$A:$A, $A26, Collection!$B:$B, N$2)</f>
        <v>0</v>
      </c>
      <c r="O26" s="53">
        <f>SUMIFS(Collection!$J:$J, Collection!$A:$A, $A26, Collection!$B:$B, O$2)</f>
        <v>63413.333333333328</v>
      </c>
      <c r="P26" s="53">
        <f>SUMIFS(Collection!$J:$J, Collection!$A:$A, $A26, Collection!$B:$B, P$2)</f>
        <v>214480</v>
      </c>
      <c r="Q26" s="53">
        <f>SUMIFS(Collection!$J:$J, Collection!$A:$A, $A26, Collection!$B:$B, Q$2)</f>
        <v>0</v>
      </c>
      <c r="R26" s="53">
        <f>SUMIFS(Collection!$J:$J, Collection!$A:$A, $A26, Collection!$B:$B, R$2)</f>
        <v>0</v>
      </c>
      <c r="S26" s="53">
        <f>SUMIFS(Collection!$J:$J, Collection!$A:$A, $A26, Collection!$B:$B, S$2)</f>
        <v>0</v>
      </c>
      <c r="T26" s="53">
        <f>SUMIFS(Collection!$J:$J, Collection!$A:$A, $A26, Collection!$B:$B, T$2)</f>
        <v>0</v>
      </c>
      <c r="U26" s="53">
        <f>SUMIFS(Collection!$J:$J, Collection!$A:$A, $A26, Collection!$B:$B, U$2)</f>
        <v>132840</v>
      </c>
      <c r="V26" s="53">
        <f>SUMIFS(Collection!$J:$J, Collection!$A:$A, $A26, Collection!$B:$B, V$2)</f>
        <v>0</v>
      </c>
      <c r="W26" s="53">
        <f>SUMIFS(Collection!$J:$J, Collection!$A:$A, $A26, Collection!$B:$B, W$2)</f>
        <v>0</v>
      </c>
      <c r="X26" s="53">
        <f>SUMIFS(Collection!$J:$J, Collection!$A:$A, $A26, Collection!$B:$B, X$2)</f>
        <v>0</v>
      </c>
      <c r="Y26" s="53">
        <f>SUMIFS(Collection!$J:$J, Collection!$A:$A, $A26, Collection!$B:$B, Y$2)</f>
        <v>0</v>
      </c>
    </row>
    <row r="27" spans="1:25">
      <c r="A27" s="38">
        <f t="shared" si="0"/>
        <v>42890</v>
      </c>
      <c r="B27" s="53">
        <f>SUMIFS(Collection!$J:$J, Collection!$A:$A, $A27, Collection!$B:$B, B$2)</f>
        <v>182050</v>
      </c>
      <c r="C27" s="53">
        <f>SUMIFS(Collection!$J:$J, Collection!$A:$A, $A27, Collection!$B:$B, C$2)</f>
        <v>0</v>
      </c>
      <c r="D27" s="53">
        <f>SUMIFS(Collection!$J:$J, Collection!$A:$A, $A27, Collection!$B:$B, D$2)</f>
        <v>0</v>
      </c>
      <c r="E27" s="53">
        <f>SUMIFS(Collection!$J:$J, Collection!$A:$A, $A27, Collection!$B:$B, E$2)</f>
        <v>0</v>
      </c>
      <c r="F27" s="53">
        <f>SUMIFS(Collection!$J:$J, Collection!$A:$A, $A27, Collection!$B:$B, F$2)</f>
        <v>0</v>
      </c>
      <c r="G27" s="53">
        <f>SUMIFS(Collection!$J:$J, Collection!$A:$A, $A27, Collection!$B:$B, G$2)</f>
        <v>0</v>
      </c>
      <c r="H27" s="53">
        <f>SUMIFS(Collection!$J:$J, Collection!$A:$A, $A27, Collection!$B:$B, H$2)</f>
        <v>0</v>
      </c>
      <c r="I27" s="53">
        <f>SUMIFS(Collection!$J:$J, Collection!$A:$A, $A27, Collection!$B:$B, I$2)</f>
        <v>0</v>
      </c>
      <c r="J27" s="53">
        <f>SUMIFS(Collection!$J:$J, Collection!$A:$A, $A27, Collection!$B:$B, J$2)</f>
        <v>190850</v>
      </c>
      <c r="K27" s="53">
        <f>SUMIFS(Collection!$J:$J, Collection!$A:$A, $A27, Collection!$B:$B, K$2)</f>
        <v>0</v>
      </c>
      <c r="L27" s="53">
        <f>SUMIFS(Collection!$J:$J, Collection!$A:$A, $A27, Collection!$B:$B, L$2)</f>
        <v>0</v>
      </c>
      <c r="M27" s="53">
        <f>SUMIFS(Collection!$J:$J, Collection!$A:$A, $A27, Collection!$B:$B, M$2)</f>
        <v>1200</v>
      </c>
      <c r="N27" s="53">
        <f>SUMIFS(Collection!$J:$J, Collection!$A:$A, $A27, Collection!$B:$B, N$2)</f>
        <v>0</v>
      </c>
      <c r="O27" s="53">
        <f>SUMIFS(Collection!$J:$J, Collection!$A:$A, $A27, Collection!$B:$B, O$2)</f>
        <v>0</v>
      </c>
      <c r="P27" s="53">
        <f>SUMIFS(Collection!$J:$J, Collection!$A:$A, $A27, Collection!$B:$B, P$2)</f>
        <v>2933.333333333333</v>
      </c>
      <c r="Q27" s="53">
        <f>SUMIFS(Collection!$J:$J, Collection!$A:$A, $A27, Collection!$B:$B, Q$2)</f>
        <v>0</v>
      </c>
      <c r="R27" s="53">
        <f>SUMIFS(Collection!$J:$J, Collection!$A:$A, $A27, Collection!$B:$B, R$2)</f>
        <v>0</v>
      </c>
      <c r="S27" s="53">
        <f>SUMIFS(Collection!$J:$J, Collection!$A:$A, $A27, Collection!$B:$B, S$2)</f>
        <v>0</v>
      </c>
      <c r="T27" s="53">
        <f>SUMIFS(Collection!$J:$J, Collection!$A:$A, $A27, Collection!$B:$B, T$2)</f>
        <v>0</v>
      </c>
      <c r="U27" s="53">
        <f>SUMIFS(Collection!$J:$J, Collection!$A:$A, $A27, Collection!$B:$B, U$2)</f>
        <v>0</v>
      </c>
      <c r="V27" s="53">
        <f>SUMIFS(Collection!$J:$J, Collection!$A:$A, $A27, Collection!$B:$B, V$2)</f>
        <v>0</v>
      </c>
      <c r="W27" s="53">
        <f>SUMIFS(Collection!$J:$J, Collection!$A:$A, $A27, Collection!$B:$B, W$2)</f>
        <v>0</v>
      </c>
      <c r="X27" s="53">
        <f>SUMIFS(Collection!$J:$J, Collection!$A:$A, $A27, Collection!$B:$B, X$2)</f>
        <v>0</v>
      </c>
      <c r="Y27" s="53">
        <f>SUMIFS(Collection!$J:$J, Collection!$A:$A, $A27, Collection!$B:$B, Y$2)</f>
        <v>0</v>
      </c>
    </row>
    <row r="28" spans="1:25">
      <c r="A28" s="38">
        <f t="shared" si="0"/>
        <v>42891</v>
      </c>
      <c r="B28" s="53">
        <f>SUMIFS(Collection!$J:$J, Collection!$A:$A, $A28, Collection!$B:$B, B$2)</f>
        <v>0</v>
      </c>
      <c r="C28" s="53">
        <f>SUMIFS(Collection!$J:$J, Collection!$A:$A, $A28, Collection!$B:$B, C$2)</f>
        <v>0</v>
      </c>
      <c r="D28" s="53">
        <f>SUMIFS(Collection!$J:$J, Collection!$A:$A, $A28, Collection!$B:$B, D$2)</f>
        <v>0</v>
      </c>
      <c r="E28" s="53">
        <f>SUMIFS(Collection!$J:$J, Collection!$A:$A, $A28, Collection!$B:$B, E$2)</f>
        <v>81600</v>
      </c>
      <c r="F28" s="53">
        <f>SUMIFS(Collection!$J:$J, Collection!$A:$A, $A28, Collection!$B:$B, F$2)</f>
        <v>0</v>
      </c>
      <c r="G28" s="53">
        <f>SUMIFS(Collection!$J:$J, Collection!$A:$A, $A28, Collection!$B:$B, G$2)</f>
        <v>484266.66666666669</v>
      </c>
      <c r="H28" s="53">
        <f>SUMIFS(Collection!$J:$J, Collection!$A:$A, $A28, Collection!$B:$B, H$2)</f>
        <v>0</v>
      </c>
      <c r="I28" s="53">
        <f>SUMIFS(Collection!$J:$J, Collection!$A:$A, $A28, Collection!$B:$B, I$2)</f>
        <v>0</v>
      </c>
      <c r="J28" s="53">
        <f>SUMIFS(Collection!$J:$J, Collection!$A:$A, $A28, Collection!$B:$B, J$2)</f>
        <v>17306.666666666668</v>
      </c>
      <c r="K28" s="53">
        <f>SUMIFS(Collection!$J:$J, Collection!$A:$A, $A28, Collection!$B:$B, K$2)</f>
        <v>0</v>
      </c>
      <c r="L28" s="53">
        <f>SUMIFS(Collection!$J:$J, Collection!$A:$A, $A28, Collection!$B:$B, L$2)</f>
        <v>0</v>
      </c>
      <c r="M28" s="53">
        <f>SUMIFS(Collection!$J:$J, Collection!$A:$A, $A28, Collection!$B:$B, M$2)</f>
        <v>0</v>
      </c>
      <c r="N28" s="53">
        <f>SUMIFS(Collection!$J:$J, Collection!$A:$A, $A28, Collection!$B:$B, N$2)</f>
        <v>0</v>
      </c>
      <c r="O28" s="53">
        <f>SUMIFS(Collection!$J:$J, Collection!$A:$A, $A28, Collection!$B:$B, O$2)</f>
        <v>0</v>
      </c>
      <c r="P28" s="53">
        <f>SUMIFS(Collection!$J:$J, Collection!$A:$A, $A28, Collection!$B:$B, P$2)</f>
        <v>0</v>
      </c>
      <c r="Q28" s="53">
        <f>SUMIFS(Collection!$J:$J, Collection!$A:$A, $A28, Collection!$B:$B, Q$2)</f>
        <v>0</v>
      </c>
      <c r="R28" s="53">
        <f>SUMIFS(Collection!$J:$J, Collection!$A:$A, $A28, Collection!$B:$B, R$2)</f>
        <v>0</v>
      </c>
      <c r="S28" s="53">
        <f>SUMIFS(Collection!$J:$J, Collection!$A:$A, $A28, Collection!$B:$B, S$2)</f>
        <v>0</v>
      </c>
      <c r="T28" s="53">
        <f>SUMIFS(Collection!$J:$J, Collection!$A:$A, $A28, Collection!$B:$B, T$2)</f>
        <v>0</v>
      </c>
      <c r="U28" s="53">
        <f>SUMIFS(Collection!$J:$J, Collection!$A:$A, $A28, Collection!$B:$B, U$2)</f>
        <v>0</v>
      </c>
      <c r="V28" s="53">
        <f>SUMIFS(Collection!$J:$J, Collection!$A:$A, $A28, Collection!$B:$B, V$2)</f>
        <v>0</v>
      </c>
      <c r="W28" s="53">
        <f>SUMIFS(Collection!$J:$J, Collection!$A:$A, $A28, Collection!$B:$B, W$2)</f>
        <v>0</v>
      </c>
      <c r="X28" s="53">
        <f>SUMIFS(Collection!$J:$J, Collection!$A:$A, $A28, Collection!$B:$B, X$2)</f>
        <v>88200</v>
      </c>
      <c r="Y28" s="53">
        <f>SUMIFS(Collection!$J:$J, Collection!$A:$A, $A28, Collection!$B:$B, Y$2)</f>
        <v>0</v>
      </c>
    </row>
    <row r="29" spans="1:25">
      <c r="A29" s="38">
        <f t="shared" si="0"/>
        <v>42892</v>
      </c>
      <c r="B29" s="53">
        <f>SUMIFS(Collection!$J:$J, Collection!$A:$A, $A29, Collection!$B:$B, B$2)</f>
        <v>6300</v>
      </c>
      <c r="C29" s="53">
        <f>SUMIFS(Collection!$J:$J, Collection!$A:$A, $A29, Collection!$B:$B, C$2)</f>
        <v>0</v>
      </c>
      <c r="D29" s="53">
        <f>SUMIFS(Collection!$J:$J, Collection!$A:$A, $A29, Collection!$B:$B, D$2)</f>
        <v>0</v>
      </c>
      <c r="E29" s="53">
        <f>SUMIFS(Collection!$J:$J, Collection!$A:$A, $A29, Collection!$B:$B, E$2)</f>
        <v>1586.6666666666667</v>
      </c>
      <c r="F29" s="53">
        <f>SUMIFS(Collection!$J:$J, Collection!$A:$A, $A29, Collection!$B:$B, F$2)</f>
        <v>0</v>
      </c>
      <c r="G29" s="53">
        <f>SUMIFS(Collection!$J:$J, Collection!$A:$A, $A29, Collection!$B:$B, G$2)</f>
        <v>9866.6666666666679</v>
      </c>
      <c r="H29" s="53">
        <f>SUMIFS(Collection!$J:$J, Collection!$A:$A, $A29, Collection!$B:$B, H$2)</f>
        <v>0</v>
      </c>
      <c r="I29" s="53">
        <f>SUMIFS(Collection!$J:$J, Collection!$A:$A, $A29, Collection!$B:$B, I$2)</f>
        <v>0</v>
      </c>
      <c r="J29" s="53">
        <f>SUMIFS(Collection!$J:$J, Collection!$A:$A, $A29, Collection!$B:$B, J$2)</f>
        <v>0</v>
      </c>
      <c r="K29" s="53">
        <f>SUMIFS(Collection!$J:$J, Collection!$A:$A, $A29, Collection!$B:$B, K$2)</f>
        <v>0</v>
      </c>
      <c r="L29" s="53">
        <f>SUMIFS(Collection!$J:$J, Collection!$A:$A, $A29, Collection!$B:$B, L$2)</f>
        <v>0</v>
      </c>
      <c r="M29" s="53">
        <f>SUMIFS(Collection!$J:$J, Collection!$A:$A, $A29, Collection!$B:$B, M$2)</f>
        <v>0</v>
      </c>
      <c r="N29" s="53">
        <f>SUMIFS(Collection!$J:$J, Collection!$A:$A, $A29, Collection!$B:$B, N$2)</f>
        <v>0</v>
      </c>
      <c r="O29" s="53">
        <f>SUMIFS(Collection!$J:$J, Collection!$A:$A, $A29, Collection!$B:$B, O$2)</f>
        <v>0</v>
      </c>
      <c r="P29" s="53">
        <f>SUMIFS(Collection!$J:$J, Collection!$A:$A, $A29, Collection!$B:$B, P$2)</f>
        <v>0</v>
      </c>
      <c r="Q29" s="53">
        <f>SUMIFS(Collection!$J:$J, Collection!$A:$A, $A29, Collection!$B:$B, Q$2)</f>
        <v>0</v>
      </c>
      <c r="R29" s="53">
        <f>SUMIFS(Collection!$J:$J, Collection!$A:$A, $A29, Collection!$B:$B, R$2)</f>
        <v>0</v>
      </c>
      <c r="S29" s="53">
        <f>SUMIFS(Collection!$J:$J, Collection!$A:$A, $A29, Collection!$B:$B, S$2)</f>
        <v>0</v>
      </c>
      <c r="T29" s="53">
        <f>SUMIFS(Collection!$J:$J, Collection!$A:$A, $A29, Collection!$B:$B, T$2)</f>
        <v>0</v>
      </c>
      <c r="U29" s="53">
        <f>SUMIFS(Collection!$J:$J, Collection!$A:$A, $A29, Collection!$B:$B, U$2)</f>
        <v>0</v>
      </c>
      <c r="V29" s="53">
        <f>SUMIFS(Collection!$J:$J, Collection!$A:$A, $A29, Collection!$B:$B, V$2)</f>
        <v>0</v>
      </c>
      <c r="W29" s="53">
        <f>SUMIFS(Collection!$J:$J, Collection!$A:$A, $A29, Collection!$B:$B, W$2)</f>
        <v>0</v>
      </c>
      <c r="X29" s="53">
        <f>SUMIFS(Collection!$J:$J, Collection!$A:$A, $A29, Collection!$B:$B, X$2)</f>
        <v>47025</v>
      </c>
      <c r="Y29" s="53">
        <f>SUMIFS(Collection!$J:$J, Collection!$A:$A, $A29, Collection!$B:$B, Y$2)</f>
        <v>0</v>
      </c>
    </row>
    <row r="30" spans="1:25">
      <c r="A30" s="38">
        <f t="shared" si="0"/>
        <v>42893</v>
      </c>
      <c r="B30" s="53">
        <f>SUMIFS(Collection!$J:$J, Collection!$A:$A, $A30, Collection!$B:$B, B$2)</f>
        <v>0</v>
      </c>
      <c r="C30" s="53">
        <f>SUMIFS(Collection!$J:$J, Collection!$A:$A, $A30, Collection!$B:$B, C$2)</f>
        <v>0</v>
      </c>
      <c r="D30" s="53">
        <f>SUMIFS(Collection!$J:$J, Collection!$A:$A, $A30, Collection!$B:$B, D$2)</f>
        <v>0</v>
      </c>
      <c r="E30" s="53">
        <f>SUMIFS(Collection!$J:$J, Collection!$A:$A, $A30, Collection!$B:$B, E$2)</f>
        <v>0</v>
      </c>
      <c r="F30" s="53">
        <f>SUMIFS(Collection!$J:$J, Collection!$A:$A, $A30, Collection!$B:$B, F$2)</f>
        <v>0</v>
      </c>
      <c r="G30" s="53">
        <f>SUMIFS(Collection!$J:$J, Collection!$A:$A, $A30, Collection!$B:$B, G$2)</f>
        <v>0</v>
      </c>
      <c r="H30" s="53">
        <f>SUMIFS(Collection!$J:$J, Collection!$A:$A, $A30, Collection!$B:$B, H$2)</f>
        <v>0</v>
      </c>
      <c r="I30" s="53">
        <f>SUMIFS(Collection!$J:$J, Collection!$A:$A, $A30, Collection!$B:$B, I$2)</f>
        <v>0</v>
      </c>
      <c r="J30" s="53">
        <f>SUMIFS(Collection!$J:$J, Collection!$A:$A, $A30, Collection!$B:$B, J$2)</f>
        <v>0</v>
      </c>
      <c r="K30" s="53">
        <f>SUMIFS(Collection!$J:$J, Collection!$A:$A, $A30, Collection!$B:$B, K$2)</f>
        <v>0</v>
      </c>
      <c r="L30" s="53">
        <f>SUMIFS(Collection!$J:$J, Collection!$A:$A, $A30, Collection!$B:$B, L$2)</f>
        <v>0</v>
      </c>
      <c r="M30" s="53">
        <f>SUMIFS(Collection!$J:$J, Collection!$A:$A, $A30, Collection!$B:$B, M$2)</f>
        <v>0</v>
      </c>
      <c r="N30" s="53" t="e">
        <f>SUMIFS(Collection!$J:$J, Collection!$A:$A, $A30, Collection!$B:$B, N$2)</f>
        <v>#DIV/0!</v>
      </c>
      <c r="O30" s="53">
        <f>SUMIFS(Collection!$J:$J, Collection!$A:$A, $A30, Collection!$B:$B, O$2)</f>
        <v>0</v>
      </c>
      <c r="P30" s="53" t="e">
        <f>SUMIFS(Collection!$J:$J, Collection!$A:$A, $A30, Collection!$B:$B, P$2)</f>
        <v>#DIV/0!</v>
      </c>
      <c r="Q30" s="53">
        <f>SUMIFS(Collection!$J:$J, Collection!$A:$A, $A30, Collection!$B:$B, Q$2)</f>
        <v>0</v>
      </c>
      <c r="R30" s="53">
        <f>SUMIFS(Collection!$J:$J, Collection!$A:$A, $A30, Collection!$B:$B, R$2)</f>
        <v>0</v>
      </c>
      <c r="S30" s="53" t="e">
        <f>SUMIFS(Collection!$J:$J, Collection!$A:$A, $A30, Collection!$B:$B, S$2)</f>
        <v>#DIV/0!</v>
      </c>
      <c r="T30" s="53">
        <f>SUMIFS(Collection!$J:$J, Collection!$A:$A, $A30, Collection!$B:$B, T$2)</f>
        <v>0</v>
      </c>
      <c r="U30" s="53">
        <f>SUMIFS(Collection!$J:$J, Collection!$A:$A, $A30, Collection!$B:$B, U$2)</f>
        <v>0</v>
      </c>
      <c r="V30" s="53">
        <f>SUMIFS(Collection!$J:$J, Collection!$A:$A, $A30, Collection!$B:$B, V$2)</f>
        <v>0</v>
      </c>
      <c r="W30" s="53">
        <f>SUMIFS(Collection!$J:$J, Collection!$A:$A, $A30, Collection!$B:$B, W$2)</f>
        <v>0</v>
      </c>
      <c r="X30" s="53">
        <f>SUMIFS(Collection!$J:$J, Collection!$A:$A, $A30, Collection!$B:$B, X$2)</f>
        <v>0</v>
      </c>
      <c r="Y30" s="53">
        <f>SUMIFS(Collection!$J:$J, Collection!$A:$A, $A30, Collection!$B:$B, Y$2)</f>
        <v>0</v>
      </c>
    </row>
    <row r="31" spans="1:25">
      <c r="A31" s="38">
        <f t="shared" si="0"/>
        <v>42894</v>
      </c>
      <c r="B31" s="53">
        <f>SUMIFS(Collection!$J:$J, Collection!$A:$A, $A31, Collection!$B:$B, B$2)</f>
        <v>0</v>
      </c>
      <c r="C31" s="53">
        <f>SUMIFS(Collection!$J:$J, Collection!$A:$A, $A31, Collection!$B:$B, C$2)</f>
        <v>0</v>
      </c>
      <c r="D31" s="53">
        <f>SUMIFS(Collection!$J:$J, Collection!$A:$A, $A31, Collection!$B:$B, D$2)</f>
        <v>0</v>
      </c>
      <c r="E31" s="53">
        <f>SUMIFS(Collection!$J:$J, Collection!$A:$A, $A31, Collection!$B:$B, E$2)</f>
        <v>0</v>
      </c>
      <c r="F31" s="53">
        <f>SUMIFS(Collection!$J:$J, Collection!$A:$A, $A31, Collection!$B:$B, F$2)</f>
        <v>0</v>
      </c>
      <c r="G31" s="53">
        <f>SUMIFS(Collection!$J:$J, Collection!$A:$A, $A31, Collection!$B:$B, G$2)</f>
        <v>0</v>
      </c>
      <c r="H31" s="53">
        <f>SUMIFS(Collection!$J:$J, Collection!$A:$A, $A31, Collection!$B:$B, H$2)</f>
        <v>0</v>
      </c>
      <c r="I31" s="53">
        <f>SUMIFS(Collection!$J:$J, Collection!$A:$A, $A31, Collection!$B:$B, I$2)</f>
        <v>0</v>
      </c>
      <c r="J31" s="53">
        <f>SUMIFS(Collection!$J:$J, Collection!$A:$A, $A31, Collection!$B:$B, J$2)</f>
        <v>0</v>
      </c>
      <c r="K31" s="53">
        <f>SUMIFS(Collection!$J:$J, Collection!$A:$A, $A31, Collection!$B:$B, K$2)</f>
        <v>0</v>
      </c>
      <c r="L31" s="53">
        <f>SUMIFS(Collection!$J:$J, Collection!$A:$A, $A31, Collection!$B:$B, L$2)</f>
        <v>0</v>
      </c>
      <c r="M31" s="53">
        <f>SUMIFS(Collection!$J:$J, Collection!$A:$A, $A31, Collection!$B:$B, M$2)</f>
        <v>0</v>
      </c>
      <c r="N31" s="53" t="e">
        <f>SUMIFS(Collection!$J:$J, Collection!$A:$A, $A31, Collection!$B:$B, N$2)</f>
        <v>#DIV/0!</v>
      </c>
      <c r="O31" s="53" t="e">
        <f>SUMIFS(Collection!$J:$J, Collection!$A:$A, $A31, Collection!$B:$B, O$2)</f>
        <v>#DIV/0!</v>
      </c>
      <c r="P31" s="53">
        <f>SUMIFS(Collection!$J:$J, Collection!$A:$A, $A31, Collection!$B:$B, P$2)</f>
        <v>0</v>
      </c>
      <c r="Q31" s="53">
        <f>SUMIFS(Collection!$J:$J, Collection!$A:$A, $A31, Collection!$B:$B, Q$2)</f>
        <v>0</v>
      </c>
      <c r="R31" s="53">
        <f>SUMIFS(Collection!$J:$J, Collection!$A:$A, $A31, Collection!$B:$B, R$2)</f>
        <v>0</v>
      </c>
      <c r="S31" s="53" t="e">
        <f>SUMIFS(Collection!$J:$J, Collection!$A:$A, $A31, Collection!$B:$B, S$2)</f>
        <v>#DIV/0!</v>
      </c>
      <c r="T31" s="53">
        <f>SUMIFS(Collection!$J:$J, Collection!$A:$A, $A31, Collection!$B:$B, T$2)</f>
        <v>0</v>
      </c>
      <c r="U31" s="53">
        <f>SUMIFS(Collection!$J:$J, Collection!$A:$A, $A31, Collection!$B:$B, U$2)</f>
        <v>0</v>
      </c>
      <c r="V31" s="53">
        <f>SUMIFS(Collection!$J:$J, Collection!$A:$A, $A31, Collection!$B:$B, V$2)</f>
        <v>0</v>
      </c>
      <c r="W31" s="53">
        <f>SUMIFS(Collection!$J:$J, Collection!$A:$A, $A31, Collection!$B:$B, W$2)</f>
        <v>0</v>
      </c>
      <c r="X31" s="53">
        <f>SUMIFS(Collection!$J:$J, Collection!$A:$A, $A31, Collection!$B:$B, X$2)</f>
        <v>0</v>
      </c>
      <c r="Y31" s="53">
        <f>SUMIFS(Collection!$J:$J, Collection!$A:$A, $A31, Collection!$B:$B, Y$2)</f>
        <v>0</v>
      </c>
    </row>
    <row r="32" spans="1:25">
      <c r="A32" s="38">
        <f t="shared" si="0"/>
        <v>42895</v>
      </c>
      <c r="B32" s="53">
        <f>SUMIFS(Collection!$J:$J, Collection!$A:$A, $A32, Collection!$B:$B, B$2)</f>
        <v>0</v>
      </c>
      <c r="C32" s="53">
        <f>SUMIFS(Collection!$J:$J, Collection!$A:$A, $A32, Collection!$B:$B, C$2)</f>
        <v>0</v>
      </c>
      <c r="D32" s="53">
        <f>SUMIFS(Collection!$J:$J, Collection!$A:$A, $A32, Collection!$B:$B, D$2)</f>
        <v>0</v>
      </c>
      <c r="E32" s="53">
        <f>SUMIFS(Collection!$J:$J, Collection!$A:$A, $A32, Collection!$B:$B, E$2)</f>
        <v>0</v>
      </c>
      <c r="F32" s="53">
        <f>SUMIFS(Collection!$J:$J, Collection!$A:$A, $A32, Collection!$B:$B, F$2)</f>
        <v>0</v>
      </c>
      <c r="G32" s="53">
        <f>SUMIFS(Collection!$J:$J, Collection!$A:$A, $A32, Collection!$B:$B, G$2)</f>
        <v>0</v>
      </c>
      <c r="H32" s="53">
        <f>SUMIFS(Collection!$J:$J, Collection!$A:$A, $A32, Collection!$B:$B, H$2)</f>
        <v>0</v>
      </c>
      <c r="I32" s="53">
        <f>SUMIFS(Collection!$J:$J, Collection!$A:$A, $A32, Collection!$B:$B, I$2)</f>
        <v>0</v>
      </c>
      <c r="J32" s="53">
        <f>SUMIFS(Collection!$J:$J, Collection!$A:$A, $A32, Collection!$B:$B, J$2)</f>
        <v>0</v>
      </c>
      <c r="K32" s="53">
        <f>SUMIFS(Collection!$J:$J, Collection!$A:$A, $A32, Collection!$B:$B, K$2)</f>
        <v>0</v>
      </c>
      <c r="L32" s="53">
        <f>SUMIFS(Collection!$J:$J, Collection!$A:$A, $A32, Collection!$B:$B, L$2)</f>
        <v>0</v>
      </c>
      <c r="M32" s="53">
        <f>SUMIFS(Collection!$J:$J, Collection!$A:$A, $A32, Collection!$B:$B, M$2)</f>
        <v>0</v>
      </c>
      <c r="N32" s="53">
        <f>SUMIFS(Collection!$J:$J, Collection!$A:$A, $A32, Collection!$B:$B, N$2)</f>
        <v>0</v>
      </c>
      <c r="O32" s="53">
        <f>SUMIFS(Collection!$J:$J, Collection!$A:$A, $A32, Collection!$B:$B, O$2)</f>
        <v>0</v>
      </c>
      <c r="P32" s="53">
        <f>SUMIFS(Collection!$J:$J, Collection!$A:$A, $A32, Collection!$B:$B, P$2)</f>
        <v>0</v>
      </c>
      <c r="Q32" s="53">
        <f>SUMIFS(Collection!$J:$J, Collection!$A:$A, $A32, Collection!$B:$B, Q$2)</f>
        <v>0</v>
      </c>
      <c r="R32" s="53">
        <f>SUMIFS(Collection!$J:$J, Collection!$A:$A, $A32, Collection!$B:$B, R$2)</f>
        <v>0</v>
      </c>
      <c r="S32" s="53">
        <f>SUMIFS(Collection!$J:$J, Collection!$A:$A, $A32, Collection!$B:$B, S$2)</f>
        <v>0</v>
      </c>
      <c r="T32" s="53">
        <f>SUMIFS(Collection!$J:$J, Collection!$A:$A, $A32, Collection!$B:$B, T$2)</f>
        <v>0</v>
      </c>
      <c r="U32" s="53">
        <f>SUMIFS(Collection!$J:$J, Collection!$A:$A, $A32, Collection!$B:$B, U$2)</f>
        <v>0</v>
      </c>
      <c r="V32" s="53">
        <f>SUMIFS(Collection!$J:$J, Collection!$A:$A, $A32, Collection!$B:$B, V$2)</f>
        <v>0</v>
      </c>
      <c r="W32" s="53">
        <f>SUMIFS(Collection!$J:$J, Collection!$A:$A, $A32, Collection!$B:$B, W$2)</f>
        <v>0</v>
      </c>
      <c r="X32" s="53">
        <f>SUMIFS(Collection!$J:$J, Collection!$A:$A, $A32, Collection!$B:$B, X$2)</f>
        <v>0</v>
      </c>
      <c r="Y32" s="53">
        <f>SUMIFS(Collection!$J:$J, Collection!$A:$A, $A32, Collection!$B:$B, Y$2)</f>
        <v>0</v>
      </c>
    </row>
    <row r="33" spans="1:25">
      <c r="A33" s="38">
        <f t="shared" si="0"/>
        <v>42896</v>
      </c>
      <c r="B33" s="53">
        <f>SUMIFS(Collection!$J:$J, Collection!$A:$A, $A33, Collection!$B:$B, B$2)</f>
        <v>0</v>
      </c>
      <c r="C33" s="53">
        <f>SUMIFS(Collection!$J:$J, Collection!$A:$A, $A33, Collection!$B:$B, C$2)</f>
        <v>0</v>
      </c>
      <c r="D33" s="53">
        <f>SUMIFS(Collection!$J:$J, Collection!$A:$A, $A33, Collection!$B:$B, D$2)</f>
        <v>0</v>
      </c>
      <c r="E33" s="53">
        <f>SUMIFS(Collection!$J:$J, Collection!$A:$A, $A33, Collection!$B:$B, E$2)</f>
        <v>0</v>
      </c>
      <c r="F33" s="53">
        <f>SUMIFS(Collection!$J:$J, Collection!$A:$A, $A33, Collection!$B:$B, F$2)</f>
        <v>0</v>
      </c>
      <c r="G33" s="53">
        <f>SUMIFS(Collection!$J:$J, Collection!$A:$A, $A33, Collection!$B:$B, G$2)</f>
        <v>0</v>
      </c>
      <c r="H33" s="53">
        <f>SUMIFS(Collection!$J:$J, Collection!$A:$A, $A33, Collection!$B:$B, H$2)</f>
        <v>0</v>
      </c>
      <c r="I33" s="53">
        <f>SUMIFS(Collection!$J:$J, Collection!$A:$A, $A33, Collection!$B:$B, I$2)</f>
        <v>0</v>
      </c>
      <c r="J33" s="53">
        <f>SUMIFS(Collection!$J:$J, Collection!$A:$A, $A33, Collection!$B:$B, J$2)</f>
        <v>0</v>
      </c>
      <c r="K33" s="53">
        <f>SUMIFS(Collection!$J:$J, Collection!$A:$A, $A33, Collection!$B:$B, K$2)</f>
        <v>0</v>
      </c>
      <c r="L33" s="53">
        <f>SUMIFS(Collection!$J:$J, Collection!$A:$A, $A33, Collection!$B:$B, L$2)</f>
        <v>149050</v>
      </c>
      <c r="M33" s="53">
        <f>SUMIFS(Collection!$J:$J, Collection!$A:$A, $A33, Collection!$B:$B, M$2)</f>
        <v>0</v>
      </c>
      <c r="N33" s="53">
        <f>SUMIFS(Collection!$J:$J, Collection!$A:$A, $A33, Collection!$B:$B, N$2)</f>
        <v>2800</v>
      </c>
      <c r="O33" s="53">
        <f>SUMIFS(Collection!$J:$J, Collection!$A:$A, $A33, Collection!$B:$B, O$2)</f>
        <v>1280</v>
      </c>
      <c r="P33" s="53">
        <f>SUMIFS(Collection!$J:$J, Collection!$A:$A, $A33, Collection!$B:$B, P$2)</f>
        <v>0</v>
      </c>
      <c r="Q33" s="53">
        <f>SUMIFS(Collection!$J:$J, Collection!$A:$A, $A33, Collection!$B:$B, Q$2)</f>
        <v>0</v>
      </c>
      <c r="R33" s="53">
        <f>SUMIFS(Collection!$J:$J, Collection!$A:$A, $A33, Collection!$B:$B, R$2)</f>
        <v>0</v>
      </c>
      <c r="S33" s="53">
        <f>SUMIFS(Collection!$J:$J, Collection!$A:$A, $A33, Collection!$B:$B, S$2)</f>
        <v>0</v>
      </c>
      <c r="T33" s="53">
        <f>SUMIFS(Collection!$J:$J, Collection!$A:$A, $A33, Collection!$B:$B, T$2)</f>
        <v>0</v>
      </c>
      <c r="U33" s="53">
        <f>SUMIFS(Collection!$J:$J, Collection!$A:$A, $A33, Collection!$B:$B, U$2)</f>
        <v>72053.333333333328</v>
      </c>
      <c r="V33" s="53">
        <f>SUMIFS(Collection!$J:$J, Collection!$A:$A, $A33, Collection!$B:$B, V$2)</f>
        <v>0</v>
      </c>
      <c r="W33" s="53">
        <f>SUMIFS(Collection!$J:$J, Collection!$A:$A, $A33, Collection!$B:$B, W$2)</f>
        <v>0</v>
      </c>
      <c r="X33" s="53">
        <f>SUMIFS(Collection!$J:$J, Collection!$A:$A, $A33, Collection!$B:$B, X$2)</f>
        <v>246933.33333333334</v>
      </c>
      <c r="Y33" s="53">
        <f>SUMIFS(Collection!$J:$J, Collection!$A:$A, $A33, Collection!$B:$B, Y$2)</f>
        <v>0</v>
      </c>
    </row>
    <row r="34" spans="1:25">
      <c r="A34" s="38">
        <f t="shared" si="0"/>
        <v>42897</v>
      </c>
      <c r="B34" s="53">
        <f>SUMIFS(Collection!$J:$J, Collection!$A:$A, $A34, Collection!$B:$B, B$2)</f>
        <v>0</v>
      </c>
      <c r="C34" s="53">
        <f>SUMIFS(Collection!$J:$J, Collection!$A:$A, $A34, Collection!$B:$B, C$2)</f>
        <v>0</v>
      </c>
      <c r="D34" s="53">
        <f>SUMIFS(Collection!$J:$J, Collection!$A:$A, $A34, Collection!$B:$B, D$2)</f>
        <v>0</v>
      </c>
      <c r="E34" s="53">
        <f>SUMIFS(Collection!$J:$J, Collection!$A:$A, $A34, Collection!$B:$B, E$2)</f>
        <v>0</v>
      </c>
      <c r="F34" s="53">
        <f>SUMIFS(Collection!$J:$J, Collection!$A:$A, $A34, Collection!$B:$B, F$2)</f>
        <v>0</v>
      </c>
      <c r="G34" s="53">
        <f>SUMIFS(Collection!$J:$J, Collection!$A:$A, $A34, Collection!$B:$B, G$2)</f>
        <v>0</v>
      </c>
      <c r="H34" s="53">
        <f>SUMIFS(Collection!$J:$J, Collection!$A:$A, $A34, Collection!$B:$B, H$2)</f>
        <v>0</v>
      </c>
      <c r="I34" s="53">
        <f>SUMIFS(Collection!$J:$J, Collection!$A:$A, $A34, Collection!$B:$B, I$2)</f>
        <v>0</v>
      </c>
      <c r="J34" s="53">
        <f>SUMIFS(Collection!$J:$J, Collection!$A:$A, $A34, Collection!$B:$B, J$2)</f>
        <v>0</v>
      </c>
      <c r="K34" s="53">
        <f>SUMIFS(Collection!$J:$J, Collection!$A:$A, $A34, Collection!$B:$B, K$2)</f>
        <v>0</v>
      </c>
      <c r="L34" s="53">
        <f>SUMIFS(Collection!$J:$J, Collection!$A:$A, $A34, Collection!$B:$B, L$2)</f>
        <v>0</v>
      </c>
      <c r="M34" s="53">
        <f>SUMIFS(Collection!$J:$J, Collection!$A:$A, $A34, Collection!$B:$B, M$2)</f>
        <v>0</v>
      </c>
      <c r="N34" s="53">
        <f>SUMIFS(Collection!$J:$J, Collection!$A:$A, $A34, Collection!$B:$B, N$2)</f>
        <v>0</v>
      </c>
      <c r="O34" s="53">
        <f>SUMIFS(Collection!$J:$J, Collection!$A:$A, $A34, Collection!$B:$B, O$2)</f>
        <v>0</v>
      </c>
      <c r="P34" s="53">
        <f>SUMIFS(Collection!$J:$J, Collection!$A:$A, $A34, Collection!$B:$B, P$2)</f>
        <v>0</v>
      </c>
      <c r="Q34" s="53">
        <f>SUMIFS(Collection!$J:$J, Collection!$A:$A, $A34, Collection!$B:$B, Q$2)</f>
        <v>0</v>
      </c>
      <c r="R34" s="53">
        <f>SUMIFS(Collection!$J:$J, Collection!$A:$A, $A34, Collection!$B:$B, R$2)</f>
        <v>0</v>
      </c>
      <c r="S34" s="53">
        <f>SUMIFS(Collection!$J:$J, Collection!$A:$A, $A34, Collection!$B:$B, S$2)</f>
        <v>0</v>
      </c>
      <c r="T34" s="53">
        <f>SUMIFS(Collection!$J:$J, Collection!$A:$A, $A34, Collection!$B:$B, T$2)</f>
        <v>0</v>
      </c>
      <c r="U34" s="53">
        <f>SUMIFS(Collection!$J:$J, Collection!$A:$A, $A34, Collection!$B:$B, U$2)</f>
        <v>0</v>
      </c>
      <c r="V34" s="53">
        <f>SUMIFS(Collection!$J:$J, Collection!$A:$A, $A34, Collection!$B:$B, V$2)</f>
        <v>0</v>
      </c>
      <c r="W34" s="53">
        <f>SUMIFS(Collection!$J:$J, Collection!$A:$A, $A34, Collection!$B:$B, W$2)</f>
        <v>0</v>
      </c>
      <c r="X34" s="53">
        <f>SUMIFS(Collection!$J:$J, Collection!$A:$A, $A34, Collection!$B:$B, X$2)</f>
        <v>0</v>
      </c>
      <c r="Y34" s="53">
        <f>SUMIFS(Collection!$J:$J, Collection!$A:$A, $A34, Collection!$B:$B, Y$2)</f>
        <v>0</v>
      </c>
    </row>
    <row r="35" spans="1:25">
      <c r="A35" s="38">
        <f t="shared" si="0"/>
        <v>42898</v>
      </c>
      <c r="B35" s="53">
        <f>SUMIFS(Collection!$J:$J, Collection!$A:$A, $A35, Collection!$B:$B, B$2)</f>
        <v>0</v>
      </c>
      <c r="C35" s="53">
        <f>SUMIFS(Collection!$J:$J, Collection!$A:$A, $A35, Collection!$B:$B, C$2)</f>
        <v>0</v>
      </c>
      <c r="D35" s="53">
        <f>SUMIFS(Collection!$J:$J, Collection!$A:$A, $A35, Collection!$B:$B, D$2)</f>
        <v>0</v>
      </c>
      <c r="E35" s="53">
        <f>SUMIFS(Collection!$J:$J, Collection!$A:$A, $A35, Collection!$B:$B, E$2)</f>
        <v>0</v>
      </c>
      <c r="F35" s="53">
        <f>SUMIFS(Collection!$J:$J, Collection!$A:$A, $A35, Collection!$B:$B, F$2)</f>
        <v>0</v>
      </c>
      <c r="G35" s="53">
        <f>SUMIFS(Collection!$J:$J, Collection!$A:$A, $A35, Collection!$B:$B, G$2)</f>
        <v>0</v>
      </c>
      <c r="H35" s="53">
        <f>SUMIFS(Collection!$J:$J, Collection!$A:$A, $A35, Collection!$B:$B, H$2)</f>
        <v>0</v>
      </c>
      <c r="I35" s="53">
        <f>SUMIFS(Collection!$J:$J, Collection!$A:$A, $A35, Collection!$B:$B, I$2)</f>
        <v>0</v>
      </c>
      <c r="J35" s="53">
        <f>SUMIFS(Collection!$J:$J, Collection!$A:$A, $A35, Collection!$B:$B, J$2)</f>
        <v>0</v>
      </c>
      <c r="K35" s="53">
        <f>SUMIFS(Collection!$J:$J, Collection!$A:$A, $A35, Collection!$B:$B, K$2)</f>
        <v>0</v>
      </c>
      <c r="L35" s="53">
        <f>SUMIFS(Collection!$J:$J, Collection!$A:$A, $A35, Collection!$B:$B, L$2)</f>
        <v>0</v>
      </c>
      <c r="M35" s="53">
        <f>SUMIFS(Collection!$J:$J, Collection!$A:$A, $A35, Collection!$B:$B, M$2)</f>
        <v>0</v>
      </c>
      <c r="N35" s="53">
        <f>SUMIFS(Collection!$J:$J, Collection!$A:$A, $A35, Collection!$B:$B, N$2)</f>
        <v>0</v>
      </c>
      <c r="O35" s="53">
        <f>SUMIFS(Collection!$J:$J, Collection!$A:$A, $A35, Collection!$B:$B, O$2)</f>
        <v>0</v>
      </c>
      <c r="P35" s="53">
        <f>SUMIFS(Collection!$J:$J, Collection!$A:$A, $A35, Collection!$B:$B, P$2)</f>
        <v>0</v>
      </c>
      <c r="Q35" s="53">
        <f>SUMIFS(Collection!$J:$J, Collection!$A:$A, $A35, Collection!$B:$B, Q$2)</f>
        <v>0</v>
      </c>
      <c r="R35" s="53">
        <f>SUMIFS(Collection!$J:$J, Collection!$A:$A, $A35, Collection!$B:$B, R$2)</f>
        <v>0</v>
      </c>
      <c r="S35" s="53">
        <f>SUMIFS(Collection!$J:$J, Collection!$A:$A, $A35, Collection!$B:$B, S$2)</f>
        <v>0</v>
      </c>
      <c r="T35" s="53">
        <f>SUMIFS(Collection!$J:$J, Collection!$A:$A, $A35, Collection!$B:$B, T$2)</f>
        <v>0</v>
      </c>
      <c r="U35" s="53">
        <f>SUMIFS(Collection!$J:$J, Collection!$A:$A, $A35, Collection!$B:$B, U$2)</f>
        <v>0</v>
      </c>
      <c r="V35" s="53">
        <f>SUMIFS(Collection!$J:$J, Collection!$A:$A, $A35, Collection!$B:$B, V$2)</f>
        <v>0</v>
      </c>
      <c r="W35" s="53">
        <f>SUMIFS(Collection!$J:$J, Collection!$A:$A, $A35, Collection!$B:$B, W$2)</f>
        <v>0</v>
      </c>
      <c r="X35" s="53">
        <f>SUMIFS(Collection!$J:$J, Collection!$A:$A, $A35, Collection!$B:$B, X$2)</f>
        <v>0</v>
      </c>
      <c r="Y35" s="53">
        <f>SUMIFS(Collection!$J:$J, Collection!$A:$A, $A35, Collection!$B:$B, Y$2)</f>
        <v>0</v>
      </c>
    </row>
    <row r="36" spans="1:25">
      <c r="A36" s="38">
        <f t="shared" si="0"/>
        <v>42899</v>
      </c>
      <c r="B36" s="53">
        <f>SUMIFS(Collection!$J:$J, Collection!$A:$A, $A36, Collection!$B:$B, B$2)</f>
        <v>0</v>
      </c>
      <c r="C36" s="53">
        <f>SUMIFS(Collection!$J:$J, Collection!$A:$A, $A36, Collection!$B:$B, C$2)</f>
        <v>0</v>
      </c>
      <c r="D36" s="53">
        <f>SUMIFS(Collection!$J:$J, Collection!$A:$A, $A36, Collection!$B:$B, D$2)</f>
        <v>0</v>
      </c>
      <c r="E36" s="53">
        <f>SUMIFS(Collection!$J:$J, Collection!$A:$A, $A36, Collection!$B:$B, E$2)</f>
        <v>0</v>
      </c>
      <c r="F36" s="53">
        <f>SUMIFS(Collection!$J:$J, Collection!$A:$A, $A36, Collection!$B:$B, F$2)</f>
        <v>0</v>
      </c>
      <c r="G36" s="53">
        <f>SUMIFS(Collection!$J:$J, Collection!$A:$A, $A36, Collection!$B:$B, G$2)</f>
        <v>0</v>
      </c>
      <c r="H36" s="53">
        <f>SUMIFS(Collection!$J:$J, Collection!$A:$A, $A36, Collection!$B:$B, H$2)</f>
        <v>0</v>
      </c>
      <c r="I36" s="53">
        <f>SUMIFS(Collection!$J:$J, Collection!$A:$A, $A36, Collection!$B:$B, I$2)</f>
        <v>0</v>
      </c>
      <c r="J36" s="53">
        <f>SUMIFS(Collection!$J:$J, Collection!$A:$A, $A36, Collection!$B:$B, J$2)</f>
        <v>0</v>
      </c>
      <c r="K36" s="53">
        <f>SUMIFS(Collection!$J:$J, Collection!$A:$A, $A36, Collection!$B:$B, K$2)</f>
        <v>0</v>
      </c>
      <c r="L36" s="53">
        <f>SUMIFS(Collection!$J:$J, Collection!$A:$A, $A36, Collection!$B:$B, L$2)</f>
        <v>0</v>
      </c>
      <c r="M36" s="53">
        <f>SUMIFS(Collection!$J:$J, Collection!$A:$A, $A36, Collection!$B:$B, M$2)</f>
        <v>0</v>
      </c>
      <c r="N36" s="53">
        <f>SUMIFS(Collection!$J:$J, Collection!$A:$A, $A36, Collection!$B:$B, N$2)</f>
        <v>0</v>
      </c>
      <c r="O36" s="53">
        <f>SUMIFS(Collection!$J:$J, Collection!$A:$A, $A36, Collection!$B:$B, O$2)</f>
        <v>0</v>
      </c>
      <c r="P36" s="53">
        <f>SUMIFS(Collection!$J:$J, Collection!$A:$A, $A36, Collection!$B:$B, P$2)</f>
        <v>0</v>
      </c>
      <c r="Q36" s="53">
        <f>SUMIFS(Collection!$J:$J, Collection!$A:$A, $A36, Collection!$B:$B, Q$2)</f>
        <v>0</v>
      </c>
      <c r="R36" s="53">
        <f>SUMIFS(Collection!$J:$J, Collection!$A:$A, $A36, Collection!$B:$B, R$2)</f>
        <v>0</v>
      </c>
      <c r="S36" s="53">
        <f>SUMIFS(Collection!$J:$J, Collection!$A:$A, $A36, Collection!$B:$B, S$2)</f>
        <v>0</v>
      </c>
      <c r="T36" s="53">
        <f>SUMIFS(Collection!$J:$J, Collection!$A:$A, $A36, Collection!$B:$B, T$2)</f>
        <v>0</v>
      </c>
      <c r="U36" s="53">
        <f>SUMIFS(Collection!$J:$J, Collection!$A:$A, $A36, Collection!$B:$B, U$2)</f>
        <v>0</v>
      </c>
      <c r="V36" s="53">
        <f>SUMIFS(Collection!$J:$J, Collection!$A:$A, $A36, Collection!$B:$B, V$2)</f>
        <v>0</v>
      </c>
      <c r="W36" s="53">
        <f>SUMIFS(Collection!$J:$J, Collection!$A:$A, $A36, Collection!$B:$B, W$2)</f>
        <v>0</v>
      </c>
      <c r="X36" s="53">
        <f>SUMIFS(Collection!$J:$J, Collection!$A:$A, $A36, Collection!$B:$B, X$2)</f>
        <v>0</v>
      </c>
      <c r="Y36" s="53">
        <f>SUMIFS(Collection!$J:$J, Collection!$A:$A, $A36, Collection!$B:$B, Y$2)</f>
        <v>0</v>
      </c>
    </row>
    <row r="37" spans="1:25">
      <c r="A37" s="38">
        <f t="shared" si="0"/>
        <v>42900</v>
      </c>
      <c r="B37" s="53">
        <f>SUMIFS(Collection!$J:$J, Collection!$A:$A, $A37, Collection!$B:$B, B$2)</f>
        <v>0</v>
      </c>
      <c r="C37" s="53">
        <f>SUMIFS(Collection!$J:$J, Collection!$A:$A, $A37, Collection!$B:$B, C$2)</f>
        <v>0</v>
      </c>
      <c r="D37" s="53">
        <f>SUMIFS(Collection!$J:$J, Collection!$A:$A, $A37, Collection!$B:$B, D$2)</f>
        <v>0</v>
      </c>
      <c r="E37" s="53">
        <f>SUMIFS(Collection!$J:$J, Collection!$A:$A, $A37, Collection!$B:$B, E$2)</f>
        <v>0</v>
      </c>
      <c r="F37" s="53">
        <f>SUMIFS(Collection!$J:$J, Collection!$A:$A, $A37, Collection!$B:$B, F$2)</f>
        <v>0</v>
      </c>
      <c r="G37" s="53">
        <f>SUMIFS(Collection!$J:$J, Collection!$A:$A, $A37, Collection!$B:$B, G$2)</f>
        <v>0</v>
      </c>
      <c r="H37" s="53">
        <f>SUMIFS(Collection!$J:$J, Collection!$A:$A, $A37, Collection!$B:$B, H$2)</f>
        <v>0</v>
      </c>
      <c r="I37" s="53">
        <f>SUMIFS(Collection!$J:$J, Collection!$A:$A, $A37, Collection!$B:$B, I$2)</f>
        <v>0</v>
      </c>
      <c r="J37" s="53">
        <f>SUMIFS(Collection!$J:$J, Collection!$A:$A, $A37, Collection!$B:$B, J$2)</f>
        <v>0</v>
      </c>
      <c r="K37" s="53">
        <f>SUMIFS(Collection!$J:$J, Collection!$A:$A, $A37, Collection!$B:$B, K$2)</f>
        <v>0</v>
      </c>
      <c r="L37" s="53">
        <f>SUMIFS(Collection!$J:$J, Collection!$A:$A, $A37, Collection!$B:$B, L$2)</f>
        <v>0</v>
      </c>
      <c r="M37" s="53">
        <f>SUMIFS(Collection!$J:$J, Collection!$A:$A, $A37, Collection!$B:$B, M$2)</f>
        <v>0</v>
      </c>
      <c r="N37" s="53">
        <f>SUMIFS(Collection!$J:$J, Collection!$A:$A, $A37, Collection!$B:$B, N$2)</f>
        <v>0</v>
      </c>
      <c r="O37" s="53">
        <f>SUMIFS(Collection!$J:$J, Collection!$A:$A, $A37, Collection!$B:$B, O$2)</f>
        <v>0</v>
      </c>
      <c r="P37" s="53">
        <f>SUMIFS(Collection!$J:$J, Collection!$A:$A, $A37, Collection!$B:$B, P$2)</f>
        <v>0</v>
      </c>
      <c r="Q37" s="53">
        <f>SUMIFS(Collection!$J:$J, Collection!$A:$A, $A37, Collection!$B:$B, Q$2)</f>
        <v>0</v>
      </c>
      <c r="R37" s="53">
        <f>SUMIFS(Collection!$J:$J, Collection!$A:$A, $A37, Collection!$B:$B, R$2)</f>
        <v>0</v>
      </c>
      <c r="S37" s="53">
        <f>SUMIFS(Collection!$J:$J, Collection!$A:$A, $A37, Collection!$B:$B, S$2)</f>
        <v>0</v>
      </c>
      <c r="T37" s="53">
        <f>SUMIFS(Collection!$J:$J, Collection!$A:$A, $A37, Collection!$B:$B, T$2)</f>
        <v>0</v>
      </c>
      <c r="U37" s="53">
        <f>SUMIFS(Collection!$J:$J, Collection!$A:$A, $A37, Collection!$B:$B, U$2)</f>
        <v>0</v>
      </c>
      <c r="V37" s="53">
        <f>SUMIFS(Collection!$J:$J, Collection!$A:$A, $A37, Collection!$B:$B, V$2)</f>
        <v>0</v>
      </c>
      <c r="W37" s="53">
        <f>SUMIFS(Collection!$J:$J, Collection!$A:$A, $A37, Collection!$B:$B, W$2)</f>
        <v>0</v>
      </c>
      <c r="X37" s="53">
        <f>SUMIFS(Collection!$J:$J, Collection!$A:$A, $A37, Collection!$B:$B, X$2)</f>
        <v>0</v>
      </c>
      <c r="Y37" s="53">
        <f>SUMIFS(Collection!$J:$J, Collection!$A:$A, $A37, Collection!$B:$B, Y$2)</f>
        <v>0</v>
      </c>
    </row>
    <row r="38" spans="1:25">
      <c r="A38" s="38">
        <f t="shared" si="0"/>
        <v>42901</v>
      </c>
      <c r="B38" s="53">
        <f>SUMIFS(Collection!$J:$J, Collection!$A:$A, $A38, Collection!$B:$B, B$2)</f>
        <v>0</v>
      </c>
      <c r="C38" s="53">
        <f>SUMIFS(Collection!$J:$J, Collection!$A:$A, $A38, Collection!$B:$B, C$2)</f>
        <v>0</v>
      </c>
      <c r="D38" s="53">
        <f>SUMIFS(Collection!$J:$J, Collection!$A:$A, $A38, Collection!$B:$B, D$2)</f>
        <v>0</v>
      </c>
      <c r="E38" s="53">
        <f>SUMIFS(Collection!$J:$J, Collection!$A:$A, $A38, Collection!$B:$B, E$2)</f>
        <v>0</v>
      </c>
      <c r="F38" s="53">
        <f>SUMIFS(Collection!$J:$J, Collection!$A:$A, $A38, Collection!$B:$B, F$2)</f>
        <v>0</v>
      </c>
      <c r="G38" s="53">
        <f>SUMIFS(Collection!$J:$J, Collection!$A:$A, $A38, Collection!$B:$B, G$2)</f>
        <v>0</v>
      </c>
      <c r="H38" s="53">
        <f>SUMIFS(Collection!$J:$J, Collection!$A:$A, $A38, Collection!$B:$B, H$2)</f>
        <v>0</v>
      </c>
      <c r="I38" s="53">
        <f>SUMIFS(Collection!$J:$J, Collection!$A:$A, $A38, Collection!$B:$B, I$2)</f>
        <v>0</v>
      </c>
      <c r="J38" s="53">
        <f>SUMIFS(Collection!$J:$J, Collection!$A:$A, $A38, Collection!$B:$B, J$2)</f>
        <v>0</v>
      </c>
      <c r="K38" s="53">
        <f>SUMIFS(Collection!$J:$J, Collection!$A:$A, $A38, Collection!$B:$B, K$2)</f>
        <v>0</v>
      </c>
      <c r="L38" s="53">
        <f>SUMIFS(Collection!$J:$J, Collection!$A:$A, $A38, Collection!$B:$B, L$2)</f>
        <v>0</v>
      </c>
      <c r="M38" s="53">
        <f>SUMIFS(Collection!$J:$J, Collection!$A:$A, $A38, Collection!$B:$B, M$2)</f>
        <v>0</v>
      </c>
      <c r="N38" s="53">
        <f>SUMIFS(Collection!$J:$J, Collection!$A:$A, $A38, Collection!$B:$B, N$2)</f>
        <v>0</v>
      </c>
      <c r="O38" s="53">
        <f>SUMIFS(Collection!$J:$J, Collection!$A:$A, $A38, Collection!$B:$B, O$2)</f>
        <v>0</v>
      </c>
      <c r="P38" s="53">
        <f>SUMIFS(Collection!$J:$J, Collection!$A:$A, $A38, Collection!$B:$B, P$2)</f>
        <v>0</v>
      </c>
      <c r="Q38" s="53">
        <f>SUMIFS(Collection!$J:$J, Collection!$A:$A, $A38, Collection!$B:$B, Q$2)</f>
        <v>0</v>
      </c>
      <c r="R38" s="53">
        <f>SUMIFS(Collection!$J:$J, Collection!$A:$A, $A38, Collection!$B:$B, R$2)</f>
        <v>0</v>
      </c>
      <c r="S38" s="53">
        <f>SUMIFS(Collection!$J:$J, Collection!$A:$A, $A38, Collection!$B:$B, S$2)</f>
        <v>0</v>
      </c>
      <c r="T38" s="53">
        <f>SUMIFS(Collection!$J:$J, Collection!$A:$A, $A38, Collection!$B:$B, T$2)</f>
        <v>0</v>
      </c>
      <c r="U38" s="53">
        <f>SUMIFS(Collection!$J:$J, Collection!$A:$A, $A38, Collection!$B:$B, U$2)</f>
        <v>0</v>
      </c>
      <c r="V38" s="53">
        <f>SUMIFS(Collection!$J:$J, Collection!$A:$A, $A38, Collection!$B:$B, V$2)</f>
        <v>0</v>
      </c>
      <c r="W38" s="53">
        <f>SUMIFS(Collection!$J:$J, Collection!$A:$A, $A38, Collection!$B:$B, W$2)</f>
        <v>0</v>
      </c>
      <c r="X38" s="53">
        <f>SUMIFS(Collection!$J:$J, Collection!$A:$A, $A38, Collection!$B:$B, X$2)</f>
        <v>0</v>
      </c>
      <c r="Y38" s="53">
        <f>SUMIFS(Collection!$J:$J, Collection!$A:$A, $A38, Collection!$B:$B, Y$2)</f>
        <v>0</v>
      </c>
    </row>
    <row r="39" spans="1:25">
      <c r="A39" s="38">
        <f t="shared" si="0"/>
        <v>42902</v>
      </c>
      <c r="B39" s="53">
        <f>SUMIFS(Collection!$J:$J, Collection!$A:$A, $A39, Collection!$B:$B, B$2)</f>
        <v>0</v>
      </c>
      <c r="C39" s="53">
        <f>SUMIFS(Collection!$J:$J, Collection!$A:$A, $A39, Collection!$B:$B, C$2)</f>
        <v>0</v>
      </c>
      <c r="D39" s="53">
        <f>SUMIFS(Collection!$J:$J, Collection!$A:$A, $A39, Collection!$B:$B, D$2)</f>
        <v>0</v>
      </c>
      <c r="E39" s="53">
        <f>SUMIFS(Collection!$J:$J, Collection!$A:$A, $A39, Collection!$B:$B, E$2)</f>
        <v>0</v>
      </c>
      <c r="F39" s="53">
        <f>SUMIFS(Collection!$J:$J, Collection!$A:$A, $A39, Collection!$B:$B, F$2)</f>
        <v>0</v>
      </c>
      <c r="G39" s="53">
        <f>SUMIFS(Collection!$J:$J, Collection!$A:$A, $A39, Collection!$B:$B, G$2)</f>
        <v>0</v>
      </c>
      <c r="H39" s="53">
        <f>SUMIFS(Collection!$J:$J, Collection!$A:$A, $A39, Collection!$B:$B, H$2)</f>
        <v>0</v>
      </c>
      <c r="I39" s="53">
        <f>SUMIFS(Collection!$J:$J, Collection!$A:$A, $A39, Collection!$B:$B, I$2)</f>
        <v>0</v>
      </c>
      <c r="J39" s="53">
        <f>SUMIFS(Collection!$J:$J, Collection!$A:$A, $A39, Collection!$B:$B, J$2)</f>
        <v>0</v>
      </c>
      <c r="K39" s="53">
        <f>SUMIFS(Collection!$J:$J, Collection!$A:$A, $A39, Collection!$B:$B, K$2)</f>
        <v>0</v>
      </c>
      <c r="L39" s="53">
        <f>SUMIFS(Collection!$J:$J, Collection!$A:$A, $A39, Collection!$B:$B, L$2)</f>
        <v>0</v>
      </c>
      <c r="M39" s="53">
        <f>SUMIFS(Collection!$J:$J, Collection!$A:$A, $A39, Collection!$B:$B, M$2)</f>
        <v>0</v>
      </c>
      <c r="N39" s="53">
        <f>SUMIFS(Collection!$J:$J, Collection!$A:$A, $A39, Collection!$B:$B, N$2)</f>
        <v>0</v>
      </c>
      <c r="O39" s="53">
        <f>SUMIFS(Collection!$J:$J, Collection!$A:$A, $A39, Collection!$B:$B, O$2)</f>
        <v>0</v>
      </c>
      <c r="P39" s="53">
        <f>SUMIFS(Collection!$J:$J, Collection!$A:$A, $A39, Collection!$B:$B, P$2)</f>
        <v>0</v>
      </c>
      <c r="Q39" s="53">
        <f>SUMIFS(Collection!$J:$J, Collection!$A:$A, $A39, Collection!$B:$B, Q$2)</f>
        <v>0</v>
      </c>
      <c r="R39" s="53">
        <f>SUMIFS(Collection!$J:$J, Collection!$A:$A, $A39, Collection!$B:$B, R$2)</f>
        <v>0</v>
      </c>
      <c r="S39" s="53">
        <f>SUMIFS(Collection!$J:$J, Collection!$A:$A, $A39, Collection!$B:$B, S$2)</f>
        <v>0</v>
      </c>
      <c r="T39" s="53">
        <f>SUMIFS(Collection!$J:$J, Collection!$A:$A, $A39, Collection!$B:$B, T$2)</f>
        <v>0</v>
      </c>
      <c r="U39" s="53">
        <f>SUMIFS(Collection!$J:$J, Collection!$A:$A, $A39, Collection!$B:$B, U$2)</f>
        <v>0</v>
      </c>
      <c r="V39" s="53">
        <f>SUMIFS(Collection!$J:$J, Collection!$A:$A, $A39, Collection!$B:$B, V$2)</f>
        <v>0</v>
      </c>
      <c r="W39" s="53">
        <f>SUMIFS(Collection!$J:$J, Collection!$A:$A, $A39, Collection!$B:$B, W$2)</f>
        <v>0</v>
      </c>
      <c r="X39" s="53">
        <f>SUMIFS(Collection!$J:$J, Collection!$A:$A, $A39, Collection!$B:$B, X$2)</f>
        <v>0</v>
      </c>
      <c r="Y39" s="53">
        <f>SUMIFS(Collection!$J:$J, Collection!$A:$A, $A39, Collection!$B:$B, Y$2)</f>
        <v>0</v>
      </c>
    </row>
    <row r="40" spans="1:25">
      <c r="A40" s="38">
        <f t="shared" si="0"/>
        <v>42903</v>
      </c>
      <c r="B40" s="53">
        <f>SUMIFS(Collection!$J:$J, Collection!$A:$A, $A40, Collection!$B:$B, B$2)</f>
        <v>0</v>
      </c>
      <c r="C40" s="53">
        <f>SUMIFS(Collection!$J:$J, Collection!$A:$A, $A40, Collection!$B:$B, C$2)</f>
        <v>0</v>
      </c>
      <c r="D40" s="53">
        <f>SUMIFS(Collection!$J:$J, Collection!$A:$A, $A40, Collection!$B:$B, D$2)</f>
        <v>0</v>
      </c>
      <c r="E40" s="53">
        <f>SUMIFS(Collection!$J:$J, Collection!$A:$A, $A40, Collection!$B:$B, E$2)</f>
        <v>0</v>
      </c>
      <c r="F40" s="53">
        <f>SUMIFS(Collection!$J:$J, Collection!$A:$A, $A40, Collection!$B:$B, F$2)</f>
        <v>0</v>
      </c>
      <c r="G40" s="53">
        <f>SUMIFS(Collection!$J:$J, Collection!$A:$A, $A40, Collection!$B:$B, G$2)</f>
        <v>0</v>
      </c>
      <c r="H40" s="53">
        <f>SUMIFS(Collection!$J:$J, Collection!$A:$A, $A40, Collection!$B:$B, H$2)</f>
        <v>0</v>
      </c>
      <c r="I40" s="53">
        <f>SUMIFS(Collection!$J:$J, Collection!$A:$A, $A40, Collection!$B:$B, I$2)</f>
        <v>0</v>
      </c>
      <c r="J40" s="53">
        <f>SUMIFS(Collection!$J:$J, Collection!$A:$A, $A40, Collection!$B:$B, J$2)</f>
        <v>0</v>
      </c>
      <c r="K40" s="53">
        <f>SUMIFS(Collection!$J:$J, Collection!$A:$A, $A40, Collection!$B:$B, K$2)</f>
        <v>0</v>
      </c>
      <c r="L40" s="53">
        <f>SUMIFS(Collection!$J:$J, Collection!$A:$A, $A40, Collection!$B:$B, L$2)</f>
        <v>0</v>
      </c>
      <c r="M40" s="53">
        <f>SUMIFS(Collection!$J:$J, Collection!$A:$A, $A40, Collection!$B:$B, M$2)</f>
        <v>0</v>
      </c>
      <c r="N40" s="53">
        <f>SUMIFS(Collection!$J:$J, Collection!$A:$A, $A40, Collection!$B:$B, N$2)</f>
        <v>0</v>
      </c>
      <c r="O40" s="53">
        <f>SUMIFS(Collection!$J:$J, Collection!$A:$A, $A40, Collection!$B:$B, O$2)</f>
        <v>0</v>
      </c>
      <c r="P40" s="53">
        <f>SUMIFS(Collection!$J:$J, Collection!$A:$A, $A40, Collection!$B:$B, P$2)</f>
        <v>0</v>
      </c>
      <c r="Q40" s="53">
        <f>SUMIFS(Collection!$J:$J, Collection!$A:$A, $A40, Collection!$B:$B, Q$2)</f>
        <v>0</v>
      </c>
      <c r="R40" s="53">
        <f>SUMIFS(Collection!$J:$J, Collection!$A:$A, $A40, Collection!$B:$B, R$2)</f>
        <v>0</v>
      </c>
      <c r="S40" s="53">
        <f>SUMIFS(Collection!$J:$J, Collection!$A:$A, $A40, Collection!$B:$B, S$2)</f>
        <v>0</v>
      </c>
      <c r="T40" s="53">
        <f>SUMIFS(Collection!$J:$J, Collection!$A:$A, $A40, Collection!$B:$B, T$2)</f>
        <v>0</v>
      </c>
      <c r="U40" s="53">
        <f>SUMIFS(Collection!$J:$J, Collection!$A:$A, $A40, Collection!$B:$B, U$2)</f>
        <v>0</v>
      </c>
      <c r="V40" s="53">
        <f>SUMIFS(Collection!$J:$J, Collection!$A:$A, $A40, Collection!$B:$B, V$2)</f>
        <v>0</v>
      </c>
      <c r="W40" s="53">
        <f>SUMIFS(Collection!$J:$J, Collection!$A:$A, $A40, Collection!$B:$B, W$2)</f>
        <v>0</v>
      </c>
      <c r="X40" s="53">
        <f>SUMIFS(Collection!$J:$J, Collection!$A:$A, $A40, Collection!$B:$B, X$2)</f>
        <v>0</v>
      </c>
      <c r="Y40" s="53">
        <f>SUMIFS(Collection!$J:$J, Collection!$A:$A, $A40, Collection!$B:$B, Y$2)</f>
        <v>0</v>
      </c>
    </row>
    <row r="41" spans="1:25">
      <c r="A41" s="38">
        <f t="shared" si="0"/>
        <v>42904</v>
      </c>
      <c r="B41" s="53">
        <f>SUMIFS(Collection!$J:$J, Collection!$A:$A, $A41, Collection!$B:$B, B$2)</f>
        <v>0</v>
      </c>
      <c r="C41" s="53">
        <f>SUMIFS(Collection!$J:$J, Collection!$A:$A, $A41, Collection!$B:$B, C$2)</f>
        <v>0</v>
      </c>
      <c r="D41" s="53">
        <f>SUMIFS(Collection!$J:$J, Collection!$A:$A, $A41, Collection!$B:$B, D$2)</f>
        <v>0</v>
      </c>
      <c r="E41" s="53">
        <f>SUMIFS(Collection!$J:$J, Collection!$A:$A, $A41, Collection!$B:$B, E$2)</f>
        <v>0</v>
      </c>
      <c r="F41" s="53">
        <f>SUMIFS(Collection!$J:$J, Collection!$A:$A, $A41, Collection!$B:$B, F$2)</f>
        <v>0</v>
      </c>
      <c r="G41" s="53">
        <f>SUMIFS(Collection!$J:$J, Collection!$A:$A, $A41, Collection!$B:$B, G$2)</f>
        <v>0</v>
      </c>
      <c r="H41" s="53">
        <f>SUMIFS(Collection!$J:$J, Collection!$A:$A, $A41, Collection!$B:$B, H$2)</f>
        <v>0</v>
      </c>
      <c r="I41" s="53">
        <f>SUMIFS(Collection!$J:$J, Collection!$A:$A, $A41, Collection!$B:$B, I$2)</f>
        <v>0</v>
      </c>
      <c r="J41" s="53">
        <f>SUMIFS(Collection!$J:$J, Collection!$A:$A, $A41, Collection!$B:$B, J$2)</f>
        <v>0</v>
      </c>
      <c r="K41" s="53">
        <f>SUMIFS(Collection!$J:$J, Collection!$A:$A, $A41, Collection!$B:$B, K$2)</f>
        <v>0</v>
      </c>
      <c r="L41" s="53">
        <f>SUMIFS(Collection!$J:$J, Collection!$A:$A, $A41, Collection!$B:$B, L$2)</f>
        <v>0</v>
      </c>
      <c r="M41" s="53">
        <f>SUMIFS(Collection!$J:$J, Collection!$A:$A, $A41, Collection!$B:$B, M$2)</f>
        <v>0</v>
      </c>
      <c r="N41" s="53">
        <f>SUMIFS(Collection!$J:$J, Collection!$A:$A, $A41, Collection!$B:$B, N$2)</f>
        <v>0</v>
      </c>
      <c r="O41" s="53">
        <f>SUMIFS(Collection!$J:$J, Collection!$A:$A, $A41, Collection!$B:$B, O$2)</f>
        <v>0</v>
      </c>
      <c r="P41" s="53">
        <f>SUMIFS(Collection!$J:$J, Collection!$A:$A, $A41, Collection!$B:$B, P$2)</f>
        <v>0</v>
      </c>
      <c r="Q41" s="53">
        <f>SUMIFS(Collection!$J:$J, Collection!$A:$A, $A41, Collection!$B:$B, Q$2)</f>
        <v>0</v>
      </c>
      <c r="R41" s="53">
        <f>SUMIFS(Collection!$J:$J, Collection!$A:$A, $A41, Collection!$B:$B, R$2)</f>
        <v>0</v>
      </c>
      <c r="S41" s="53">
        <f>SUMIFS(Collection!$J:$J, Collection!$A:$A, $A41, Collection!$B:$B, S$2)</f>
        <v>0</v>
      </c>
      <c r="T41" s="53">
        <f>SUMIFS(Collection!$J:$J, Collection!$A:$A, $A41, Collection!$B:$B, T$2)</f>
        <v>0</v>
      </c>
      <c r="U41" s="53">
        <f>SUMIFS(Collection!$J:$J, Collection!$A:$A, $A41, Collection!$B:$B, U$2)</f>
        <v>0</v>
      </c>
      <c r="V41" s="53">
        <f>SUMIFS(Collection!$J:$J, Collection!$A:$A, $A41, Collection!$B:$B, V$2)</f>
        <v>0</v>
      </c>
      <c r="W41" s="53">
        <f>SUMIFS(Collection!$J:$J, Collection!$A:$A, $A41, Collection!$B:$B, W$2)</f>
        <v>0</v>
      </c>
      <c r="X41" s="53">
        <f>SUMIFS(Collection!$J:$J, Collection!$A:$A, $A41, Collection!$B:$B, X$2)</f>
        <v>0</v>
      </c>
      <c r="Y41" s="53">
        <f>SUMIFS(Collection!$J:$J, Collection!$A:$A, $A41, Collection!$B:$B, Y$2)</f>
        <v>0</v>
      </c>
    </row>
    <row r="42" spans="1:25">
      <c r="A42" s="38">
        <f t="shared" si="0"/>
        <v>42905</v>
      </c>
      <c r="B42" s="53">
        <f>SUMIFS(Collection!$J:$J, Collection!$A:$A, $A42, Collection!$B:$B, B$2)</f>
        <v>0</v>
      </c>
      <c r="C42" s="53">
        <f>SUMIFS(Collection!$J:$J, Collection!$A:$A, $A42, Collection!$B:$B, C$2)</f>
        <v>0</v>
      </c>
      <c r="D42" s="53">
        <f>SUMIFS(Collection!$J:$J, Collection!$A:$A, $A42, Collection!$B:$B, D$2)</f>
        <v>0</v>
      </c>
      <c r="E42" s="53">
        <f>SUMIFS(Collection!$J:$J, Collection!$A:$A, $A42, Collection!$B:$B, E$2)</f>
        <v>0</v>
      </c>
      <c r="F42" s="53">
        <f>SUMIFS(Collection!$J:$J, Collection!$A:$A, $A42, Collection!$B:$B, F$2)</f>
        <v>0</v>
      </c>
      <c r="G42" s="53">
        <f>SUMIFS(Collection!$J:$J, Collection!$A:$A, $A42, Collection!$B:$B, G$2)</f>
        <v>0</v>
      </c>
      <c r="H42" s="53">
        <f>SUMIFS(Collection!$J:$J, Collection!$A:$A, $A42, Collection!$B:$B, H$2)</f>
        <v>0</v>
      </c>
      <c r="I42" s="53">
        <f>SUMIFS(Collection!$J:$J, Collection!$A:$A, $A42, Collection!$B:$B, I$2)</f>
        <v>0</v>
      </c>
      <c r="J42" s="53">
        <f>SUMIFS(Collection!$J:$J, Collection!$A:$A, $A42, Collection!$B:$B, J$2)</f>
        <v>0</v>
      </c>
      <c r="K42" s="53">
        <f>SUMIFS(Collection!$J:$J, Collection!$A:$A, $A42, Collection!$B:$B, K$2)</f>
        <v>0</v>
      </c>
      <c r="L42" s="53">
        <f>SUMIFS(Collection!$J:$J, Collection!$A:$A, $A42, Collection!$B:$B, L$2)</f>
        <v>0</v>
      </c>
      <c r="M42" s="53">
        <f>SUMIFS(Collection!$J:$J, Collection!$A:$A, $A42, Collection!$B:$B, M$2)</f>
        <v>0</v>
      </c>
      <c r="N42" s="53">
        <f>SUMIFS(Collection!$J:$J, Collection!$A:$A, $A42, Collection!$B:$B, N$2)</f>
        <v>0</v>
      </c>
      <c r="O42" s="53">
        <f>SUMIFS(Collection!$J:$J, Collection!$A:$A, $A42, Collection!$B:$B, O$2)</f>
        <v>0</v>
      </c>
      <c r="P42" s="53">
        <f>SUMIFS(Collection!$J:$J, Collection!$A:$A, $A42, Collection!$B:$B, P$2)</f>
        <v>0</v>
      </c>
      <c r="Q42" s="53">
        <f>SUMIFS(Collection!$J:$J, Collection!$A:$A, $A42, Collection!$B:$B, Q$2)</f>
        <v>0</v>
      </c>
      <c r="R42" s="53">
        <f>SUMIFS(Collection!$J:$J, Collection!$A:$A, $A42, Collection!$B:$B, R$2)</f>
        <v>0</v>
      </c>
      <c r="S42" s="53">
        <f>SUMIFS(Collection!$J:$J, Collection!$A:$A, $A42, Collection!$B:$B, S$2)</f>
        <v>0</v>
      </c>
      <c r="T42" s="53">
        <f>SUMIFS(Collection!$J:$J, Collection!$A:$A, $A42, Collection!$B:$B, T$2)</f>
        <v>0</v>
      </c>
      <c r="U42" s="53">
        <f>SUMIFS(Collection!$J:$J, Collection!$A:$A, $A42, Collection!$B:$B, U$2)</f>
        <v>0</v>
      </c>
      <c r="V42" s="53">
        <f>SUMIFS(Collection!$J:$J, Collection!$A:$A, $A42, Collection!$B:$B, V$2)</f>
        <v>0</v>
      </c>
      <c r="W42" s="53">
        <f>SUMIFS(Collection!$J:$J, Collection!$A:$A, $A42, Collection!$B:$B, W$2)</f>
        <v>0</v>
      </c>
      <c r="X42" s="53">
        <f>SUMIFS(Collection!$J:$J, Collection!$A:$A, $A42, Collection!$B:$B, X$2)</f>
        <v>0</v>
      </c>
      <c r="Y42" s="53">
        <f>SUMIFS(Collection!$J:$J, Collection!$A:$A, $A42, Collection!$B:$B, Y$2)</f>
        <v>0</v>
      </c>
    </row>
    <row r="43" spans="1:25">
      <c r="A43" s="38">
        <f t="shared" si="0"/>
        <v>42906</v>
      </c>
      <c r="B43" s="53">
        <f>SUMIFS(Collection!$J:$J, Collection!$A:$A, $A43, Collection!$B:$B, B$2)</f>
        <v>0</v>
      </c>
      <c r="C43" s="53">
        <f>SUMIFS(Collection!$J:$J, Collection!$A:$A, $A43, Collection!$B:$B, C$2)</f>
        <v>0</v>
      </c>
      <c r="D43" s="53">
        <f>SUMIFS(Collection!$J:$J, Collection!$A:$A, $A43, Collection!$B:$B, D$2)</f>
        <v>0</v>
      </c>
      <c r="E43" s="53">
        <f>SUMIFS(Collection!$J:$J, Collection!$A:$A, $A43, Collection!$B:$B, E$2)</f>
        <v>0</v>
      </c>
      <c r="F43" s="53">
        <f>SUMIFS(Collection!$J:$J, Collection!$A:$A, $A43, Collection!$B:$B, F$2)</f>
        <v>0</v>
      </c>
      <c r="G43" s="53">
        <f>SUMIFS(Collection!$J:$J, Collection!$A:$A, $A43, Collection!$B:$B, G$2)</f>
        <v>0</v>
      </c>
      <c r="H43" s="53">
        <f>SUMIFS(Collection!$J:$J, Collection!$A:$A, $A43, Collection!$B:$B, H$2)</f>
        <v>0</v>
      </c>
      <c r="I43" s="53">
        <f>SUMIFS(Collection!$J:$J, Collection!$A:$A, $A43, Collection!$B:$B, I$2)</f>
        <v>0</v>
      </c>
      <c r="J43" s="53">
        <f>SUMIFS(Collection!$J:$J, Collection!$A:$A, $A43, Collection!$B:$B, J$2)</f>
        <v>0</v>
      </c>
      <c r="K43" s="53">
        <f>SUMIFS(Collection!$J:$J, Collection!$A:$A, $A43, Collection!$B:$B, K$2)</f>
        <v>0</v>
      </c>
      <c r="L43" s="53">
        <f>SUMIFS(Collection!$J:$J, Collection!$A:$A, $A43, Collection!$B:$B, L$2)</f>
        <v>0</v>
      </c>
      <c r="M43" s="53">
        <f>SUMIFS(Collection!$J:$J, Collection!$A:$A, $A43, Collection!$B:$B, M$2)</f>
        <v>0</v>
      </c>
      <c r="N43" s="53">
        <f>SUMIFS(Collection!$J:$J, Collection!$A:$A, $A43, Collection!$B:$B, N$2)</f>
        <v>0</v>
      </c>
      <c r="O43" s="53">
        <f>SUMIFS(Collection!$J:$J, Collection!$A:$A, $A43, Collection!$B:$B, O$2)</f>
        <v>0</v>
      </c>
      <c r="P43" s="53">
        <f>SUMIFS(Collection!$J:$J, Collection!$A:$A, $A43, Collection!$B:$B, P$2)</f>
        <v>0</v>
      </c>
      <c r="Q43" s="53">
        <f>SUMIFS(Collection!$J:$J, Collection!$A:$A, $A43, Collection!$B:$B, Q$2)</f>
        <v>0</v>
      </c>
      <c r="R43" s="53">
        <f>SUMIFS(Collection!$J:$J, Collection!$A:$A, $A43, Collection!$B:$B, R$2)</f>
        <v>0</v>
      </c>
      <c r="S43" s="53">
        <f>SUMIFS(Collection!$J:$J, Collection!$A:$A, $A43, Collection!$B:$B, S$2)</f>
        <v>0</v>
      </c>
      <c r="T43" s="53">
        <f>SUMIFS(Collection!$J:$J, Collection!$A:$A, $A43, Collection!$B:$B, T$2)</f>
        <v>0</v>
      </c>
      <c r="U43" s="53">
        <f>SUMIFS(Collection!$J:$J, Collection!$A:$A, $A43, Collection!$B:$B, U$2)</f>
        <v>0</v>
      </c>
      <c r="V43" s="53">
        <f>SUMIFS(Collection!$J:$J, Collection!$A:$A, $A43, Collection!$B:$B, V$2)</f>
        <v>0</v>
      </c>
      <c r="W43" s="53">
        <f>SUMIFS(Collection!$J:$J, Collection!$A:$A, $A43, Collection!$B:$B, W$2)</f>
        <v>0</v>
      </c>
      <c r="X43" s="53">
        <f>SUMIFS(Collection!$J:$J, Collection!$A:$A, $A43, Collection!$B:$B, X$2)</f>
        <v>0</v>
      </c>
      <c r="Y43" s="53">
        <f>SUMIFS(Collection!$J:$J, Collection!$A:$A, $A43, Collection!$B:$B, Y$2)</f>
        <v>0</v>
      </c>
    </row>
    <row r="44" spans="1:25">
      <c r="A44" s="38">
        <f t="shared" si="0"/>
        <v>42907</v>
      </c>
      <c r="B44" s="53">
        <f>SUMIFS(Collection!$J:$J, Collection!$A:$A, $A44, Collection!$B:$B, B$2)</f>
        <v>0</v>
      </c>
      <c r="C44" s="53">
        <f>SUMIFS(Collection!$J:$J, Collection!$A:$A, $A44, Collection!$B:$B, C$2)</f>
        <v>0</v>
      </c>
      <c r="D44" s="53">
        <f>SUMIFS(Collection!$J:$J, Collection!$A:$A, $A44, Collection!$B:$B, D$2)</f>
        <v>0</v>
      </c>
      <c r="E44" s="53">
        <f>SUMIFS(Collection!$J:$J, Collection!$A:$A, $A44, Collection!$B:$B, E$2)</f>
        <v>0</v>
      </c>
      <c r="F44" s="53">
        <f>SUMIFS(Collection!$J:$J, Collection!$A:$A, $A44, Collection!$B:$B, F$2)</f>
        <v>0</v>
      </c>
      <c r="G44" s="53">
        <f>SUMIFS(Collection!$J:$J, Collection!$A:$A, $A44, Collection!$B:$B, G$2)</f>
        <v>0</v>
      </c>
      <c r="H44" s="53">
        <f>SUMIFS(Collection!$J:$J, Collection!$A:$A, $A44, Collection!$B:$B, H$2)</f>
        <v>0</v>
      </c>
      <c r="I44" s="53">
        <f>SUMIFS(Collection!$J:$J, Collection!$A:$A, $A44, Collection!$B:$B, I$2)</f>
        <v>0</v>
      </c>
      <c r="J44" s="53">
        <f>SUMIFS(Collection!$J:$J, Collection!$A:$A, $A44, Collection!$B:$B, J$2)</f>
        <v>0</v>
      </c>
      <c r="K44" s="53">
        <f>SUMIFS(Collection!$J:$J, Collection!$A:$A, $A44, Collection!$B:$B, K$2)</f>
        <v>0</v>
      </c>
      <c r="L44" s="53">
        <f>SUMIFS(Collection!$J:$J, Collection!$A:$A, $A44, Collection!$B:$B, L$2)</f>
        <v>0</v>
      </c>
      <c r="M44" s="53">
        <f>SUMIFS(Collection!$J:$J, Collection!$A:$A, $A44, Collection!$B:$B, M$2)</f>
        <v>0</v>
      </c>
      <c r="N44" s="53">
        <f>SUMIFS(Collection!$J:$J, Collection!$A:$A, $A44, Collection!$B:$B, N$2)</f>
        <v>0</v>
      </c>
      <c r="O44" s="53">
        <f>SUMIFS(Collection!$J:$J, Collection!$A:$A, $A44, Collection!$B:$B, O$2)</f>
        <v>0</v>
      </c>
      <c r="P44" s="53">
        <f>SUMIFS(Collection!$J:$J, Collection!$A:$A, $A44, Collection!$B:$B, P$2)</f>
        <v>0</v>
      </c>
      <c r="Q44" s="53">
        <f>SUMIFS(Collection!$J:$J, Collection!$A:$A, $A44, Collection!$B:$B, Q$2)</f>
        <v>0</v>
      </c>
      <c r="R44" s="53">
        <f>SUMIFS(Collection!$J:$J, Collection!$A:$A, $A44, Collection!$B:$B, R$2)</f>
        <v>0</v>
      </c>
      <c r="S44" s="53">
        <f>SUMIFS(Collection!$J:$J, Collection!$A:$A, $A44, Collection!$B:$B, S$2)</f>
        <v>0</v>
      </c>
      <c r="T44" s="53">
        <f>SUMIFS(Collection!$J:$J, Collection!$A:$A, $A44, Collection!$B:$B, T$2)</f>
        <v>0</v>
      </c>
      <c r="U44" s="53">
        <f>SUMIFS(Collection!$J:$J, Collection!$A:$A, $A44, Collection!$B:$B, U$2)</f>
        <v>0</v>
      </c>
      <c r="V44" s="53">
        <f>SUMIFS(Collection!$J:$J, Collection!$A:$A, $A44, Collection!$B:$B, V$2)</f>
        <v>0</v>
      </c>
      <c r="W44" s="53">
        <f>SUMIFS(Collection!$J:$J, Collection!$A:$A, $A44, Collection!$B:$B, W$2)</f>
        <v>0</v>
      </c>
      <c r="X44" s="53">
        <f>SUMIFS(Collection!$J:$J, Collection!$A:$A, $A44, Collection!$B:$B, X$2)</f>
        <v>0</v>
      </c>
      <c r="Y44" s="53">
        <f>SUMIFS(Collection!$J:$J, Collection!$A:$A, $A44, Collection!$B:$B, Y$2)</f>
        <v>0</v>
      </c>
    </row>
    <row r="45" spans="1:25">
      <c r="A45" s="38">
        <f t="shared" si="0"/>
        <v>42908</v>
      </c>
      <c r="B45" s="53">
        <f>SUMIFS(Collection!$J:$J, Collection!$A:$A, $A45, Collection!$B:$B, B$2)</f>
        <v>0</v>
      </c>
      <c r="C45" s="53">
        <f>SUMIFS(Collection!$J:$J, Collection!$A:$A, $A45, Collection!$B:$B, C$2)</f>
        <v>0</v>
      </c>
      <c r="D45" s="53">
        <f>SUMIFS(Collection!$J:$J, Collection!$A:$A, $A45, Collection!$B:$B, D$2)</f>
        <v>0</v>
      </c>
      <c r="E45" s="53">
        <f>SUMIFS(Collection!$J:$J, Collection!$A:$A, $A45, Collection!$B:$B, E$2)</f>
        <v>0</v>
      </c>
      <c r="F45" s="53">
        <f>SUMIFS(Collection!$J:$J, Collection!$A:$A, $A45, Collection!$B:$B, F$2)</f>
        <v>0</v>
      </c>
      <c r="G45" s="53">
        <f>SUMIFS(Collection!$J:$J, Collection!$A:$A, $A45, Collection!$B:$B, G$2)</f>
        <v>0</v>
      </c>
      <c r="H45" s="53">
        <f>SUMIFS(Collection!$J:$J, Collection!$A:$A, $A45, Collection!$B:$B, H$2)</f>
        <v>0</v>
      </c>
      <c r="I45" s="53">
        <f>SUMIFS(Collection!$J:$J, Collection!$A:$A, $A45, Collection!$B:$B, I$2)</f>
        <v>0</v>
      </c>
      <c r="J45" s="53">
        <f>SUMIFS(Collection!$J:$J, Collection!$A:$A, $A45, Collection!$B:$B, J$2)</f>
        <v>0</v>
      </c>
      <c r="K45" s="53">
        <f>SUMIFS(Collection!$J:$J, Collection!$A:$A, $A45, Collection!$B:$B, K$2)</f>
        <v>0</v>
      </c>
      <c r="L45" s="53">
        <f>SUMIFS(Collection!$J:$J, Collection!$A:$A, $A45, Collection!$B:$B, L$2)</f>
        <v>0</v>
      </c>
      <c r="M45" s="53">
        <f>SUMIFS(Collection!$J:$J, Collection!$A:$A, $A45, Collection!$B:$B, M$2)</f>
        <v>0</v>
      </c>
      <c r="N45" s="53">
        <f>SUMIFS(Collection!$J:$J, Collection!$A:$A, $A45, Collection!$B:$B, N$2)</f>
        <v>0</v>
      </c>
      <c r="O45" s="53">
        <f>SUMIFS(Collection!$J:$J, Collection!$A:$A, $A45, Collection!$B:$B, O$2)</f>
        <v>0</v>
      </c>
      <c r="P45" s="53">
        <f>SUMIFS(Collection!$J:$J, Collection!$A:$A, $A45, Collection!$B:$B, P$2)</f>
        <v>0</v>
      </c>
      <c r="Q45" s="53">
        <f>SUMIFS(Collection!$J:$J, Collection!$A:$A, $A45, Collection!$B:$B, Q$2)</f>
        <v>0</v>
      </c>
      <c r="R45" s="53">
        <f>SUMIFS(Collection!$J:$J, Collection!$A:$A, $A45, Collection!$B:$B, R$2)</f>
        <v>0</v>
      </c>
      <c r="S45" s="53">
        <f>SUMIFS(Collection!$J:$J, Collection!$A:$A, $A45, Collection!$B:$B, S$2)</f>
        <v>0</v>
      </c>
      <c r="T45" s="53">
        <f>SUMIFS(Collection!$J:$J, Collection!$A:$A, $A45, Collection!$B:$B, T$2)</f>
        <v>0</v>
      </c>
      <c r="U45" s="53">
        <f>SUMIFS(Collection!$J:$J, Collection!$A:$A, $A45, Collection!$B:$B, U$2)</f>
        <v>0</v>
      </c>
      <c r="V45" s="53">
        <f>SUMIFS(Collection!$J:$J, Collection!$A:$A, $A45, Collection!$B:$B, V$2)</f>
        <v>0</v>
      </c>
      <c r="W45" s="53">
        <f>SUMIFS(Collection!$J:$J, Collection!$A:$A, $A45, Collection!$B:$B, W$2)</f>
        <v>0</v>
      </c>
      <c r="X45" s="53">
        <f>SUMIFS(Collection!$J:$J, Collection!$A:$A, $A45, Collection!$B:$B, X$2)</f>
        <v>0</v>
      </c>
      <c r="Y45" s="53">
        <f>SUMIFS(Collection!$J:$J, Collection!$A:$A, $A45, Collection!$B:$B, Y$2)</f>
        <v>0</v>
      </c>
    </row>
    <row r="46" spans="1:25">
      <c r="A46" s="38">
        <f t="shared" si="0"/>
        <v>42909</v>
      </c>
      <c r="B46" s="53">
        <f>SUMIFS(Collection!$J:$J, Collection!$A:$A, $A46, Collection!$B:$B, B$2)</f>
        <v>0</v>
      </c>
      <c r="C46" s="53">
        <f>SUMIFS(Collection!$J:$J, Collection!$A:$A, $A46, Collection!$B:$B, C$2)</f>
        <v>0</v>
      </c>
      <c r="D46" s="53">
        <f>SUMIFS(Collection!$J:$J, Collection!$A:$A, $A46, Collection!$B:$B, D$2)</f>
        <v>0</v>
      </c>
      <c r="E46" s="53">
        <f>SUMIFS(Collection!$J:$J, Collection!$A:$A, $A46, Collection!$B:$B, E$2)</f>
        <v>0</v>
      </c>
      <c r="F46" s="53">
        <f>SUMIFS(Collection!$J:$J, Collection!$A:$A, $A46, Collection!$B:$B, F$2)</f>
        <v>0</v>
      </c>
      <c r="G46" s="53">
        <f>SUMIFS(Collection!$J:$J, Collection!$A:$A, $A46, Collection!$B:$B, G$2)</f>
        <v>0</v>
      </c>
      <c r="H46" s="53">
        <f>SUMIFS(Collection!$J:$J, Collection!$A:$A, $A46, Collection!$B:$B, H$2)</f>
        <v>0</v>
      </c>
      <c r="I46" s="53">
        <f>SUMIFS(Collection!$J:$J, Collection!$A:$A, $A46, Collection!$B:$B, I$2)</f>
        <v>0</v>
      </c>
      <c r="J46" s="53">
        <f>SUMIFS(Collection!$J:$J, Collection!$A:$A, $A46, Collection!$B:$B, J$2)</f>
        <v>0</v>
      </c>
      <c r="K46" s="53">
        <f>SUMIFS(Collection!$J:$J, Collection!$A:$A, $A46, Collection!$B:$B, K$2)</f>
        <v>0</v>
      </c>
      <c r="L46" s="53">
        <f>SUMIFS(Collection!$J:$J, Collection!$A:$A, $A46, Collection!$B:$B, L$2)</f>
        <v>0</v>
      </c>
      <c r="M46" s="53">
        <f>SUMIFS(Collection!$J:$J, Collection!$A:$A, $A46, Collection!$B:$B, M$2)</f>
        <v>0</v>
      </c>
      <c r="N46" s="53">
        <f>SUMIFS(Collection!$J:$J, Collection!$A:$A, $A46, Collection!$B:$B, N$2)</f>
        <v>0</v>
      </c>
      <c r="O46" s="53">
        <f>SUMIFS(Collection!$J:$J, Collection!$A:$A, $A46, Collection!$B:$B, O$2)</f>
        <v>0</v>
      </c>
      <c r="P46" s="53">
        <f>SUMIFS(Collection!$J:$J, Collection!$A:$A, $A46, Collection!$B:$B, P$2)</f>
        <v>0</v>
      </c>
      <c r="Q46" s="53">
        <f>SUMIFS(Collection!$J:$J, Collection!$A:$A, $A46, Collection!$B:$B, Q$2)</f>
        <v>0</v>
      </c>
      <c r="R46" s="53">
        <f>SUMIFS(Collection!$J:$J, Collection!$A:$A, $A46, Collection!$B:$B, R$2)</f>
        <v>0</v>
      </c>
      <c r="S46" s="53">
        <f>SUMIFS(Collection!$J:$J, Collection!$A:$A, $A46, Collection!$B:$B, S$2)</f>
        <v>0</v>
      </c>
      <c r="T46" s="53">
        <f>SUMIFS(Collection!$J:$J, Collection!$A:$A, $A46, Collection!$B:$B, T$2)</f>
        <v>0</v>
      </c>
      <c r="U46" s="53">
        <f>SUMIFS(Collection!$J:$J, Collection!$A:$A, $A46, Collection!$B:$B, U$2)</f>
        <v>0</v>
      </c>
      <c r="V46" s="53">
        <f>SUMIFS(Collection!$J:$J, Collection!$A:$A, $A46, Collection!$B:$B, V$2)</f>
        <v>0</v>
      </c>
      <c r="W46" s="53">
        <f>SUMIFS(Collection!$J:$J, Collection!$A:$A, $A46, Collection!$B:$B, W$2)</f>
        <v>0</v>
      </c>
      <c r="X46" s="53">
        <f>SUMIFS(Collection!$J:$J, Collection!$A:$A, $A46, Collection!$B:$B, X$2)</f>
        <v>0</v>
      </c>
      <c r="Y46" s="53">
        <f>SUMIFS(Collection!$J:$J, Collection!$A:$A, $A46, Collection!$B:$B, Y$2)</f>
        <v>0</v>
      </c>
    </row>
    <row r="47" spans="1:25">
      <c r="A47" s="38">
        <f t="shared" si="0"/>
        <v>42910</v>
      </c>
      <c r="B47" s="53">
        <f>SUMIFS(Collection!$J:$J, Collection!$A:$A, $A47, Collection!$B:$B, B$2)</f>
        <v>0</v>
      </c>
      <c r="C47" s="53">
        <f>SUMIFS(Collection!$J:$J, Collection!$A:$A, $A47, Collection!$B:$B, C$2)</f>
        <v>0</v>
      </c>
      <c r="D47" s="53">
        <f>SUMIFS(Collection!$J:$J, Collection!$A:$A, $A47, Collection!$B:$B, D$2)</f>
        <v>0</v>
      </c>
      <c r="E47" s="53">
        <f>SUMIFS(Collection!$J:$J, Collection!$A:$A, $A47, Collection!$B:$B, E$2)</f>
        <v>0</v>
      </c>
      <c r="F47" s="53">
        <f>SUMIFS(Collection!$J:$J, Collection!$A:$A, $A47, Collection!$B:$B, F$2)</f>
        <v>0</v>
      </c>
      <c r="G47" s="53">
        <f>SUMIFS(Collection!$J:$J, Collection!$A:$A, $A47, Collection!$B:$B, G$2)</f>
        <v>0</v>
      </c>
      <c r="H47" s="53">
        <f>SUMIFS(Collection!$J:$J, Collection!$A:$A, $A47, Collection!$B:$B, H$2)</f>
        <v>0</v>
      </c>
      <c r="I47" s="53">
        <f>SUMIFS(Collection!$J:$J, Collection!$A:$A, $A47, Collection!$B:$B, I$2)</f>
        <v>0</v>
      </c>
      <c r="J47" s="53">
        <f>SUMIFS(Collection!$J:$J, Collection!$A:$A, $A47, Collection!$B:$B, J$2)</f>
        <v>0</v>
      </c>
      <c r="K47" s="53">
        <f>SUMIFS(Collection!$J:$J, Collection!$A:$A, $A47, Collection!$B:$B, K$2)</f>
        <v>0</v>
      </c>
      <c r="L47" s="53">
        <f>SUMIFS(Collection!$J:$J, Collection!$A:$A, $A47, Collection!$B:$B, L$2)</f>
        <v>0</v>
      </c>
      <c r="M47" s="53">
        <f>SUMIFS(Collection!$J:$J, Collection!$A:$A, $A47, Collection!$B:$B, M$2)</f>
        <v>0</v>
      </c>
      <c r="N47" s="53">
        <f>SUMIFS(Collection!$J:$J, Collection!$A:$A, $A47, Collection!$B:$B, N$2)</f>
        <v>0</v>
      </c>
      <c r="O47" s="53">
        <f>SUMIFS(Collection!$J:$J, Collection!$A:$A, $A47, Collection!$B:$B, O$2)</f>
        <v>0</v>
      </c>
      <c r="P47" s="53">
        <f>SUMIFS(Collection!$J:$J, Collection!$A:$A, $A47, Collection!$B:$B, P$2)</f>
        <v>0</v>
      </c>
      <c r="Q47" s="53">
        <f>SUMIFS(Collection!$J:$J, Collection!$A:$A, $A47, Collection!$B:$B, Q$2)</f>
        <v>0</v>
      </c>
      <c r="R47" s="53">
        <f>SUMIFS(Collection!$J:$J, Collection!$A:$A, $A47, Collection!$B:$B, R$2)</f>
        <v>0</v>
      </c>
      <c r="S47" s="53">
        <f>SUMIFS(Collection!$J:$J, Collection!$A:$A, $A47, Collection!$B:$B, S$2)</f>
        <v>0</v>
      </c>
      <c r="T47" s="53">
        <f>SUMIFS(Collection!$J:$J, Collection!$A:$A, $A47, Collection!$B:$B, T$2)</f>
        <v>0</v>
      </c>
      <c r="U47" s="53">
        <f>SUMIFS(Collection!$J:$J, Collection!$A:$A, $A47, Collection!$B:$B, U$2)</f>
        <v>0</v>
      </c>
      <c r="V47" s="53">
        <f>SUMIFS(Collection!$J:$J, Collection!$A:$A, $A47, Collection!$B:$B, V$2)</f>
        <v>0</v>
      </c>
      <c r="W47" s="53">
        <f>SUMIFS(Collection!$J:$J, Collection!$A:$A, $A47, Collection!$B:$B, W$2)</f>
        <v>0</v>
      </c>
      <c r="X47" s="53">
        <f>SUMIFS(Collection!$J:$J, Collection!$A:$A, $A47, Collection!$B:$B, X$2)</f>
        <v>0</v>
      </c>
      <c r="Y47" s="53">
        <f>SUMIFS(Collection!$J:$J, Collection!$A:$A, $A47, Collection!$B:$B, Y$2)</f>
        <v>0</v>
      </c>
    </row>
    <row r="48" spans="1:25">
      <c r="A48" s="38">
        <f t="shared" si="0"/>
        <v>42911</v>
      </c>
      <c r="B48" s="53">
        <f>SUMIFS(Collection!$J:$J, Collection!$A:$A, $A48, Collection!$B:$B, B$2)</f>
        <v>0</v>
      </c>
      <c r="C48" s="53">
        <f>SUMIFS(Collection!$J:$J, Collection!$A:$A, $A48, Collection!$B:$B, C$2)</f>
        <v>0</v>
      </c>
      <c r="D48" s="53">
        <f>SUMIFS(Collection!$J:$J, Collection!$A:$A, $A48, Collection!$B:$B, D$2)</f>
        <v>0</v>
      </c>
      <c r="E48" s="53">
        <f>SUMIFS(Collection!$J:$J, Collection!$A:$A, $A48, Collection!$B:$B, E$2)</f>
        <v>0</v>
      </c>
      <c r="F48" s="53">
        <f>SUMIFS(Collection!$J:$J, Collection!$A:$A, $A48, Collection!$B:$B, F$2)</f>
        <v>0</v>
      </c>
      <c r="G48" s="53">
        <f>SUMIFS(Collection!$J:$J, Collection!$A:$A, $A48, Collection!$B:$B, G$2)</f>
        <v>0</v>
      </c>
      <c r="H48" s="53">
        <f>SUMIFS(Collection!$J:$J, Collection!$A:$A, $A48, Collection!$B:$B, H$2)</f>
        <v>0</v>
      </c>
      <c r="I48" s="53">
        <f>SUMIFS(Collection!$J:$J, Collection!$A:$A, $A48, Collection!$B:$B, I$2)</f>
        <v>0</v>
      </c>
      <c r="J48" s="53">
        <f>SUMIFS(Collection!$J:$J, Collection!$A:$A, $A48, Collection!$B:$B, J$2)</f>
        <v>0</v>
      </c>
      <c r="K48" s="53">
        <f>SUMIFS(Collection!$J:$J, Collection!$A:$A, $A48, Collection!$B:$B, K$2)</f>
        <v>0</v>
      </c>
      <c r="L48" s="53">
        <f>SUMIFS(Collection!$J:$J, Collection!$A:$A, $A48, Collection!$B:$B, L$2)</f>
        <v>0</v>
      </c>
      <c r="M48" s="53">
        <f>SUMIFS(Collection!$J:$J, Collection!$A:$A, $A48, Collection!$B:$B, M$2)</f>
        <v>0</v>
      </c>
      <c r="N48" s="53">
        <f>SUMIFS(Collection!$J:$J, Collection!$A:$A, $A48, Collection!$B:$B, N$2)</f>
        <v>0</v>
      </c>
      <c r="O48" s="53">
        <f>SUMIFS(Collection!$J:$J, Collection!$A:$A, $A48, Collection!$B:$B, O$2)</f>
        <v>0</v>
      </c>
      <c r="P48" s="53">
        <f>SUMIFS(Collection!$J:$J, Collection!$A:$A, $A48, Collection!$B:$B, P$2)</f>
        <v>0</v>
      </c>
      <c r="Q48" s="53">
        <f>SUMIFS(Collection!$J:$J, Collection!$A:$A, $A48, Collection!$B:$B, Q$2)</f>
        <v>0</v>
      </c>
      <c r="R48" s="53">
        <f>SUMIFS(Collection!$J:$J, Collection!$A:$A, $A48, Collection!$B:$B, R$2)</f>
        <v>0</v>
      </c>
      <c r="S48" s="53">
        <f>SUMIFS(Collection!$J:$J, Collection!$A:$A, $A48, Collection!$B:$B, S$2)</f>
        <v>0</v>
      </c>
      <c r="T48" s="53">
        <f>SUMIFS(Collection!$J:$J, Collection!$A:$A, $A48, Collection!$B:$B, T$2)</f>
        <v>0</v>
      </c>
      <c r="U48" s="53">
        <f>SUMIFS(Collection!$J:$J, Collection!$A:$A, $A48, Collection!$B:$B, U$2)</f>
        <v>0</v>
      </c>
      <c r="V48" s="53">
        <f>SUMIFS(Collection!$J:$J, Collection!$A:$A, $A48, Collection!$B:$B, V$2)</f>
        <v>0</v>
      </c>
      <c r="W48" s="53">
        <f>SUMIFS(Collection!$J:$J, Collection!$A:$A, $A48, Collection!$B:$B, W$2)</f>
        <v>0</v>
      </c>
      <c r="X48" s="53">
        <f>SUMIFS(Collection!$J:$J, Collection!$A:$A, $A48, Collection!$B:$B, X$2)</f>
        <v>0</v>
      </c>
      <c r="Y48" s="53">
        <f>SUMIFS(Collection!$J:$J, Collection!$A:$A, $A48, Collection!$B:$B, Y$2)</f>
        <v>0</v>
      </c>
    </row>
    <row r="49" spans="1:25">
      <c r="A49" s="38">
        <f t="shared" si="0"/>
        <v>42912</v>
      </c>
      <c r="B49" s="53">
        <f>SUMIFS(Collection!$J:$J, Collection!$A:$A, $A49, Collection!$B:$B, B$2)</f>
        <v>0</v>
      </c>
      <c r="C49" s="53">
        <f>SUMIFS(Collection!$J:$J, Collection!$A:$A, $A49, Collection!$B:$B, C$2)</f>
        <v>0</v>
      </c>
      <c r="D49" s="53">
        <f>SUMIFS(Collection!$J:$J, Collection!$A:$A, $A49, Collection!$B:$B, D$2)</f>
        <v>0</v>
      </c>
      <c r="E49" s="53">
        <f>SUMIFS(Collection!$J:$J, Collection!$A:$A, $A49, Collection!$B:$B, E$2)</f>
        <v>0</v>
      </c>
      <c r="F49" s="53">
        <f>SUMIFS(Collection!$J:$J, Collection!$A:$A, $A49, Collection!$B:$B, F$2)</f>
        <v>0</v>
      </c>
      <c r="G49" s="53">
        <f>SUMIFS(Collection!$J:$J, Collection!$A:$A, $A49, Collection!$B:$B, G$2)</f>
        <v>0</v>
      </c>
      <c r="H49" s="53">
        <f>SUMIFS(Collection!$J:$J, Collection!$A:$A, $A49, Collection!$B:$B, H$2)</f>
        <v>0</v>
      </c>
      <c r="I49" s="53">
        <f>SUMIFS(Collection!$J:$J, Collection!$A:$A, $A49, Collection!$B:$B, I$2)</f>
        <v>0</v>
      </c>
      <c r="J49" s="53">
        <f>SUMIFS(Collection!$J:$J, Collection!$A:$A, $A49, Collection!$B:$B, J$2)</f>
        <v>0</v>
      </c>
      <c r="K49" s="53">
        <f>SUMIFS(Collection!$J:$J, Collection!$A:$A, $A49, Collection!$B:$B, K$2)</f>
        <v>0</v>
      </c>
      <c r="L49" s="53">
        <f>SUMIFS(Collection!$J:$J, Collection!$A:$A, $A49, Collection!$B:$B, L$2)</f>
        <v>0</v>
      </c>
      <c r="M49" s="53">
        <f>SUMIFS(Collection!$J:$J, Collection!$A:$A, $A49, Collection!$B:$B, M$2)</f>
        <v>0</v>
      </c>
      <c r="N49" s="53">
        <f>SUMIFS(Collection!$J:$J, Collection!$A:$A, $A49, Collection!$B:$B, N$2)</f>
        <v>0</v>
      </c>
      <c r="O49" s="53">
        <f>SUMIFS(Collection!$J:$J, Collection!$A:$A, $A49, Collection!$B:$B, O$2)</f>
        <v>0</v>
      </c>
      <c r="P49" s="53">
        <f>SUMIFS(Collection!$J:$J, Collection!$A:$A, $A49, Collection!$B:$B, P$2)</f>
        <v>0</v>
      </c>
      <c r="Q49" s="53">
        <f>SUMIFS(Collection!$J:$J, Collection!$A:$A, $A49, Collection!$B:$B, Q$2)</f>
        <v>0</v>
      </c>
      <c r="R49" s="53">
        <f>SUMIFS(Collection!$J:$J, Collection!$A:$A, $A49, Collection!$B:$B, R$2)</f>
        <v>0</v>
      </c>
      <c r="S49" s="53">
        <f>SUMIFS(Collection!$J:$J, Collection!$A:$A, $A49, Collection!$B:$B, S$2)</f>
        <v>0</v>
      </c>
      <c r="T49" s="53">
        <f>SUMIFS(Collection!$J:$J, Collection!$A:$A, $A49, Collection!$B:$B, T$2)</f>
        <v>0</v>
      </c>
      <c r="U49" s="53">
        <f>SUMIFS(Collection!$J:$J, Collection!$A:$A, $A49, Collection!$B:$B, U$2)</f>
        <v>0</v>
      </c>
      <c r="V49" s="53">
        <f>SUMIFS(Collection!$J:$J, Collection!$A:$A, $A49, Collection!$B:$B, V$2)</f>
        <v>0</v>
      </c>
      <c r="W49" s="53">
        <f>SUMIFS(Collection!$J:$J, Collection!$A:$A, $A49, Collection!$B:$B, W$2)</f>
        <v>0</v>
      </c>
      <c r="X49" s="53">
        <f>SUMIFS(Collection!$J:$J, Collection!$A:$A, $A49, Collection!$B:$B, X$2)</f>
        <v>0</v>
      </c>
      <c r="Y49" s="53">
        <f>SUMIFS(Collection!$J:$J, Collection!$A:$A, $A49, Collection!$B:$B, Y$2)</f>
        <v>0</v>
      </c>
    </row>
    <row r="50" spans="1:25">
      <c r="A50" s="38">
        <f t="shared" si="0"/>
        <v>42913</v>
      </c>
      <c r="B50" s="53">
        <f>SUMIFS(Collection!$J:$J, Collection!$A:$A, $A50, Collection!$B:$B, B$2)</f>
        <v>0</v>
      </c>
      <c r="C50" s="53">
        <f>SUMIFS(Collection!$J:$J, Collection!$A:$A, $A50, Collection!$B:$B, C$2)</f>
        <v>0</v>
      </c>
      <c r="D50" s="53">
        <f>SUMIFS(Collection!$J:$J, Collection!$A:$A, $A50, Collection!$B:$B, D$2)</f>
        <v>0</v>
      </c>
      <c r="E50" s="53">
        <f>SUMIFS(Collection!$J:$J, Collection!$A:$A, $A50, Collection!$B:$B, E$2)</f>
        <v>0</v>
      </c>
      <c r="F50" s="53">
        <f>SUMIFS(Collection!$J:$J, Collection!$A:$A, $A50, Collection!$B:$B, F$2)</f>
        <v>0</v>
      </c>
      <c r="G50" s="53">
        <f>SUMIFS(Collection!$J:$J, Collection!$A:$A, $A50, Collection!$B:$B, G$2)</f>
        <v>0</v>
      </c>
      <c r="H50" s="53">
        <f>SUMIFS(Collection!$J:$J, Collection!$A:$A, $A50, Collection!$B:$B, H$2)</f>
        <v>0</v>
      </c>
      <c r="I50" s="53">
        <f>SUMIFS(Collection!$J:$J, Collection!$A:$A, $A50, Collection!$B:$B, I$2)</f>
        <v>0</v>
      </c>
      <c r="J50" s="53">
        <f>SUMIFS(Collection!$J:$J, Collection!$A:$A, $A50, Collection!$B:$B, J$2)</f>
        <v>0</v>
      </c>
      <c r="K50" s="53">
        <f>SUMIFS(Collection!$J:$J, Collection!$A:$A, $A50, Collection!$B:$B, K$2)</f>
        <v>0</v>
      </c>
      <c r="L50" s="53">
        <f>SUMIFS(Collection!$J:$J, Collection!$A:$A, $A50, Collection!$B:$B, L$2)</f>
        <v>0</v>
      </c>
      <c r="M50" s="53">
        <f>SUMIFS(Collection!$J:$J, Collection!$A:$A, $A50, Collection!$B:$B, M$2)</f>
        <v>0</v>
      </c>
      <c r="N50" s="53">
        <f>SUMIFS(Collection!$J:$J, Collection!$A:$A, $A50, Collection!$B:$B, N$2)</f>
        <v>0</v>
      </c>
      <c r="O50" s="53">
        <f>SUMIFS(Collection!$J:$J, Collection!$A:$A, $A50, Collection!$B:$B, O$2)</f>
        <v>0</v>
      </c>
      <c r="P50" s="53">
        <f>SUMIFS(Collection!$J:$J, Collection!$A:$A, $A50, Collection!$B:$B, P$2)</f>
        <v>0</v>
      </c>
      <c r="Q50" s="53">
        <f>SUMIFS(Collection!$J:$J, Collection!$A:$A, $A50, Collection!$B:$B, Q$2)</f>
        <v>0</v>
      </c>
      <c r="R50" s="53">
        <f>SUMIFS(Collection!$J:$J, Collection!$A:$A, $A50, Collection!$B:$B, R$2)</f>
        <v>0</v>
      </c>
      <c r="S50" s="53">
        <f>SUMIFS(Collection!$J:$J, Collection!$A:$A, $A50, Collection!$B:$B, S$2)</f>
        <v>0</v>
      </c>
      <c r="T50" s="53">
        <f>SUMIFS(Collection!$J:$J, Collection!$A:$A, $A50, Collection!$B:$B, T$2)</f>
        <v>0</v>
      </c>
      <c r="U50" s="53">
        <f>SUMIFS(Collection!$J:$J, Collection!$A:$A, $A50, Collection!$B:$B, U$2)</f>
        <v>0</v>
      </c>
      <c r="V50" s="53">
        <f>SUMIFS(Collection!$J:$J, Collection!$A:$A, $A50, Collection!$B:$B, V$2)</f>
        <v>0</v>
      </c>
      <c r="W50" s="53">
        <f>SUMIFS(Collection!$J:$J, Collection!$A:$A, $A50, Collection!$B:$B, W$2)</f>
        <v>0</v>
      </c>
      <c r="X50" s="53">
        <f>SUMIFS(Collection!$J:$J, Collection!$A:$A, $A50, Collection!$B:$B, X$2)</f>
        <v>0</v>
      </c>
      <c r="Y50" s="53">
        <f>SUMIFS(Collection!$J:$J, Collection!$A:$A, $A50, Collection!$B:$B, Y$2)</f>
        <v>0</v>
      </c>
    </row>
    <row r="51" spans="1:25">
      <c r="A51" s="38">
        <f t="shared" si="0"/>
        <v>42914</v>
      </c>
      <c r="B51" s="53">
        <f>SUMIFS(Collection!$J:$J, Collection!$A:$A, $A51, Collection!$B:$B, B$2)</f>
        <v>0</v>
      </c>
      <c r="C51" s="53">
        <f>SUMIFS(Collection!$J:$J, Collection!$A:$A, $A51, Collection!$B:$B, C$2)</f>
        <v>0</v>
      </c>
      <c r="D51" s="53">
        <f>SUMIFS(Collection!$J:$J, Collection!$A:$A, $A51, Collection!$B:$B, D$2)</f>
        <v>0</v>
      </c>
      <c r="E51" s="53">
        <f>SUMIFS(Collection!$J:$J, Collection!$A:$A, $A51, Collection!$B:$B, E$2)</f>
        <v>0</v>
      </c>
      <c r="F51" s="53">
        <f>SUMIFS(Collection!$J:$J, Collection!$A:$A, $A51, Collection!$B:$B, F$2)</f>
        <v>0</v>
      </c>
      <c r="G51" s="53">
        <f>SUMIFS(Collection!$J:$J, Collection!$A:$A, $A51, Collection!$B:$B, G$2)</f>
        <v>0</v>
      </c>
      <c r="H51" s="53">
        <f>SUMIFS(Collection!$J:$J, Collection!$A:$A, $A51, Collection!$B:$B, H$2)</f>
        <v>0</v>
      </c>
      <c r="I51" s="53">
        <f>SUMIFS(Collection!$J:$J, Collection!$A:$A, $A51, Collection!$B:$B, I$2)</f>
        <v>0</v>
      </c>
      <c r="J51" s="53">
        <f>SUMIFS(Collection!$J:$J, Collection!$A:$A, $A51, Collection!$B:$B, J$2)</f>
        <v>0</v>
      </c>
      <c r="K51" s="53">
        <f>SUMIFS(Collection!$J:$J, Collection!$A:$A, $A51, Collection!$B:$B, K$2)</f>
        <v>0</v>
      </c>
      <c r="L51" s="53">
        <f>SUMIFS(Collection!$J:$J, Collection!$A:$A, $A51, Collection!$B:$B, L$2)</f>
        <v>0</v>
      </c>
      <c r="M51" s="53">
        <f>SUMIFS(Collection!$J:$J, Collection!$A:$A, $A51, Collection!$B:$B, M$2)</f>
        <v>0</v>
      </c>
      <c r="N51" s="53">
        <f>SUMIFS(Collection!$J:$J, Collection!$A:$A, $A51, Collection!$B:$B, N$2)</f>
        <v>0</v>
      </c>
      <c r="O51" s="53">
        <f>SUMIFS(Collection!$J:$J, Collection!$A:$A, $A51, Collection!$B:$B, O$2)</f>
        <v>0</v>
      </c>
      <c r="P51" s="53">
        <f>SUMIFS(Collection!$J:$J, Collection!$A:$A, $A51, Collection!$B:$B, P$2)</f>
        <v>0</v>
      </c>
      <c r="Q51" s="53">
        <f>SUMIFS(Collection!$J:$J, Collection!$A:$A, $A51, Collection!$B:$B, Q$2)</f>
        <v>0</v>
      </c>
      <c r="R51" s="53">
        <f>SUMIFS(Collection!$J:$J, Collection!$A:$A, $A51, Collection!$B:$B, R$2)</f>
        <v>0</v>
      </c>
      <c r="S51" s="53">
        <f>SUMIFS(Collection!$J:$J, Collection!$A:$A, $A51, Collection!$B:$B, S$2)</f>
        <v>0</v>
      </c>
      <c r="T51" s="53">
        <f>SUMIFS(Collection!$J:$J, Collection!$A:$A, $A51, Collection!$B:$B, T$2)</f>
        <v>0</v>
      </c>
      <c r="U51" s="53">
        <f>SUMIFS(Collection!$J:$J, Collection!$A:$A, $A51, Collection!$B:$B, U$2)</f>
        <v>0</v>
      </c>
      <c r="V51" s="53">
        <f>SUMIFS(Collection!$J:$J, Collection!$A:$A, $A51, Collection!$B:$B, V$2)</f>
        <v>0</v>
      </c>
      <c r="W51" s="53">
        <f>SUMIFS(Collection!$J:$J, Collection!$A:$A, $A51, Collection!$B:$B, W$2)</f>
        <v>0</v>
      </c>
      <c r="X51" s="53">
        <f>SUMIFS(Collection!$J:$J, Collection!$A:$A, $A51, Collection!$B:$B, X$2)</f>
        <v>0</v>
      </c>
      <c r="Y51" s="53">
        <f>SUMIFS(Collection!$J:$J, Collection!$A:$A, $A51, Collection!$B:$B, Y$2)</f>
        <v>0</v>
      </c>
    </row>
    <row r="52" spans="1:25">
      <c r="A52" s="38">
        <f t="shared" si="0"/>
        <v>42915</v>
      </c>
      <c r="B52" s="53">
        <f>SUMIFS(Collection!$J:$J, Collection!$A:$A, $A52, Collection!$B:$B, B$2)</f>
        <v>0</v>
      </c>
      <c r="C52" s="53">
        <f>SUMIFS(Collection!$J:$J, Collection!$A:$A, $A52, Collection!$B:$B, C$2)</f>
        <v>0</v>
      </c>
      <c r="D52" s="53">
        <f>SUMIFS(Collection!$J:$J, Collection!$A:$A, $A52, Collection!$B:$B, D$2)</f>
        <v>0</v>
      </c>
      <c r="E52" s="53">
        <f>SUMIFS(Collection!$J:$J, Collection!$A:$A, $A52, Collection!$B:$B, E$2)</f>
        <v>0</v>
      </c>
      <c r="F52" s="53">
        <f>SUMIFS(Collection!$J:$J, Collection!$A:$A, $A52, Collection!$B:$B, F$2)</f>
        <v>0</v>
      </c>
      <c r="G52" s="53">
        <f>SUMIFS(Collection!$J:$J, Collection!$A:$A, $A52, Collection!$B:$B, G$2)</f>
        <v>0</v>
      </c>
      <c r="H52" s="53">
        <f>SUMIFS(Collection!$J:$J, Collection!$A:$A, $A52, Collection!$B:$B, H$2)</f>
        <v>0</v>
      </c>
      <c r="I52" s="53">
        <f>SUMIFS(Collection!$J:$J, Collection!$A:$A, $A52, Collection!$B:$B, I$2)</f>
        <v>0</v>
      </c>
      <c r="J52" s="53">
        <f>SUMIFS(Collection!$J:$J, Collection!$A:$A, $A52, Collection!$B:$B, J$2)</f>
        <v>0</v>
      </c>
      <c r="K52" s="53">
        <f>SUMIFS(Collection!$J:$J, Collection!$A:$A, $A52, Collection!$B:$B, K$2)</f>
        <v>0</v>
      </c>
      <c r="L52" s="53">
        <f>SUMIFS(Collection!$J:$J, Collection!$A:$A, $A52, Collection!$B:$B, L$2)</f>
        <v>0</v>
      </c>
      <c r="M52" s="53">
        <f>SUMIFS(Collection!$J:$J, Collection!$A:$A, $A52, Collection!$B:$B, M$2)</f>
        <v>0</v>
      </c>
      <c r="N52" s="53">
        <f>SUMIFS(Collection!$J:$J, Collection!$A:$A, $A52, Collection!$B:$B, N$2)</f>
        <v>0</v>
      </c>
      <c r="O52" s="53">
        <f>SUMIFS(Collection!$J:$J, Collection!$A:$A, $A52, Collection!$B:$B, O$2)</f>
        <v>0</v>
      </c>
      <c r="P52" s="53">
        <f>SUMIFS(Collection!$J:$J, Collection!$A:$A, $A52, Collection!$B:$B, P$2)</f>
        <v>0</v>
      </c>
      <c r="Q52" s="53">
        <f>SUMIFS(Collection!$J:$J, Collection!$A:$A, $A52, Collection!$B:$B, Q$2)</f>
        <v>0</v>
      </c>
      <c r="R52" s="53">
        <f>SUMIFS(Collection!$J:$J, Collection!$A:$A, $A52, Collection!$B:$B, R$2)</f>
        <v>0</v>
      </c>
      <c r="S52" s="53">
        <f>SUMIFS(Collection!$J:$J, Collection!$A:$A, $A52, Collection!$B:$B, S$2)</f>
        <v>0</v>
      </c>
      <c r="T52" s="53">
        <f>SUMIFS(Collection!$J:$J, Collection!$A:$A, $A52, Collection!$B:$B, T$2)</f>
        <v>0</v>
      </c>
      <c r="U52" s="53">
        <f>SUMIFS(Collection!$J:$J, Collection!$A:$A, $A52, Collection!$B:$B, U$2)</f>
        <v>0</v>
      </c>
      <c r="V52" s="53">
        <f>SUMIFS(Collection!$J:$J, Collection!$A:$A, $A52, Collection!$B:$B, V$2)</f>
        <v>0</v>
      </c>
      <c r="W52" s="53">
        <f>SUMIFS(Collection!$J:$J, Collection!$A:$A, $A52, Collection!$B:$B, W$2)</f>
        <v>0</v>
      </c>
      <c r="X52" s="53">
        <f>SUMIFS(Collection!$J:$J, Collection!$A:$A, $A52, Collection!$B:$B, X$2)</f>
        <v>0</v>
      </c>
      <c r="Y52" s="53">
        <f>SUMIFS(Collection!$J:$J, Collection!$A:$A, $A52, Collection!$B:$B, Y$2)</f>
        <v>0</v>
      </c>
    </row>
    <row r="53" spans="1:25">
      <c r="A53" s="38">
        <f t="shared" si="0"/>
        <v>42916</v>
      </c>
      <c r="B53" s="53">
        <f>SUMIFS(Collection!$J:$J, Collection!$A:$A, $A53, Collection!$B:$B, B$2)</f>
        <v>0</v>
      </c>
      <c r="C53" s="53">
        <f>SUMIFS(Collection!$J:$J, Collection!$A:$A, $A53, Collection!$B:$B, C$2)</f>
        <v>0</v>
      </c>
      <c r="D53" s="53">
        <f>SUMIFS(Collection!$J:$J, Collection!$A:$A, $A53, Collection!$B:$B, D$2)</f>
        <v>0</v>
      </c>
      <c r="E53" s="53">
        <f>SUMIFS(Collection!$J:$J, Collection!$A:$A, $A53, Collection!$B:$B, E$2)</f>
        <v>0</v>
      </c>
      <c r="F53" s="53">
        <f>SUMIFS(Collection!$J:$J, Collection!$A:$A, $A53, Collection!$B:$B, F$2)</f>
        <v>0</v>
      </c>
      <c r="G53" s="53">
        <f>SUMIFS(Collection!$J:$J, Collection!$A:$A, $A53, Collection!$B:$B, G$2)</f>
        <v>0</v>
      </c>
      <c r="H53" s="53">
        <f>SUMIFS(Collection!$J:$J, Collection!$A:$A, $A53, Collection!$B:$B, H$2)</f>
        <v>0</v>
      </c>
      <c r="I53" s="53">
        <f>SUMIFS(Collection!$J:$J, Collection!$A:$A, $A53, Collection!$B:$B, I$2)</f>
        <v>0</v>
      </c>
      <c r="J53" s="53">
        <f>SUMIFS(Collection!$J:$J, Collection!$A:$A, $A53, Collection!$B:$B, J$2)</f>
        <v>0</v>
      </c>
      <c r="K53" s="53">
        <f>SUMIFS(Collection!$J:$J, Collection!$A:$A, $A53, Collection!$B:$B, K$2)</f>
        <v>0</v>
      </c>
      <c r="L53" s="53">
        <f>SUMIFS(Collection!$J:$J, Collection!$A:$A, $A53, Collection!$B:$B, L$2)</f>
        <v>0</v>
      </c>
      <c r="M53" s="53">
        <f>SUMIFS(Collection!$J:$J, Collection!$A:$A, $A53, Collection!$B:$B, M$2)</f>
        <v>0</v>
      </c>
      <c r="N53" s="53">
        <f>SUMIFS(Collection!$J:$J, Collection!$A:$A, $A53, Collection!$B:$B, N$2)</f>
        <v>0</v>
      </c>
      <c r="O53" s="53">
        <f>SUMIFS(Collection!$J:$J, Collection!$A:$A, $A53, Collection!$B:$B, O$2)</f>
        <v>0</v>
      </c>
      <c r="P53" s="53">
        <f>SUMIFS(Collection!$J:$J, Collection!$A:$A, $A53, Collection!$B:$B, P$2)</f>
        <v>0</v>
      </c>
      <c r="Q53" s="53">
        <f>SUMIFS(Collection!$J:$J, Collection!$A:$A, $A53, Collection!$B:$B, Q$2)</f>
        <v>0</v>
      </c>
      <c r="R53" s="53">
        <f>SUMIFS(Collection!$J:$J, Collection!$A:$A, $A53, Collection!$B:$B, R$2)</f>
        <v>0</v>
      </c>
      <c r="S53" s="53">
        <f>SUMIFS(Collection!$J:$J, Collection!$A:$A, $A53, Collection!$B:$B, S$2)</f>
        <v>0</v>
      </c>
      <c r="T53" s="53">
        <f>SUMIFS(Collection!$J:$J, Collection!$A:$A, $A53, Collection!$B:$B, T$2)</f>
        <v>0</v>
      </c>
      <c r="U53" s="53">
        <f>SUMIFS(Collection!$J:$J, Collection!$A:$A, $A53, Collection!$B:$B, U$2)</f>
        <v>0</v>
      </c>
      <c r="V53" s="53">
        <f>SUMIFS(Collection!$J:$J, Collection!$A:$A, $A53, Collection!$B:$B, V$2)</f>
        <v>0</v>
      </c>
      <c r="W53" s="53">
        <f>SUMIFS(Collection!$J:$J, Collection!$A:$A, $A53, Collection!$B:$B, W$2)</f>
        <v>0</v>
      </c>
      <c r="X53" s="53">
        <f>SUMIFS(Collection!$J:$J, Collection!$A:$A, $A53, Collection!$B:$B, X$2)</f>
        <v>0</v>
      </c>
      <c r="Y53" s="53">
        <f>SUMIFS(Collection!$J:$J, Collection!$A:$A, $A53, Collection!$B:$B, Y$2)</f>
        <v>0</v>
      </c>
    </row>
    <row r="54" spans="1:25">
      <c r="A54" s="38">
        <f t="shared" si="0"/>
        <v>42917</v>
      </c>
      <c r="B54" s="53">
        <f>SUMIFS(Collection!$J:$J, Collection!$A:$A, $A54, Collection!$B:$B, B$2)</f>
        <v>0</v>
      </c>
      <c r="C54" s="53">
        <f>SUMIFS(Collection!$J:$J, Collection!$A:$A, $A54, Collection!$B:$B, C$2)</f>
        <v>0</v>
      </c>
      <c r="D54" s="53">
        <f>SUMIFS(Collection!$J:$J, Collection!$A:$A, $A54, Collection!$B:$B, D$2)</f>
        <v>0</v>
      </c>
      <c r="E54" s="53">
        <f>SUMIFS(Collection!$J:$J, Collection!$A:$A, $A54, Collection!$B:$B, E$2)</f>
        <v>0</v>
      </c>
      <c r="F54" s="53">
        <f>SUMIFS(Collection!$J:$J, Collection!$A:$A, $A54, Collection!$B:$B, F$2)</f>
        <v>0</v>
      </c>
      <c r="G54" s="53">
        <f>SUMIFS(Collection!$J:$J, Collection!$A:$A, $A54, Collection!$B:$B, G$2)</f>
        <v>0</v>
      </c>
      <c r="H54" s="53">
        <f>SUMIFS(Collection!$J:$J, Collection!$A:$A, $A54, Collection!$B:$B, H$2)</f>
        <v>0</v>
      </c>
      <c r="I54" s="53">
        <f>SUMIFS(Collection!$J:$J, Collection!$A:$A, $A54, Collection!$B:$B, I$2)</f>
        <v>0</v>
      </c>
      <c r="J54" s="53">
        <f>SUMIFS(Collection!$J:$J, Collection!$A:$A, $A54, Collection!$B:$B, J$2)</f>
        <v>0</v>
      </c>
      <c r="K54" s="53">
        <f>SUMIFS(Collection!$J:$J, Collection!$A:$A, $A54, Collection!$B:$B, K$2)</f>
        <v>0</v>
      </c>
      <c r="L54" s="53">
        <f>SUMIFS(Collection!$J:$J, Collection!$A:$A, $A54, Collection!$B:$B, L$2)</f>
        <v>0</v>
      </c>
      <c r="M54" s="53">
        <f>SUMIFS(Collection!$J:$J, Collection!$A:$A, $A54, Collection!$B:$B, M$2)</f>
        <v>0</v>
      </c>
      <c r="N54" s="53">
        <f>SUMIFS(Collection!$J:$J, Collection!$A:$A, $A54, Collection!$B:$B, N$2)</f>
        <v>0</v>
      </c>
      <c r="O54" s="53">
        <f>SUMIFS(Collection!$J:$J, Collection!$A:$A, $A54, Collection!$B:$B, O$2)</f>
        <v>0</v>
      </c>
      <c r="P54" s="53">
        <f>SUMIFS(Collection!$J:$J, Collection!$A:$A, $A54, Collection!$B:$B, P$2)</f>
        <v>0</v>
      </c>
      <c r="Q54" s="53">
        <f>SUMIFS(Collection!$J:$J, Collection!$A:$A, $A54, Collection!$B:$B, Q$2)</f>
        <v>0</v>
      </c>
      <c r="R54" s="53">
        <f>SUMIFS(Collection!$J:$J, Collection!$A:$A, $A54, Collection!$B:$B, R$2)</f>
        <v>0</v>
      </c>
      <c r="S54" s="53">
        <f>SUMIFS(Collection!$J:$J, Collection!$A:$A, $A54, Collection!$B:$B, S$2)</f>
        <v>0</v>
      </c>
      <c r="T54" s="53">
        <f>SUMIFS(Collection!$J:$J, Collection!$A:$A, $A54, Collection!$B:$B, T$2)</f>
        <v>0</v>
      </c>
      <c r="U54" s="53">
        <f>SUMIFS(Collection!$J:$J, Collection!$A:$A, $A54, Collection!$B:$B, U$2)</f>
        <v>0</v>
      </c>
      <c r="V54" s="53">
        <f>SUMIFS(Collection!$J:$J, Collection!$A:$A, $A54, Collection!$B:$B, V$2)</f>
        <v>0</v>
      </c>
      <c r="W54" s="53">
        <f>SUMIFS(Collection!$J:$J, Collection!$A:$A, $A54, Collection!$B:$B, W$2)</f>
        <v>0</v>
      </c>
      <c r="X54" s="53">
        <f>SUMIFS(Collection!$J:$J, Collection!$A:$A, $A54, Collection!$B:$B, X$2)</f>
        <v>0</v>
      </c>
      <c r="Y54" s="53">
        <f>SUMIFS(Collection!$J:$J, Collection!$A:$A, $A54, Collection!$B:$B, Y$2)</f>
        <v>0</v>
      </c>
    </row>
    <row r="55" spans="1:25">
      <c r="A55" s="38">
        <f t="shared" si="0"/>
        <v>42918</v>
      </c>
      <c r="B55" s="53">
        <f>SUMIFS(Collection!$J:$J, Collection!$A:$A, $A55, Collection!$B:$B, B$2)</f>
        <v>0</v>
      </c>
      <c r="C55" s="53">
        <f>SUMIFS(Collection!$J:$J, Collection!$A:$A, $A55, Collection!$B:$B, C$2)</f>
        <v>0</v>
      </c>
      <c r="D55" s="53">
        <f>SUMIFS(Collection!$J:$J, Collection!$A:$A, $A55, Collection!$B:$B, D$2)</f>
        <v>0</v>
      </c>
      <c r="E55" s="53">
        <f>SUMIFS(Collection!$J:$J, Collection!$A:$A, $A55, Collection!$B:$B, E$2)</f>
        <v>0</v>
      </c>
      <c r="F55" s="53">
        <f>SUMIFS(Collection!$J:$J, Collection!$A:$A, $A55, Collection!$B:$B, F$2)</f>
        <v>0</v>
      </c>
      <c r="G55" s="53">
        <f>SUMIFS(Collection!$J:$J, Collection!$A:$A, $A55, Collection!$B:$B, G$2)</f>
        <v>0</v>
      </c>
      <c r="H55" s="53">
        <f>SUMIFS(Collection!$J:$J, Collection!$A:$A, $A55, Collection!$B:$B, H$2)</f>
        <v>0</v>
      </c>
      <c r="I55" s="53">
        <f>SUMIFS(Collection!$J:$J, Collection!$A:$A, $A55, Collection!$B:$B, I$2)</f>
        <v>0</v>
      </c>
      <c r="J55" s="53">
        <f>SUMIFS(Collection!$J:$J, Collection!$A:$A, $A55, Collection!$B:$B, J$2)</f>
        <v>0</v>
      </c>
      <c r="K55" s="53">
        <f>SUMIFS(Collection!$J:$J, Collection!$A:$A, $A55, Collection!$B:$B, K$2)</f>
        <v>0</v>
      </c>
      <c r="L55" s="53">
        <f>SUMIFS(Collection!$J:$J, Collection!$A:$A, $A55, Collection!$B:$B, L$2)</f>
        <v>0</v>
      </c>
      <c r="M55" s="53">
        <f>SUMIFS(Collection!$J:$J, Collection!$A:$A, $A55, Collection!$B:$B, M$2)</f>
        <v>0</v>
      </c>
      <c r="N55" s="53">
        <f>SUMIFS(Collection!$J:$J, Collection!$A:$A, $A55, Collection!$B:$B, N$2)</f>
        <v>0</v>
      </c>
      <c r="O55" s="53">
        <f>SUMIFS(Collection!$J:$J, Collection!$A:$A, $A55, Collection!$B:$B, O$2)</f>
        <v>0</v>
      </c>
      <c r="P55" s="53">
        <f>SUMIFS(Collection!$J:$J, Collection!$A:$A, $A55, Collection!$B:$B, P$2)</f>
        <v>0</v>
      </c>
      <c r="Q55" s="53">
        <f>SUMIFS(Collection!$J:$J, Collection!$A:$A, $A55, Collection!$B:$B, Q$2)</f>
        <v>0</v>
      </c>
      <c r="R55" s="53">
        <f>SUMIFS(Collection!$J:$J, Collection!$A:$A, $A55, Collection!$B:$B, R$2)</f>
        <v>0</v>
      </c>
      <c r="S55" s="53">
        <f>SUMIFS(Collection!$J:$J, Collection!$A:$A, $A55, Collection!$B:$B, S$2)</f>
        <v>0</v>
      </c>
      <c r="T55" s="53">
        <f>SUMIFS(Collection!$J:$J, Collection!$A:$A, $A55, Collection!$B:$B, T$2)</f>
        <v>0</v>
      </c>
      <c r="U55" s="53">
        <f>SUMIFS(Collection!$J:$J, Collection!$A:$A, $A55, Collection!$B:$B, U$2)</f>
        <v>0</v>
      </c>
      <c r="V55" s="53">
        <f>SUMIFS(Collection!$J:$J, Collection!$A:$A, $A55, Collection!$B:$B, V$2)</f>
        <v>0</v>
      </c>
      <c r="W55" s="53">
        <f>SUMIFS(Collection!$J:$J, Collection!$A:$A, $A55, Collection!$B:$B, W$2)</f>
        <v>0</v>
      </c>
      <c r="X55" s="53">
        <f>SUMIFS(Collection!$J:$J, Collection!$A:$A, $A55, Collection!$B:$B, X$2)</f>
        <v>0</v>
      </c>
      <c r="Y55" s="53">
        <f>SUMIFS(Collection!$J:$J, Collection!$A:$A, $A55, Collection!$B:$B, Y$2)</f>
        <v>0</v>
      </c>
    </row>
    <row r="56" spans="1:25">
      <c r="A56" s="38">
        <f t="shared" si="0"/>
        <v>42919</v>
      </c>
      <c r="B56" s="53">
        <f>SUMIFS(Collection!$J:$J, Collection!$A:$A, $A56, Collection!$B:$B, B$2)</f>
        <v>0</v>
      </c>
      <c r="C56" s="53">
        <f>SUMIFS(Collection!$J:$J, Collection!$A:$A, $A56, Collection!$B:$B, C$2)</f>
        <v>0</v>
      </c>
      <c r="D56" s="53">
        <f>SUMIFS(Collection!$J:$J, Collection!$A:$A, $A56, Collection!$B:$B, D$2)</f>
        <v>0</v>
      </c>
      <c r="E56" s="53">
        <f>SUMIFS(Collection!$J:$J, Collection!$A:$A, $A56, Collection!$B:$B, E$2)</f>
        <v>0</v>
      </c>
      <c r="F56" s="53">
        <f>SUMIFS(Collection!$J:$J, Collection!$A:$A, $A56, Collection!$B:$B, F$2)</f>
        <v>0</v>
      </c>
      <c r="G56" s="53">
        <f>SUMIFS(Collection!$J:$J, Collection!$A:$A, $A56, Collection!$B:$B, G$2)</f>
        <v>0</v>
      </c>
      <c r="H56" s="53">
        <f>SUMIFS(Collection!$J:$J, Collection!$A:$A, $A56, Collection!$B:$B, H$2)</f>
        <v>0</v>
      </c>
      <c r="I56" s="53">
        <f>SUMIFS(Collection!$J:$J, Collection!$A:$A, $A56, Collection!$B:$B, I$2)</f>
        <v>0</v>
      </c>
      <c r="J56" s="53">
        <f>SUMIFS(Collection!$J:$J, Collection!$A:$A, $A56, Collection!$B:$B, J$2)</f>
        <v>0</v>
      </c>
      <c r="K56" s="53">
        <f>SUMIFS(Collection!$J:$J, Collection!$A:$A, $A56, Collection!$B:$B, K$2)</f>
        <v>0</v>
      </c>
      <c r="L56" s="53">
        <f>SUMIFS(Collection!$J:$J, Collection!$A:$A, $A56, Collection!$B:$B, L$2)</f>
        <v>0</v>
      </c>
      <c r="M56" s="53">
        <f>SUMIFS(Collection!$J:$J, Collection!$A:$A, $A56, Collection!$B:$B, M$2)</f>
        <v>0</v>
      </c>
      <c r="N56" s="53">
        <f>SUMIFS(Collection!$J:$J, Collection!$A:$A, $A56, Collection!$B:$B, N$2)</f>
        <v>0</v>
      </c>
      <c r="O56" s="53">
        <f>SUMIFS(Collection!$J:$J, Collection!$A:$A, $A56, Collection!$B:$B, O$2)</f>
        <v>0</v>
      </c>
      <c r="P56" s="53">
        <f>SUMIFS(Collection!$J:$J, Collection!$A:$A, $A56, Collection!$B:$B, P$2)</f>
        <v>0</v>
      </c>
      <c r="Q56" s="53">
        <f>SUMIFS(Collection!$J:$J, Collection!$A:$A, $A56, Collection!$B:$B, Q$2)</f>
        <v>0</v>
      </c>
      <c r="R56" s="53">
        <f>SUMIFS(Collection!$J:$J, Collection!$A:$A, $A56, Collection!$B:$B, R$2)</f>
        <v>0</v>
      </c>
      <c r="S56" s="53">
        <f>SUMIFS(Collection!$J:$J, Collection!$A:$A, $A56, Collection!$B:$B, S$2)</f>
        <v>0</v>
      </c>
      <c r="T56" s="53">
        <f>SUMIFS(Collection!$J:$J, Collection!$A:$A, $A56, Collection!$B:$B, T$2)</f>
        <v>0</v>
      </c>
      <c r="U56" s="53">
        <f>SUMIFS(Collection!$J:$J, Collection!$A:$A, $A56, Collection!$B:$B, U$2)</f>
        <v>0</v>
      </c>
      <c r="V56" s="53">
        <f>SUMIFS(Collection!$J:$J, Collection!$A:$A, $A56, Collection!$B:$B, V$2)</f>
        <v>0</v>
      </c>
      <c r="W56" s="53">
        <f>SUMIFS(Collection!$J:$J, Collection!$A:$A, $A56, Collection!$B:$B, W$2)</f>
        <v>0</v>
      </c>
      <c r="X56" s="53">
        <f>SUMIFS(Collection!$J:$J, Collection!$A:$A, $A56, Collection!$B:$B, X$2)</f>
        <v>0</v>
      </c>
      <c r="Y56" s="53">
        <f>SUMIFS(Collection!$J:$J, Collection!$A:$A, $A56, Collection!$B:$B, Y$2)</f>
        <v>0</v>
      </c>
    </row>
    <row r="57" spans="1:25">
      <c r="A57" s="38">
        <f t="shared" si="0"/>
        <v>42920</v>
      </c>
      <c r="B57" s="53">
        <f>SUMIFS(Collection!$J:$J, Collection!$A:$A, $A57, Collection!$B:$B, B$2)</f>
        <v>0</v>
      </c>
      <c r="C57" s="53">
        <f>SUMIFS(Collection!$J:$J, Collection!$A:$A, $A57, Collection!$B:$B, C$2)</f>
        <v>0</v>
      </c>
      <c r="D57" s="53">
        <f>SUMIFS(Collection!$J:$J, Collection!$A:$A, $A57, Collection!$B:$B, D$2)</f>
        <v>0</v>
      </c>
      <c r="E57" s="53">
        <f>SUMIFS(Collection!$J:$J, Collection!$A:$A, $A57, Collection!$B:$B, E$2)</f>
        <v>0</v>
      </c>
      <c r="F57" s="53">
        <f>SUMIFS(Collection!$J:$J, Collection!$A:$A, $A57, Collection!$B:$B, F$2)</f>
        <v>0</v>
      </c>
      <c r="G57" s="53">
        <f>SUMIFS(Collection!$J:$J, Collection!$A:$A, $A57, Collection!$B:$B, G$2)</f>
        <v>0</v>
      </c>
      <c r="H57" s="53">
        <f>SUMIFS(Collection!$J:$J, Collection!$A:$A, $A57, Collection!$B:$B, H$2)</f>
        <v>0</v>
      </c>
      <c r="I57" s="53">
        <f>SUMIFS(Collection!$J:$J, Collection!$A:$A, $A57, Collection!$B:$B, I$2)</f>
        <v>0</v>
      </c>
      <c r="J57" s="53">
        <f>SUMIFS(Collection!$J:$J, Collection!$A:$A, $A57, Collection!$B:$B, J$2)</f>
        <v>0</v>
      </c>
      <c r="K57" s="53">
        <f>SUMIFS(Collection!$J:$J, Collection!$A:$A, $A57, Collection!$B:$B, K$2)</f>
        <v>0</v>
      </c>
      <c r="L57" s="53">
        <f>SUMIFS(Collection!$J:$J, Collection!$A:$A, $A57, Collection!$B:$B, L$2)</f>
        <v>0</v>
      </c>
      <c r="M57" s="53">
        <f>SUMIFS(Collection!$J:$J, Collection!$A:$A, $A57, Collection!$B:$B, M$2)</f>
        <v>0</v>
      </c>
      <c r="N57" s="53">
        <f>SUMIFS(Collection!$J:$J, Collection!$A:$A, $A57, Collection!$B:$B, N$2)</f>
        <v>0</v>
      </c>
      <c r="O57" s="53">
        <f>SUMIFS(Collection!$J:$J, Collection!$A:$A, $A57, Collection!$B:$B, O$2)</f>
        <v>0</v>
      </c>
      <c r="P57" s="53">
        <f>SUMIFS(Collection!$J:$J, Collection!$A:$A, $A57, Collection!$B:$B, P$2)</f>
        <v>0</v>
      </c>
      <c r="Q57" s="53">
        <f>SUMIFS(Collection!$J:$J, Collection!$A:$A, $A57, Collection!$B:$B, Q$2)</f>
        <v>0</v>
      </c>
      <c r="R57" s="53">
        <f>SUMIFS(Collection!$J:$J, Collection!$A:$A, $A57, Collection!$B:$B, R$2)</f>
        <v>0</v>
      </c>
      <c r="S57" s="53">
        <f>SUMIFS(Collection!$J:$J, Collection!$A:$A, $A57, Collection!$B:$B, S$2)</f>
        <v>0</v>
      </c>
      <c r="T57" s="53">
        <f>SUMIFS(Collection!$J:$J, Collection!$A:$A, $A57, Collection!$B:$B, T$2)</f>
        <v>0</v>
      </c>
      <c r="U57" s="53">
        <f>SUMIFS(Collection!$J:$J, Collection!$A:$A, $A57, Collection!$B:$B, U$2)</f>
        <v>0</v>
      </c>
      <c r="V57" s="53">
        <f>SUMIFS(Collection!$J:$J, Collection!$A:$A, $A57, Collection!$B:$B, V$2)</f>
        <v>0</v>
      </c>
      <c r="W57" s="53">
        <f>SUMIFS(Collection!$J:$J, Collection!$A:$A, $A57, Collection!$B:$B, W$2)</f>
        <v>0</v>
      </c>
      <c r="X57" s="53">
        <f>SUMIFS(Collection!$J:$J, Collection!$A:$A, $A57, Collection!$B:$B, X$2)</f>
        <v>0</v>
      </c>
      <c r="Y57" s="53">
        <f>SUMIFS(Collection!$J:$J, Collection!$A:$A, $A57, Collection!$B:$B, Y$2)</f>
        <v>0</v>
      </c>
    </row>
    <row r="58" spans="1:25">
      <c r="A58" s="38">
        <f t="shared" si="0"/>
        <v>42921</v>
      </c>
      <c r="B58" s="53">
        <f>SUMIFS(Collection!$J:$J, Collection!$A:$A, $A58, Collection!$B:$B, B$2)</f>
        <v>0</v>
      </c>
      <c r="C58" s="53">
        <f>SUMIFS(Collection!$J:$J, Collection!$A:$A, $A58, Collection!$B:$B, C$2)</f>
        <v>0</v>
      </c>
      <c r="D58" s="53">
        <f>SUMIFS(Collection!$J:$J, Collection!$A:$A, $A58, Collection!$B:$B, D$2)</f>
        <v>0</v>
      </c>
      <c r="E58" s="53">
        <f>SUMIFS(Collection!$J:$J, Collection!$A:$A, $A58, Collection!$B:$B, E$2)</f>
        <v>0</v>
      </c>
      <c r="F58" s="53">
        <f>SUMIFS(Collection!$J:$J, Collection!$A:$A, $A58, Collection!$B:$B, F$2)</f>
        <v>0</v>
      </c>
      <c r="G58" s="53">
        <f>SUMIFS(Collection!$J:$J, Collection!$A:$A, $A58, Collection!$B:$B, G$2)</f>
        <v>0</v>
      </c>
      <c r="H58" s="53">
        <f>SUMIFS(Collection!$J:$J, Collection!$A:$A, $A58, Collection!$B:$B, H$2)</f>
        <v>0</v>
      </c>
      <c r="I58" s="53">
        <f>SUMIFS(Collection!$J:$J, Collection!$A:$A, $A58, Collection!$B:$B, I$2)</f>
        <v>0</v>
      </c>
      <c r="J58" s="53">
        <f>SUMIFS(Collection!$J:$J, Collection!$A:$A, $A58, Collection!$B:$B, J$2)</f>
        <v>0</v>
      </c>
      <c r="K58" s="53">
        <f>SUMIFS(Collection!$J:$J, Collection!$A:$A, $A58, Collection!$B:$B, K$2)</f>
        <v>0</v>
      </c>
      <c r="L58" s="53">
        <f>SUMIFS(Collection!$J:$J, Collection!$A:$A, $A58, Collection!$B:$B, L$2)</f>
        <v>0</v>
      </c>
      <c r="M58" s="53">
        <f>SUMIFS(Collection!$J:$J, Collection!$A:$A, $A58, Collection!$B:$B, M$2)</f>
        <v>0</v>
      </c>
      <c r="N58" s="53">
        <f>SUMIFS(Collection!$J:$J, Collection!$A:$A, $A58, Collection!$B:$B, N$2)</f>
        <v>0</v>
      </c>
      <c r="O58" s="53">
        <f>SUMIFS(Collection!$J:$J, Collection!$A:$A, $A58, Collection!$B:$B, O$2)</f>
        <v>0</v>
      </c>
      <c r="P58" s="53">
        <f>SUMIFS(Collection!$J:$J, Collection!$A:$A, $A58, Collection!$B:$B, P$2)</f>
        <v>0</v>
      </c>
      <c r="Q58" s="53">
        <f>SUMIFS(Collection!$J:$J, Collection!$A:$A, $A58, Collection!$B:$B, Q$2)</f>
        <v>0</v>
      </c>
      <c r="R58" s="53">
        <f>SUMIFS(Collection!$J:$J, Collection!$A:$A, $A58, Collection!$B:$B, R$2)</f>
        <v>0</v>
      </c>
      <c r="S58" s="53">
        <f>SUMIFS(Collection!$J:$J, Collection!$A:$A, $A58, Collection!$B:$B, S$2)</f>
        <v>0</v>
      </c>
      <c r="T58" s="53">
        <f>SUMIFS(Collection!$J:$J, Collection!$A:$A, $A58, Collection!$B:$B, T$2)</f>
        <v>0</v>
      </c>
      <c r="U58" s="53">
        <f>SUMIFS(Collection!$J:$J, Collection!$A:$A, $A58, Collection!$B:$B, U$2)</f>
        <v>0</v>
      </c>
      <c r="V58" s="53">
        <f>SUMIFS(Collection!$J:$J, Collection!$A:$A, $A58, Collection!$B:$B, V$2)</f>
        <v>0</v>
      </c>
      <c r="W58" s="53">
        <f>SUMIFS(Collection!$J:$J, Collection!$A:$A, $A58, Collection!$B:$B, W$2)</f>
        <v>0</v>
      </c>
      <c r="X58" s="53">
        <f>SUMIFS(Collection!$J:$J, Collection!$A:$A, $A58, Collection!$B:$B, X$2)</f>
        <v>0</v>
      </c>
      <c r="Y58" s="53">
        <f>SUMIFS(Collection!$J:$J, Collection!$A:$A, $A58, Collection!$B:$B, Y$2)</f>
        <v>0</v>
      </c>
    </row>
    <row r="59" spans="1:25">
      <c r="A59" s="38">
        <f t="shared" si="0"/>
        <v>42922</v>
      </c>
      <c r="B59" s="53">
        <f>SUMIFS(Collection!$J:$J, Collection!$A:$A, $A59, Collection!$B:$B, B$2)</f>
        <v>0</v>
      </c>
      <c r="C59" s="53">
        <f>SUMIFS(Collection!$J:$J, Collection!$A:$A, $A59, Collection!$B:$B, C$2)</f>
        <v>0</v>
      </c>
      <c r="D59" s="53">
        <f>SUMIFS(Collection!$J:$J, Collection!$A:$A, $A59, Collection!$B:$B, D$2)</f>
        <v>0</v>
      </c>
      <c r="E59" s="53">
        <f>SUMIFS(Collection!$J:$J, Collection!$A:$A, $A59, Collection!$B:$B, E$2)</f>
        <v>0</v>
      </c>
      <c r="F59" s="53">
        <f>SUMIFS(Collection!$J:$J, Collection!$A:$A, $A59, Collection!$B:$B, F$2)</f>
        <v>0</v>
      </c>
      <c r="G59" s="53">
        <f>SUMIFS(Collection!$J:$J, Collection!$A:$A, $A59, Collection!$B:$B, G$2)</f>
        <v>0</v>
      </c>
      <c r="H59" s="53">
        <f>SUMIFS(Collection!$J:$J, Collection!$A:$A, $A59, Collection!$B:$B, H$2)</f>
        <v>0</v>
      </c>
      <c r="I59" s="53">
        <f>SUMIFS(Collection!$J:$J, Collection!$A:$A, $A59, Collection!$B:$B, I$2)</f>
        <v>0</v>
      </c>
      <c r="J59" s="53">
        <f>SUMIFS(Collection!$J:$J, Collection!$A:$A, $A59, Collection!$B:$B, J$2)</f>
        <v>0</v>
      </c>
      <c r="K59" s="53">
        <f>SUMIFS(Collection!$J:$J, Collection!$A:$A, $A59, Collection!$B:$B, K$2)</f>
        <v>0</v>
      </c>
      <c r="L59" s="53">
        <f>SUMIFS(Collection!$J:$J, Collection!$A:$A, $A59, Collection!$B:$B, L$2)</f>
        <v>0</v>
      </c>
      <c r="M59" s="53">
        <f>SUMIFS(Collection!$J:$J, Collection!$A:$A, $A59, Collection!$B:$B, M$2)</f>
        <v>0</v>
      </c>
      <c r="N59" s="53">
        <f>SUMIFS(Collection!$J:$J, Collection!$A:$A, $A59, Collection!$B:$B, N$2)</f>
        <v>0</v>
      </c>
      <c r="O59" s="53">
        <f>SUMIFS(Collection!$J:$J, Collection!$A:$A, $A59, Collection!$B:$B, O$2)</f>
        <v>0</v>
      </c>
      <c r="P59" s="53">
        <f>SUMIFS(Collection!$J:$J, Collection!$A:$A, $A59, Collection!$B:$B, P$2)</f>
        <v>0</v>
      </c>
      <c r="Q59" s="53">
        <f>SUMIFS(Collection!$J:$J, Collection!$A:$A, $A59, Collection!$B:$B, Q$2)</f>
        <v>0</v>
      </c>
      <c r="R59" s="53">
        <f>SUMIFS(Collection!$J:$J, Collection!$A:$A, $A59, Collection!$B:$B, R$2)</f>
        <v>0</v>
      </c>
      <c r="S59" s="53">
        <f>SUMIFS(Collection!$J:$J, Collection!$A:$A, $A59, Collection!$B:$B, S$2)</f>
        <v>0</v>
      </c>
      <c r="T59" s="53">
        <f>SUMIFS(Collection!$J:$J, Collection!$A:$A, $A59, Collection!$B:$B, T$2)</f>
        <v>0</v>
      </c>
      <c r="U59" s="53">
        <f>SUMIFS(Collection!$J:$J, Collection!$A:$A, $A59, Collection!$B:$B, U$2)</f>
        <v>0</v>
      </c>
      <c r="V59" s="53">
        <f>SUMIFS(Collection!$J:$J, Collection!$A:$A, $A59, Collection!$B:$B, V$2)</f>
        <v>0</v>
      </c>
      <c r="W59" s="53">
        <f>SUMIFS(Collection!$J:$J, Collection!$A:$A, $A59, Collection!$B:$B, W$2)</f>
        <v>0</v>
      </c>
      <c r="X59" s="53">
        <f>SUMIFS(Collection!$J:$J, Collection!$A:$A, $A59, Collection!$B:$B, X$2)</f>
        <v>0</v>
      </c>
      <c r="Y59" s="53">
        <f>SUMIFS(Collection!$J:$J, Collection!$A:$A, $A59, Collection!$B:$B, Y$2)</f>
        <v>0</v>
      </c>
    </row>
    <row r="60" spans="1:25">
      <c r="A60" s="38">
        <f t="shared" si="0"/>
        <v>42923</v>
      </c>
      <c r="B60" s="53">
        <f>SUMIFS(Collection!$J:$J, Collection!$A:$A, $A60, Collection!$B:$B, B$2)</f>
        <v>0</v>
      </c>
      <c r="C60" s="53">
        <f>SUMIFS(Collection!$J:$J, Collection!$A:$A, $A60, Collection!$B:$B, C$2)</f>
        <v>0</v>
      </c>
      <c r="D60" s="53">
        <f>SUMIFS(Collection!$J:$J, Collection!$A:$A, $A60, Collection!$B:$B, D$2)</f>
        <v>0</v>
      </c>
      <c r="E60" s="53">
        <f>SUMIFS(Collection!$J:$J, Collection!$A:$A, $A60, Collection!$B:$B, E$2)</f>
        <v>0</v>
      </c>
      <c r="F60" s="53">
        <f>SUMIFS(Collection!$J:$J, Collection!$A:$A, $A60, Collection!$B:$B, F$2)</f>
        <v>0</v>
      </c>
      <c r="G60" s="53">
        <f>SUMIFS(Collection!$J:$J, Collection!$A:$A, $A60, Collection!$B:$B, G$2)</f>
        <v>0</v>
      </c>
      <c r="H60" s="53">
        <f>SUMIFS(Collection!$J:$J, Collection!$A:$A, $A60, Collection!$B:$B, H$2)</f>
        <v>0</v>
      </c>
      <c r="I60" s="53">
        <f>SUMIFS(Collection!$J:$J, Collection!$A:$A, $A60, Collection!$B:$B, I$2)</f>
        <v>0</v>
      </c>
      <c r="J60" s="53">
        <f>SUMIFS(Collection!$J:$J, Collection!$A:$A, $A60, Collection!$B:$B, J$2)</f>
        <v>0</v>
      </c>
      <c r="K60" s="53">
        <f>SUMIFS(Collection!$J:$J, Collection!$A:$A, $A60, Collection!$B:$B, K$2)</f>
        <v>0</v>
      </c>
      <c r="L60" s="53">
        <f>SUMIFS(Collection!$J:$J, Collection!$A:$A, $A60, Collection!$B:$B, L$2)</f>
        <v>0</v>
      </c>
      <c r="M60" s="53">
        <f>SUMIFS(Collection!$J:$J, Collection!$A:$A, $A60, Collection!$B:$B, M$2)</f>
        <v>0</v>
      </c>
      <c r="N60" s="53">
        <f>SUMIFS(Collection!$J:$J, Collection!$A:$A, $A60, Collection!$B:$B, N$2)</f>
        <v>0</v>
      </c>
      <c r="O60" s="53">
        <f>SUMIFS(Collection!$J:$J, Collection!$A:$A, $A60, Collection!$B:$B, O$2)</f>
        <v>0</v>
      </c>
      <c r="P60" s="53">
        <f>SUMIFS(Collection!$J:$J, Collection!$A:$A, $A60, Collection!$B:$B, P$2)</f>
        <v>0</v>
      </c>
      <c r="Q60" s="53">
        <f>SUMIFS(Collection!$J:$J, Collection!$A:$A, $A60, Collection!$B:$B, Q$2)</f>
        <v>0</v>
      </c>
      <c r="R60" s="53">
        <f>SUMIFS(Collection!$J:$J, Collection!$A:$A, $A60, Collection!$B:$B, R$2)</f>
        <v>0</v>
      </c>
      <c r="S60" s="53">
        <f>SUMIFS(Collection!$J:$J, Collection!$A:$A, $A60, Collection!$B:$B, S$2)</f>
        <v>0</v>
      </c>
      <c r="T60" s="53">
        <f>SUMIFS(Collection!$J:$J, Collection!$A:$A, $A60, Collection!$B:$B, T$2)</f>
        <v>0</v>
      </c>
      <c r="U60" s="53">
        <f>SUMIFS(Collection!$J:$J, Collection!$A:$A, $A60, Collection!$B:$B, U$2)</f>
        <v>0</v>
      </c>
      <c r="V60" s="53">
        <f>SUMIFS(Collection!$J:$J, Collection!$A:$A, $A60, Collection!$B:$B, V$2)</f>
        <v>0</v>
      </c>
      <c r="W60" s="53">
        <f>SUMIFS(Collection!$J:$J, Collection!$A:$A, $A60, Collection!$B:$B, W$2)</f>
        <v>0</v>
      </c>
      <c r="X60" s="53">
        <f>SUMIFS(Collection!$J:$J, Collection!$A:$A, $A60, Collection!$B:$B, X$2)</f>
        <v>0</v>
      </c>
      <c r="Y60" s="53">
        <f>SUMIFS(Collection!$J:$J, Collection!$A:$A, $A60, Collection!$B:$B, Y$2)</f>
        <v>0</v>
      </c>
    </row>
    <row r="61" spans="1:25">
      <c r="A61" s="38">
        <f t="shared" si="0"/>
        <v>42924</v>
      </c>
      <c r="B61" s="53">
        <f>SUMIFS(Collection!$J:$J, Collection!$A:$A, $A61, Collection!$B:$B, B$2)</f>
        <v>0</v>
      </c>
      <c r="C61" s="53">
        <f>SUMIFS(Collection!$J:$J, Collection!$A:$A, $A61, Collection!$B:$B, C$2)</f>
        <v>0</v>
      </c>
      <c r="D61" s="53">
        <f>SUMIFS(Collection!$J:$J, Collection!$A:$A, $A61, Collection!$B:$B, D$2)</f>
        <v>0</v>
      </c>
      <c r="E61" s="53">
        <f>SUMIFS(Collection!$J:$J, Collection!$A:$A, $A61, Collection!$B:$B, E$2)</f>
        <v>0</v>
      </c>
      <c r="F61" s="53">
        <f>SUMIFS(Collection!$J:$J, Collection!$A:$A, $A61, Collection!$B:$B, F$2)</f>
        <v>0</v>
      </c>
      <c r="G61" s="53">
        <f>SUMIFS(Collection!$J:$J, Collection!$A:$A, $A61, Collection!$B:$B, G$2)</f>
        <v>0</v>
      </c>
      <c r="H61" s="53">
        <f>SUMIFS(Collection!$J:$J, Collection!$A:$A, $A61, Collection!$B:$B, H$2)</f>
        <v>0</v>
      </c>
      <c r="I61" s="53">
        <f>SUMIFS(Collection!$J:$J, Collection!$A:$A, $A61, Collection!$B:$B, I$2)</f>
        <v>0</v>
      </c>
      <c r="J61" s="53">
        <f>SUMIFS(Collection!$J:$J, Collection!$A:$A, $A61, Collection!$B:$B, J$2)</f>
        <v>0</v>
      </c>
      <c r="K61" s="53">
        <f>SUMIFS(Collection!$J:$J, Collection!$A:$A, $A61, Collection!$B:$B, K$2)</f>
        <v>0</v>
      </c>
      <c r="L61" s="53">
        <f>SUMIFS(Collection!$J:$J, Collection!$A:$A, $A61, Collection!$B:$B, L$2)</f>
        <v>0</v>
      </c>
      <c r="M61" s="53">
        <f>SUMIFS(Collection!$J:$J, Collection!$A:$A, $A61, Collection!$B:$B, M$2)</f>
        <v>0</v>
      </c>
      <c r="N61" s="53">
        <f>SUMIFS(Collection!$J:$J, Collection!$A:$A, $A61, Collection!$B:$B, N$2)</f>
        <v>0</v>
      </c>
      <c r="O61" s="53">
        <f>SUMIFS(Collection!$J:$J, Collection!$A:$A, $A61, Collection!$B:$B, O$2)</f>
        <v>0</v>
      </c>
      <c r="P61" s="53">
        <f>SUMIFS(Collection!$J:$J, Collection!$A:$A, $A61, Collection!$B:$B, P$2)</f>
        <v>0</v>
      </c>
      <c r="Q61" s="53">
        <f>SUMIFS(Collection!$J:$J, Collection!$A:$A, $A61, Collection!$B:$B, Q$2)</f>
        <v>0</v>
      </c>
      <c r="R61" s="53">
        <f>SUMIFS(Collection!$J:$J, Collection!$A:$A, $A61, Collection!$B:$B, R$2)</f>
        <v>0</v>
      </c>
      <c r="S61" s="53">
        <f>SUMIFS(Collection!$J:$J, Collection!$A:$A, $A61, Collection!$B:$B, S$2)</f>
        <v>0</v>
      </c>
      <c r="T61" s="53">
        <f>SUMIFS(Collection!$J:$J, Collection!$A:$A, $A61, Collection!$B:$B, T$2)</f>
        <v>0</v>
      </c>
      <c r="U61" s="53">
        <f>SUMIFS(Collection!$J:$J, Collection!$A:$A, $A61, Collection!$B:$B, U$2)</f>
        <v>0</v>
      </c>
      <c r="V61" s="53">
        <f>SUMIFS(Collection!$J:$J, Collection!$A:$A, $A61, Collection!$B:$B, V$2)</f>
        <v>0</v>
      </c>
      <c r="W61" s="53">
        <f>SUMIFS(Collection!$J:$J, Collection!$A:$A, $A61, Collection!$B:$B, W$2)</f>
        <v>0</v>
      </c>
      <c r="X61" s="53">
        <f>SUMIFS(Collection!$J:$J, Collection!$A:$A, $A61, Collection!$B:$B, X$2)</f>
        <v>0</v>
      </c>
      <c r="Y61" s="53">
        <f>SUMIFS(Collection!$J:$J, Collection!$A:$A, $A61, Collection!$B:$B, Y$2)</f>
        <v>0</v>
      </c>
    </row>
    <row r="62" spans="1:25">
      <c r="A62" s="38">
        <f t="shared" si="0"/>
        <v>42925</v>
      </c>
      <c r="B62" s="53">
        <f>SUMIFS(Collection!$J:$J, Collection!$A:$A, $A62, Collection!$B:$B, B$2)</f>
        <v>0</v>
      </c>
      <c r="C62" s="53">
        <f>SUMIFS(Collection!$J:$J, Collection!$A:$A, $A62, Collection!$B:$B, C$2)</f>
        <v>0</v>
      </c>
      <c r="D62" s="53">
        <f>SUMIFS(Collection!$J:$J, Collection!$A:$A, $A62, Collection!$B:$B, D$2)</f>
        <v>0</v>
      </c>
      <c r="E62" s="53">
        <f>SUMIFS(Collection!$J:$J, Collection!$A:$A, $A62, Collection!$B:$B, E$2)</f>
        <v>0</v>
      </c>
      <c r="F62" s="53">
        <f>SUMIFS(Collection!$J:$J, Collection!$A:$A, $A62, Collection!$B:$B, F$2)</f>
        <v>0</v>
      </c>
      <c r="G62" s="53">
        <f>SUMIFS(Collection!$J:$J, Collection!$A:$A, $A62, Collection!$B:$B, G$2)</f>
        <v>0</v>
      </c>
      <c r="H62" s="53">
        <f>SUMIFS(Collection!$J:$J, Collection!$A:$A, $A62, Collection!$B:$B, H$2)</f>
        <v>0</v>
      </c>
      <c r="I62" s="53">
        <f>SUMIFS(Collection!$J:$J, Collection!$A:$A, $A62, Collection!$B:$B, I$2)</f>
        <v>0</v>
      </c>
      <c r="J62" s="53">
        <f>SUMIFS(Collection!$J:$J, Collection!$A:$A, $A62, Collection!$B:$B, J$2)</f>
        <v>0</v>
      </c>
      <c r="K62" s="53">
        <f>SUMIFS(Collection!$J:$J, Collection!$A:$A, $A62, Collection!$B:$B, K$2)</f>
        <v>0</v>
      </c>
      <c r="L62" s="53">
        <f>SUMIFS(Collection!$J:$J, Collection!$A:$A, $A62, Collection!$B:$B, L$2)</f>
        <v>0</v>
      </c>
      <c r="M62" s="53">
        <f>SUMIFS(Collection!$J:$J, Collection!$A:$A, $A62, Collection!$B:$B, M$2)</f>
        <v>0</v>
      </c>
      <c r="N62" s="53">
        <f>SUMIFS(Collection!$J:$J, Collection!$A:$A, $A62, Collection!$B:$B, N$2)</f>
        <v>0</v>
      </c>
      <c r="O62" s="53">
        <f>SUMIFS(Collection!$J:$J, Collection!$A:$A, $A62, Collection!$B:$B, O$2)</f>
        <v>0</v>
      </c>
      <c r="P62" s="53">
        <f>SUMIFS(Collection!$J:$J, Collection!$A:$A, $A62, Collection!$B:$B, P$2)</f>
        <v>0</v>
      </c>
      <c r="Q62" s="53">
        <f>SUMIFS(Collection!$J:$J, Collection!$A:$A, $A62, Collection!$B:$B, Q$2)</f>
        <v>0</v>
      </c>
      <c r="R62" s="53">
        <f>SUMIFS(Collection!$J:$J, Collection!$A:$A, $A62, Collection!$B:$B, R$2)</f>
        <v>0</v>
      </c>
      <c r="S62" s="53">
        <f>SUMIFS(Collection!$J:$J, Collection!$A:$A, $A62, Collection!$B:$B, S$2)</f>
        <v>0</v>
      </c>
      <c r="T62" s="53">
        <f>SUMIFS(Collection!$J:$J, Collection!$A:$A, $A62, Collection!$B:$B, T$2)</f>
        <v>0</v>
      </c>
      <c r="U62" s="53">
        <f>SUMIFS(Collection!$J:$J, Collection!$A:$A, $A62, Collection!$B:$B, U$2)</f>
        <v>0</v>
      </c>
      <c r="V62" s="53">
        <f>SUMIFS(Collection!$J:$J, Collection!$A:$A, $A62, Collection!$B:$B, V$2)</f>
        <v>0</v>
      </c>
      <c r="W62" s="53">
        <f>SUMIFS(Collection!$J:$J, Collection!$A:$A, $A62, Collection!$B:$B, W$2)</f>
        <v>0</v>
      </c>
      <c r="X62" s="53">
        <f>SUMIFS(Collection!$J:$J, Collection!$A:$A, $A62, Collection!$B:$B, X$2)</f>
        <v>0</v>
      </c>
      <c r="Y62" s="53">
        <f>SUMIFS(Collection!$J:$J, Collection!$A:$A, $A62, Collection!$B:$B, Y$2)</f>
        <v>0</v>
      </c>
    </row>
    <row r="63" spans="1:25">
      <c r="A63" s="38">
        <f t="shared" si="0"/>
        <v>42926</v>
      </c>
      <c r="B63" s="53">
        <f>SUMIFS(Collection!$J:$J, Collection!$A:$A, $A63, Collection!$B:$B, B$2)</f>
        <v>0</v>
      </c>
      <c r="C63" s="53">
        <f>SUMIFS(Collection!$J:$J, Collection!$A:$A, $A63, Collection!$B:$B, C$2)</f>
        <v>0</v>
      </c>
      <c r="D63" s="53">
        <f>SUMIFS(Collection!$J:$J, Collection!$A:$A, $A63, Collection!$B:$B, D$2)</f>
        <v>0</v>
      </c>
      <c r="E63" s="53">
        <f>SUMIFS(Collection!$J:$J, Collection!$A:$A, $A63, Collection!$B:$B, E$2)</f>
        <v>0</v>
      </c>
      <c r="F63" s="53">
        <f>SUMIFS(Collection!$J:$J, Collection!$A:$A, $A63, Collection!$B:$B, F$2)</f>
        <v>0</v>
      </c>
      <c r="G63" s="53">
        <f>SUMIFS(Collection!$J:$J, Collection!$A:$A, $A63, Collection!$B:$B, G$2)</f>
        <v>0</v>
      </c>
      <c r="H63" s="53">
        <f>SUMIFS(Collection!$J:$J, Collection!$A:$A, $A63, Collection!$B:$B, H$2)</f>
        <v>0</v>
      </c>
      <c r="I63" s="53">
        <f>SUMIFS(Collection!$J:$J, Collection!$A:$A, $A63, Collection!$B:$B, I$2)</f>
        <v>0</v>
      </c>
      <c r="J63" s="53">
        <f>SUMIFS(Collection!$J:$J, Collection!$A:$A, $A63, Collection!$B:$B, J$2)</f>
        <v>0</v>
      </c>
      <c r="K63" s="53">
        <f>SUMIFS(Collection!$J:$J, Collection!$A:$A, $A63, Collection!$B:$B, K$2)</f>
        <v>0</v>
      </c>
      <c r="L63" s="53">
        <f>SUMIFS(Collection!$J:$J, Collection!$A:$A, $A63, Collection!$B:$B, L$2)</f>
        <v>0</v>
      </c>
      <c r="M63" s="53">
        <f>SUMIFS(Collection!$J:$J, Collection!$A:$A, $A63, Collection!$B:$B, M$2)</f>
        <v>0</v>
      </c>
      <c r="N63" s="53">
        <f>SUMIFS(Collection!$J:$J, Collection!$A:$A, $A63, Collection!$B:$B, N$2)</f>
        <v>0</v>
      </c>
      <c r="O63" s="53">
        <f>SUMIFS(Collection!$J:$J, Collection!$A:$A, $A63, Collection!$B:$B, O$2)</f>
        <v>0</v>
      </c>
      <c r="P63" s="53">
        <f>SUMIFS(Collection!$J:$J, Collection!$A:$A, $A63, Collection!$B:$B, P$2)</f>
        <v>0</v>
      </c>
      <c r="Q63" s="53">
        <f>SUMIFS(Collection!$J:$J, Collection!$A:$A, $A63, Collection!$B:$B, Q$2)</f>
        <v>0</v>
      </c>
      <c r="R63" s="53">
        <f>SUMIFS(Collection!$J:$J, Collection!$A:$A, $A63, Collection!$B:$B, R$2)</f>
        <v>0</v>
      </c>
      <c r="S63" s="53">
        <f>SUMIFS(Collection!$J:$J, Collection!$A:$A, $A63, Collection!$B:$B, S$2)</f>
        <v>0</v>
      </c>
      <c r="T63" s="53">
        <f>SUMIFS(Collection!$J:$J, Collection!$A:$A, $A63, Collection!$B:$B, T$2)</f>
        <v>0</v>
      </c>
      <c r="U63" s="53">
        <f>SUMIFS(Collection!$J:$J, Collection!$A:$A, $A63, Collection!$B:$B, U$2)</f>
        <v>0</v>
      </c>
      <c r="V63" s="53">
        <f>SUMIFS(Collection!$J:$J, Collection!$A:$A, $A63, Collection!$B:$B, V$2)</f>
        <v>0</v>
      </c>
      <c r="W63" s="53">
        <f>SUMIFS(Collection!$J:$J, Collection!$A:$A, $A63, Collection!$B:$B, W$2)</f>
        <v>0</v>
      </c>
      <c r="X63" s="53">
        <f>SUMIFS(Collection!$J:$J, Collection!$A:$A, $A63, Collection!$B:$B, X$2)</f>
        <v>0</v>
      </c>
      <c r="Y63" s="53">
        <f>SUMIFS(Collection!$J:$J, Collection!$A:$A, $A63, Collection!$B:$B, Y$2)</f>
        <v>0</v>
      </c>
    </row>
    <row r="64" spans="1:25">
      <c r="A64" s="38">
        <f t="shared" si="0"/>
        <v>42927</v>
      </c>
      <c r="B64" s="53">
        <f>SUMIFS(Collection!$J:$J, Collection!$A:$A, $A64, Collection!$B:$B, B$2)</f>
        <v>0</v>
      </c>
      <c r="C64" s="53">
        <f>SUMIFS(Collection!$J:$J, Collection!$A:$A, $A64, Collection!$B:$B, C$2)</f>
        <v>0</v>
      </c>
      <c r="D64" s="53">
        <f>SUMIFS(Collection!$J:$J, Collection!$A:$A, $A64, Collection!$B:$B, D$2)</f>
        <v>0</v>
      </c>
      <c r="E64" s="53">
        <f>SUMIFS(Collection!$J:$J, Collection!$A:$A, $A64, Collection!$B:$B, E$2)</f>
        <v>0</v>
      </c>
      <c r="F64" s="53">
        <f>SUMIFS(Collection!$J:$J, Collection!$A:$A, $A64, Collection!$B:$B, F$2)</f>
        <v>0</v>
      </c>
      <c r="G64" s="53">
        <f>SUMIFS(Collection!$J:$J, Collection!$A:$A, $A64, Collection!$B:$B, G$2)</f>
        <v>0</v>
      </c>
      <c r="H64" s="53">
        <f>SUMIFS(Collection!$J:$J, Collection!$A:$A, $A64, Collection!$B:$B, H$2)</f>
        <v>0</v>
      </c>
      <c r="I64" s="53">
        <f>SUMIFS(Collection!$J:$J, Collection!$A:$A, $A64, Collection!$B:$B, I$2)</f>
        <v>0</v>
      </c>
      <c r="J64" s="53">
        <f>SUMIFS(Collection!$J:$J, Collection!$A:$A, $A64, Collection!$B:$B, J$2)</f>
        <v>0</v>
      </c>
      <c r="K64" s="53">
        <f>SUMIFS(Collection!$J:$J, Collection!$A:$A, $A64, Collection!$B:$B, K$2)</f>
        <v>0</v>
      </c>
      <c r="L64" s="53">
        <f>SUMIFS(Collection!$J:$J, Collection!$A:$A, $A64, Collection!$B:$B, L$2)</f>
        <v>0</v>
      </c>
      <c r="M64" s="53">
        <f>SUMIFS(Collection!$J:$J, Collection!$A:$A, $A64, Collection!$B:$B, M$2)</f>
        <v>0</v>
      </c>
      <c r="N64" s="53">
        <f>SUMIFS(Collection!$J:$J, Collection!$A:$A, $A64, Collection!$B:$B, N$2)</f>
        <v>0</v>
      </c>
      <c r="O64" s="53">
        <f>SUMIFS(Collection!$J:$J, Collection!$A:$A, $A64, Collection!$B:$B, O$2)</f>
        <v>0</v>
      </c>
      <c r="P64" s="53">
        <f>SUMIFS(Collection!$J:$J, Collection!$A:$A, $A64, Collection!$B:$B, P$2)</f>
        <v>0</v>
      </c>
      <c r="Q64" s="53">
        <f>SUMIFS(Collection!$J:$J, Collection!$A:$A, $A64, Collection!$B:$B, Q$2)</f>
        <v>0</v>
      </c>
      <c r="R64" s="53">
        <f>SUMIFS(Collection!$J:$J, Collection!$A:$A, $A64, Collection!$B:$B, R$2)</f>
        <v>0</v>
      </c>
      <c r="S64" s="53">
        <f>SUMIFS(Collection!$J:$J, Collection!$A:$A, $A64, Collection!$B:$B, S$2)</f>
        <v>0</v>
      </c>
      <c r="T64" s="53">
        <f>SUMIFS(Collection!$J:$J, Collection!$A:$A, $A64, Collection!$B:$B, T$2)</f>
        <v>0</v>
      </c>
      <c r="U64" s="53">
        <f>SUMIFS(Collection!$J:$J, Collection!$A:$A, $A64, Collection!$B:$B, U$2)</f>
        <v>0</v>
      </c>
      <c r="V64" s="53">
        <f>SUMIFS(Collection!$J:$J, Collection!$A:$A, $A64, Collection!$B:$B, V$2)</f>
        <v>0</v>
      </c>
      <c r="W64" s="53">
        <f>SUMIFS(Collection!$J:$J, Collection!$A:$A, $A64, Collection!$B:$B, W$2)</f>
        <v>0</v>
      </c>
      <c r="X64" s="53">
        <f>SUMIFS(Collection!$J:$J, Collection!$A:$A, $A64, Collection!$B:$B, X$2)</f>
        <v>0</v>
      </c>
      <c r="Y64" s="53">
        <f>SUMIFS(Collection!$J:$J, Collection!$A:$A, $A64, Collection!$B:$B, Y$2)</f>
        <v>0</v>
      </c>
    </row>
    <row r="65" spans="1:25">
      <c r="A65" s="38">
        <f t="shared" si="0"/>
        <v>42928</v>
      </c>
      <c r="B65" s="53">
        <f>SUMIFS(Collection!$J:$J, Collection!$A:$A, $A65, Collection!$B:$B, B$2)</f>
        <v>0</v>
      </c>
      <c r="C65" s="53">
        <f>SUMIFS(Collection!$J:$J, Collection!$A:$A, $A65, Collection!$B:$B, C$2)</f>
        <v>0</v>
      </c>
      <c r="D65" s="53">
        <f>SUMIFS(Collection!$J:$J, Collection!$A:$A, $A65, Collection!$B:$B, D$2)</f>
        <v>0</v>
      </c>
      <c r="E65" s="53">
        <f>SUMIFS(Collection!$J:$J, Collection!$A:$A, $A65, Collection!$B:$B, E$2)</f>
        <v>0</v>
      </c>
      <c r="F65" s="53">
        <f>SUMIFS(Collection!$J:$J, Collection!$A:$A, $A65, Collection!$B:$B, F$2)</f>
        <v>0</v>
      </c>
      <c r="G65" s="53">
        <f>SUMIFS(Collection!$J:$J, Collection!$A:$A, $A65, Collection!$B:$B, G$2)</f>
        <v>0</v>
      </c>
      <c r="H65" s="53">
        <f>SUMIFS(Collection!$J:$J, Collection!$A:$A, $A65, Collection!$B:$B, H$2)</f>
        <v>0</v>
      </c>
      <c r="I65" s="53">
        <f>SUMIFS(Collection!$J:$J, Collection!$A:$A, $A65, Collection!$B:$B, I$2)</f>
        <v>0</v>
      </c>
      <c r="J65" s="53">
        <f>SUMIFS(Collection!$J:$J, Collection!$A:$A, $A65, Collection!$B:$B, J$2)</f>
        <v>0</v>
      </c>
      <c r="K65" s="53">
        <f>SUMIFS(Collection!$J:$J, Collection!$A:$A, $A65, Collection!$B:$B, K$2)</f>
        <v>0</v>
      </c>
      <c r="L65" s="53">
        <f>SUMIFS(Collection!$J:$J, Collection!$A:$A, $A65, Collection!$B:$B, L$2)</f>
        <v>0</v>
      </c>
      <c r="M65" s="53">
        <f>SUMIFS(Collection!$J:$J, Collection!$A:$A, $A65, Collection!$B:$B, M$2)</f>
        <v>0</v>
      </c>
      <c r="N65" s="53">
        <f>SUMIFS(Collection!$J:$J, Collection!$A:$A, $A65, Collection!$B:$B, N$2)</f>
        <v>0</v>
      </c>
      <c r="O65" s="53">
        <f>SUMIFS(Collection!$J:$J, Collection!$A:$A, $A65, Collection!$B:$B, O$2)</f>
        <v>0</v>
      </c>
      <c r="P65" s="53">
        <f>SUMIFS(Collection!$J:$J, Collection!$A:$A, $A65, Collection!$B:$B, P$2)</f>
        <v>0</v>
      </c>
      <c r="Q65" s="53">
        <f>SUMIFS(Collection!$J:$J, Collection!$A:$A, $A65, Collection!$B:$B, Q$2)</f>
        <v>0</v>
      </c>
      <c r="R65" s="53">
        <f>SUMIFS(Collection!$J:$J, Collection!$A:$A, $A65, Collection!$B:$B, R$2)</f>
        <v>0</v>
      </c>
      <c r="S65" s="53">
        <f>SUMIFS(Collection!$J:$J, Collection!$A:$A, $A65, Collection!$B:$B, S$2)</f>
        <v>0</v>
      </c>
      <c r="T65" s="53">
        <f>SUMIFS(Collection!$J:$J, Collection!$A:$A, $A65, Collection!$B:$B, T$2)</f>
        <v>0</v>
      </c>
      <c r="U65" s="53">
        <f>SUMIFS(Collection!$J:$J, Collection!$A:$A, $A65, Collection!$B:$B, U$2)</f>
        <v>0</v>
      </c>
      <c r="V65" s="53">
        <f>SUMIFS(Collection!$J:$J, Collection!$A:$A, $A65, Collection!$B:$B, V$2)</f>
        <v>0</v>
      </c>
      <c r="W65" s="53">
        <f>SUMIFS(Collection!$J:$J, Collection!$A:$A, $A65, Collection!$B:$B, W$2)</f>
        <v>0</v>
      </c>
      <c r="X65" s="53">
        <f>SUMIFS(Collection!$J:$J, Collection!$A:$A, $A65, Collection!$B:$B, X$2)</f>
        <v>0</v>
      </c>
      <c r="Y65" s="53">
        <f>SUMIFS(Collection!$J:$J, Collection!$A:$A, $A65, Collection!$B:$B, Y$2)</f>
        <v>0</v>
      </c>
    </row>
    <row r="66" spans="1:25">
      <c r="A66" s="38">
        <f t="shared" si="0"/>
        <v>42929</v>
      </c>
      <c r="B66" s="53">
        <f>SUMIFS(Collection!$J:$J, Collection!$A:$A, $A66, Collection!$B:$B, B$2)</f>
        <v>0</v>
      </c>
      <c r="C66" s="53">
        <f>SUMIFS(Collection!$J:$J, Collection!$A:$A, $A66, Collection!$B:$B, C$2)</f>
        <v>0</v>
      </c>
      <c r="D66" s="53">
        <f>SUMIFS(Collection!$J:$J, Collection!$A:$A, $A66, Collection!$B:$B, D$2)</f>
        <v>0</v>
      </c>
      <c r="E66" s="53">
        <f>SUMIFS(Collection!$J:$J, Collection!$A:$A, $A66, Collection!$B:$B, E$2)</f>
        <v>0</v>
      </c>
      <c r="F66" s="53">
        <f>SUMIFS(Collection!$J:$J, Collection!$A:$A, $A66, Collection!$B:$B, F$2)</f>
        <v>0</v>
      </c>
      <c r="G66" s="53">
        <f>SUMIFS(Collection!$J:$J, Collection!$A:$A, $A66, Collection!$B:$B, G$2)</f>
        <v>0</v>
      </c>
      <c r="H66" s="53">
        <f>SUMIFS(Collection!$J:$J, Collection!$A:$A, $A66, Collection!$B:$B, H$2)</f>
        <v>0</v>
      </c>
      <c r="I66" s="53">
        <f>SUMIFS(Collection!$J:$J, Collection!$A:$A, $A66, Collection!$B:$B, I$2)</f>
        <v>0</v>
      </c>
      <c r="J66" s="53">
        <f>SUMIFS(Collection!$J:$J, Collection!$A:$A, $A66, Collection!$B:$B, J$2)</f>
        <v>0</v>
      </c>
      <c r="K66" s="53">
        <f>SUMIFS(Collection!$J:$J, Collection!$A:$A, $A66, Collection!$B:$B, K$2)</f>
        <v>0</v>
      </c>
      <c r="L66" s="53">
        <f>SUMIFS(Collection!$J:$J, Collection!$A:$A, $A66, Collection!$B:$B, L$2)</f>
        <v>0</v>
      </c>
      <c r="M66" s="53">
        <f>SUMIFS(Collection!$J:$J, Collection!$A:$A, $A66, Collection!$B:$B, M$2)</f>
        <v>0</v>
      </c>
      <c r="N66" s="53">
        <f>SUMIFS(Collection!$J:$J, Collection!$A:$A, $A66, Collection!$B:$B, N$2)</f>
        <v>0</v>
      </c>
      <c r="O66" s="53">
        <f>SUMIFS(Collection!$J:$J, Collection!$A:$A, $A66, Collection!$B:$B, O$2)</f>
        <v>0</v>
      </c>
      <c r="P66" s="53">
        <f>SUMIFS(Collection!$J:$J, Collection!$A:$A, $A66, Collection!$B:$B, P$2)</f>
        <v>0</v>
      </c>
      <c r="Q66" s="53">
        <f>SUMIFS(Collection!$J:$J, Collection!$A:$A, $A66, Collection!$B:$B, Q$2)</f>
        <v>0</v>
      </c>
      <c r="R66" s="53">
        <f>SUMIFS(Collection!$J:$J, Collection!$A:$A, $A66, Collection!$B:$B, R$2)</f>
        <v>0</v>
      </c>
      <c r="S66" s="53">
        <f>SUMIFS(Collection!$J:$J, Collection!$A:$A, $A66, Collection!$B:$B, S$2)</f>
        <v>0</v>
      </c>
      <c r="T66" s="53">
        <f>SUMIFS(Collection!$J:$J, Collection!$A:$A, $A66, Collection!$B:$B, T$2)</f>
        <v>0</v>
      </c>
      <c r="U66" s="53">
        <f>SUMIFS(Collection!$J:$J, Collection!$A:$A, $A66, Collection!$B:$B, U$2)</f>
        <v>0</v>
      </c>
      <c r="V66" s="53">
        <f>SUMIFS(Collection!$J:$J, Collection!$A:$A, $A66, Collection!$B:$B, V$2)</f>
        <v>0</v>
      </c>
      <c r="W66" s="53">
        <f>SUMIFS(Collection!$J:$J, Collection!$A:$A, $A66, Collection!$B:$B, W$2)</f>
        <v>0</v>
      </c>
      <c r="X66" s="53">
        <f>SUMIFS(Collection!$J:$J, Collection!$A:$A, $A66, Collection!$B:$B, X$2)</f>
        <v>0</v>
      </c>
      <c r="Y66" s="53">
        <f>SUMIFS(Collection!$J:$J, Collection!$A:$A, $A66, Collection!$B:$B, Y$2)</f>
        <v>0</v>
      </c>
    </row>
    <row r="67" spans="1:25">
      <c r="A67" s="38">
        <f t="shared" si="0"/>
        <v>42930</v>
      </c>
      <c r="B67" s="53">
        <f>SUMIFS(Collection!$J:$J, Collection!$A:$A, $A67, Collection!$B:$B, B$2)</f>
        <v>0</v>
      </c>
      <c r="C67" s="53">
        <f>SUMIFS(Collection!$J:$J, Collection!$A:$A, $A67, Collection!$B:$B, C$2)</f>
        <v>0</v>
      </c>
      <c r="D67" s="53">
        <f>SUMIFS(Collection!$J:$J, Collection!$A:$A, $A67, Collection!$B:$B, D$2)</f>
        <v>0</v>
      </c>
      <c r="E67" s="53">
        <f>SUMIFS(Collection!$J:$J, Collection!$A:$A, $A67, Collection!$B:$B, E$2)</f>
        <v>0</v>
      </c>
      <c r="F67" s="53">
        <f>SUMIFS(Collection!$J:$J, Collection!$A:$A, $A67, Collection!$B:$B, F$2)</f>
        <v>0</v>
      </c>
      <c r="G67" s="53">
        <f>SUMIFS(Collection!$J:$J, Collection!$A:$A, $A67, Collection!$B:$B, G$2)</f>
        <v>0</v>
      </c>
      <c r="H67" s="53">
        <f>SUMIFS(Collection!$J:$J, Collection!$A:$A, $A67, Collection!$B:$B, H$2)</f>
        <v>0</v>
      </c>
      <c r="I67" s="53">
        <f>SUMIFS(Collection!$J:$J, Collection!$A:$A, $A67, Collection!$B:$B, I$2)</f>
        <v>0</v>
      </c>
      <c r="J67" s="53">
        <f>SUMIFS(Collection!$J:$J, Collection!$A:$A, $A67, Collection!$B:$B, J$2)</f>
        <v>0</v>
      </c>
      <c r="K67" s="53">
        <f>SUMIFS(Collection!$J:$J, Collection!$A:$A, $A67, Collection!$B:$B, K$2)</f>
        <v>0</v>
      </c>
      <c r="L67" s="53">
        <f>SUMIFS(Collection!$J:$J, Collection!$A:$A, $A67, Collection!$B:$B, L$2)</f>
        <v>0</v>
      </c>
      <c r="M67" s="53">
        <f>SUMIFS(Collection!$J:$J, Collection!$A:$A, $A67, Collection!$B:$B, M$2)</f>
        <v>0</v>
      </c>
      <c r="N67" s="53">
        <f>SUMIFS(Collection!$J:$J, Collection!$A:$A, $A67, Collection!$B:$B, N$2)</f>
        <v>0</v>
      </c>
      <c r="O67" s="53">
        <f>SUMIFS(Collection!$J:$J, Collection!$A:$A, $A67, Collection!$B:$B, O$2)</f>
        <v>0</v>
      </c>
      <c r="P67" s="53">
        <f>SUMIFS(Collection!$J:$J, Collection!$A:$A, $A67, Collection!$B:$B, P$2)</f>
        <v>0</v>
      </c>
      <c r="Q67" s="53">
        <f>SUMIFS(Collection!$J:$J, Collection!$A:$A, $A67, Collection!$B:$B, Q$2)</f>
        <v>0</v>
      </c>
      <c r="R67" s="53">
        <f>SUMIFS(Collection!$J:$J, Collection!$A:$A, $A67, Collection!$B:$B, R$2)</f>
        <v>0</v>
      </c>
      <c r="S67" s="53">
        <f>SUMIFS(Collection!$J:$J, Collection!$A:$A, $A67, Collection!$B:$B, S$2)</f>
        <v>0</v>
      </c>
      <c r="T67" s="53">
        <f>SUMIFS(Collection!$J:$J, Collection!$A:$A, $A67, Collection!$B:$B, T$2)</f>
        <v>0</v>
      </c>
      <c r="U67" s="53">
        <f>SUMIFS(Collection!$J:$J, Collection!$A:$A, $A67, Collection!$B:$B, U$2)</f>
        <v>0</v>
      </c>
      <c r="V67" s="53">
        <f>SUMIFS(Collection!$J:$J, Collection!$A:$A, $A67, Collection!$B:$B, V$2)</f>
        <v>0</v>
      </c>
      <c r="W67" s="53">
        <f>SUMIFS(Collection!$J:$J, Collection!$A:$A, $A67, Collection!$B:$B, W$2)</f>
        <v>0</v>
      </c>
      <c r="X67" s="53">
        <f>SUMIFS(Collection!$J:$J, Collection!$A:$A, $A67, Collection!$B:$B, X$2)</f>
        <v>0</v>
      </c>
      <c r="Y67" s="53">
        <f>SUMIFS(Collection!$J:$J, Collection!$A:$A, $A67, Collection!$B:$B, Y$2)</f>
        <v>0</v>
      </c>
    </row>
    <row r="68" spans="1:25">
      <c r="A68" s="38">
        <f t="shared" si="0"/>
        <v>42931</v>
      </c>
      <c r="B68" s="53">
        <f>SUMIFS(Collection!$J:$J, Collection!$A:$A, $A68, Collection!$B:$B, B$2)</f>
        <v>0</v>
      </c>
      <c r="C68" s="53">
        <f>SUMIFS(Collection!$J:$J, Collection!$A:$A, $A68, Collection!$B:$B, C$2)</f>
        <v>0</v>
      </c>
      <c r="D68" s="53">
        <f>SUMIFS(Collection!$J:$J, Collection!$A:$A, $A68, Collection!$B:$B, D$2)</f>
        <v>0</v>
      </c>
      <c r="E68" s="53">
        <f>SUMIFS(Collection!$J:$J, Collection!$A:$A, $A68, Collection!$B:$B, E$2)</f>
        <v>0</v>
      </c>
      <c r="F68" s="53">
        <f>SUMIFS(Collection!$J:$J, Collection!$A:$A, $A68, Collection!$B:$B, F$2)</f>
        <v>0</v>
      </c>
      <c r="G68" s="53">
        <f>SUMIFS(Collection!$J:$J, Collection!$A:$A, $A68, Collection!$B:$B, G$2)</f>
        <v>0</v>
      </c>
      <c r="H68" s="53">
        <f>SUMIFS(Collection!$J:$J, Collection!$A:$A, $A68, Collection!$B:$B, H$2)</f>
        <v>0</v>
      </c>
      <c r="I68" s="53">
        <f>SUMIFS(Collection!$J:$J, Collection!$A:$A, $A68, Collection!$B:$B, I$2)</f>
        <v>0</v>
      </c>
      <c r="J68" s="53">
        <f>SUMIFS(Collection!$J:$J, Collection!$A:$A, $A68, Collection!$B:$B, J$2)</f>
        <v>0</v>
      </c>
      <c r="K68" s="53">
        <f>SUMIFS(Collection!$J:$J, Collection!$A:$A, $A68, Collection!$B:$B, K$2)</f>
        <v>0</v>
      </c>
      <c r="L68" s="53">
        <f>SUMIFS(Collection!$J:$J, Collection!$A:$A, $A68, Collection!$B:$B, L$2)</f>
        <v>0</v>
      </c>
      <c r="M68" s="53">
        <f>SUMIFS(Collection!$J:$J, Collection!$A:$A, $A68, Collection!$B:$B, M$2)</f>
        <v>0</v>
      </c>
      <c r="N68" s="53">
        <f>SUMIFS(Collection!$J:$J, Collection!$A:$A, $A68, Collection!$B:$B, N$2)</f>
        <v>0</v>
      </c>
      <c r="O68" s="53">
        <f>SUMIFS(Collection!$J:$J, Collection!$A:$A, $A68, Collection!$B:$B, O$2)</f>
        <v>0</v>
      </c>
      <c r="P68" s="53">
        <f>SUMIFS(Collection!$J:$J, Collection!$A:$A, $A68, Collection!$B:$B, P$2)</f>
        <v>0</v>
      </c>
      <c r="Q68" s="53">
        <f>SUMIFS(Collection!$J:$J, Collection!$A:$A, $A68, Collection!$B:$B, Q$2)</f>
        <v>0</v>
      </c>
      <c r="R68" s="53">
        <f>SUMIFS(Collection!$J:$J, Collection!$A:$A, $A68, Collection!$B:$B, R$2)</f>
        <v>0</v>
      </c>
      <c r="S68" s="53">
        <f>SUMIFS(Collection!$J:$J, Collection!$A:$A, $A68, Collection!$B:$B, S$2)</f>
        <v>0</v>
      </c>
      <c r="T68" s="53">
        <f>SUMIFS(Collection!$J:$J, Collection!$A:$A, $A68, Collection!$B:$B, T$2)</f>
        <v>0</v>
      </c>
      <c r="U68" s="53">
        <f>SUMIFS(Collection!$J:$J, Collection!$A:$A, $A68, Collection!$B:$B, U$2)</f>
        <v>0</v>
      </c>
      <c r="V68" s="53">
        <f>SUMIFS(Collection!$J:$J, Collection!$A:$A, $A68, Collection!$B:$B, V$2)</f>
        <v>0</v>
      </c>
      <c r="W68" s="53">
        <f>SUMIFS(Collection!$J:$J, Collection!$A:$A, $A68, Collection!$B:$B, W$2)</f>
        <v>0</v>
      </c>
      <c r="X68" s="53">
        <f>SUMIFS(Collection!$J:$J, Collection!$A:$A, $A68, Collection!$B:$B, X$2)</f>
        <v>0</v>
      </c>
      <c r="Y68" s="53">
        <f>SUMIFS(Collection!$J:$J, Collection!$A:$A, $A68, Collection!$B:$B, Y$2)</f>
        <v>0</v>
      </c>
    </row>
    <row r="69" spans="1:25">
      <c r="A69" s="38">
        <f t="shared" si="0"/>
        <v>42932</v>
      </c>
      <c r="B69" s="53">
        <f>SUMIFS(Collection!$J:$J, Collection!$A:$A, $A69, Collection!$B:$B, B$2)</f>
        <v>0</v>
      </c>
      <c r="C69" s="53">
        <f>SUMIFS(Collection!$J:$J, Collection!$A:$A, $A69, Collection!$B:$B, C$2)</f>
        <v>0</v>
      </c>
      <c r="D69" s="53">
        <f>SUMIFS(Collection!$J:$J, Collection!$A:$A, $A69, Collection!$B:$B, D$2)</f>
        <v>0</v>
      </c>
      <c r="E69" s="53">
        <f>SUMIFS(Collection!$J:$J, Collection!$A:$A, $A69, Collection!$B:$B, E$2)</f>
        <v>0</v>
      </c>
      <c r="F69" s="53">
        <f>SUMIFS(Collection!$J:$J, Collection!$A:$A, $A69, Collection!$B:$B, F$2)</f>
        <v>0</v>
      </c>
      <c r="G69" s="53">
        <f>SUMIFS(Collection!$J:$J, Collection!$A:$A, $A69, Collection!$B:$B, G$2)</f>
        <v>0</v>
      </c>
      <c r="H69" s="53">
        <f>SUMIFS(Collection!$J:$J, Collection!$A:$A, $A69, Collection!$B:$B, H$2)</f>
        <v>0</v>
      </c>
      <c r="I69" s="53">
        <f>SUMIFS(Collection!$J:$J, Collection!$A:$A, $A69, Collection!$B:$B, I$2)</f>
        <v>0</v>
      </c>
      <c r="J69" s="53">
        <f>SUMIFS(Collection!$J:$J, Collection!$A:$A, $A69, Collection!$B:$B, J$2)</f>
        <v>0</v>
      </c>
      <c r="K69" s="53">
        <f>SUMIFS(Collection!$J:$J, Collection!$A:$A, $A69, Collection!$B:$B, K$2)</f>
        <v>0</v>
      </c>
      <c r="L69" s="53">
        <f>SUMIFS(Collection!$J:$J, Collection!$A:$A, $A69, Collection!$B:$B, L$2)</f>
        <v>0</v>
      </c>
      <c r="M69" s="53">
        <f>SUMIFS(Collection!$J:$J, Collection!$A:$A, $A69, Collection!$B:$B, M$2)</f>
        <v>0</v>
      </c>
      <c r="N69" s="53">
        <f>SUMIFS(Collection!$J:$J, Collection!$A:$A, $A69, Collection!$B:$B, N$2)</f>
        <v>0</v>
      </c>
      <c r="O69" s="53">
        <f>SUMIFS(Collection!$J:$J, Collection!$A:$A, $A69, Collection!$B:$B, O$2)</f>
        <v>0</v>
      </c>
      <c r="P69" s="53">
        <f>SUMIFS(Collection!$J:$J, Collection!$A:$A, $A69, Collection!$B:$B, P$2)</f>
        <v>0</v>
      </c>
      <c r="Q69" s="53">
        <f>SUMIFS(Collection!$J:$J, Collection!$A:$A, $A69, Collection!$B:$B, Q$2)</f>
        <v>0</v>
      </c>
      <c r="R69" s="53">
        <f>SUMIFS(Collection!$J:$J, Collection!$A:$A, $A69, Collection!$B:$B, R$2)</f>
        <v>0</v>
      </c>
      <c r="S69" s="53">
        <f>SUMIFS(Collection!$J:$J, Collection!$A:$A, $A69, Collection!$B:$B, S$2)</f>
        <v>0</v>
      </c>
      <c r="T69" s="53">
        <f>SUMIFS(Collection!$J:$J, Collection!$A:$A, $A69, Collection!$B:$B, T$2)</f>
        <v>0</v>
      </c>
      <c r="U69" s="53">
        <f>SUMIFS(Collection!$J:$J, Collection!$A:$A, $A69, Collection!$B:$B, U$2)</f>
        <v>0</v>
      </c>
      <c r="V69" s="53">
        <f>SUMIFS(Collection!$J:$J, Collection!$A:$A, $A69, Collection!$B:$B, V$2)</f>
        <v>0</v>
      </c>
      <c r="W69" s="53">
        <f>SUMIFS(Collection!$J:$J, Collection!$A:$A, $A69, Collection!$B:$B, W$2)</f>
        <v>0</v>
      </c>
      <c r="X69" s="53">
        <f>SUMIFS(Collection!$J:$J, Collection!$A:$A, $A69, Collection!$B:$B, X$2)</f>
        <v>0</v>
      </c>
      <c r="Y69" s="53">
        <f>SUMIFS(Collection!$J:$J, Collection!$A:$A, $A69, Collection!$B:$B, Y$2)</f>
        <v>0</v>
      </c>
    </row>
    <row r="70" spans="1:25">
      <c r="A70" s="38">
        <f t="shared" si="0"/>
        <v>42933</v>
      </c>
      <c r="B70" s="53">
        <f>SUMIFS(Collection!$J:$J, Collection!$A:$A, $A70, Collection!$B:$B, B$2)</f>
        <v>0</v>
      </c>
      <c r="C70" s="53">
        <f>SUMIFS(Collection!$J:$J, Collection!$A:$A, $A70, Collection!$B:$B, C$2)</f>
        <v>0</v>
      </c>
      <c r="D70" s="53">
        <f>SUMIFS(Collection!$J:$J, Collection!$A:$A, $A70, Collection!$B:$B, D$2)</f>
        <v>0</v>
      </c>
      <c r="E70" s="53">
        <f>SUMIFS(Collection!$J:$J, Collection!$A:$A, $A70, Collection!$B:$B, E$2)</f>
        <v>0</v>
      </c>
      <c r="F70" s="53">
        <f>SUMIFS(Collection!$J:$J, Collection!$A:$A, $A70, Collection!$B:$B, F$2)</f>
        <v>0</v>
      </c>
      <c r="G70" s="53">
        <f>SUMIFS(Collection!$J:$J, Collection!$A:$A, $A70, Collection!$B:$B, G$2)</f>
        <v>0</v>
      </c>
      <c r="H70" s="53">
        <f>SUMIFS(Collection!$J:$J, Collection!$A:$A, $A70, Collection!$B:$B, H$2)</f>
        <v>0</v>
      </c>
      <c r="I70" s="53">
        <f>SUMIFS(Collection!$J:$J, Collection!$A:$A, $A70, Collection!$B:$B, I$2)</f>
        <v>0</v>
      </c>
      <c r="J70" s="53">
        <f>SUMIFS(Collection!$J:$J, Collection!$A:$A, $A70, Collection!$B:$B, J$2)</f>
        <v>0</v>
      </c>
      <c r="K70" s="53">
        <f>SUMIFS(Collection!$J:$J, Collection!$A:$A, $A70, Collection!$B:$B, K$2)</f>
        <v>0</v>
      </c>
      <c r="L70" s="53">
        <f>SUMIFS(Collection!$J:$J, Collection!$A:$A, $A70, Collection!$B:$B, L$2)</f>
        <v>0</v>
      </c>
      <c r="M70" s="53">
        <f>SUMIFS(Collection!$J:$J, Collection!$A:$A, $A70, Collection!$B:$B, M$2)</f>
        <v>0</v>
      </c>
      <c r="N70" s="53">
        <f>SUMIFS(Collection!$J:$J, Collection!$A:$A, $A70, Collection!$B:$B, N$2)</f>
        <v>0</v>
      </c>
      <c r="O70" s="53">
        <f>SUMIFS(Collection!$J:$J, Collection!$A:$A, $A70, Collection!$B:$B, O$2)</f>
        <v>0</v>
      </c>
      <c r="P70" s="53">
        <f>SUMIFS(Collection!$J:$J, Collection!$A:$A, $A70, Collection!$B:$B, P$2)</f>
        <v>0</v>
      </c>
      <c r="Q70" s="53">
        <f>SUMIFS(Collection!$J:$J, Collection!$A:$A, $A70, Collection!$B:$B, Q$2)</f>
        <v>0</v>
      </c>
      <c r="R70" s="53">
        <f>SUMIFS(Collection!$J:$J, Collection!$A:$A, $A70, Collection!$B:$B, R$2)</f>
        <v>0</v>
      </c>
      <c r="S70" s="53">
        <f>SUMIFS(Collection!$J:$J, Collection!$A:$A, $A70, Collection!$B:$B, S$2)</f>
        <v>0</v>
      </c>
      <c r="T70" s="53">
        <f>SUMIFS(Collection!$J:$J, Collection!$A:$A, $A70, Collection!$B:$B, T$2)</f>
        <v>0</v>
      </c>
      <c r="U70" s="53">
        <f>SUMIFS(Collection!$J:$J, Collection!$A:$A, $A70, Collection!$B:$B, U$2)</f>
        <v>0</v>
      </c>
      <c r="V70" s="53">
        <f>SUMIFS(Collection!$J:$J, Collection!$A:$A, $A70, Collection!$B:$B, V$2)</f>
        <v>0</v>
      </c>
      <c r="W70" s="53">
        <f>SUMIFS(Collection!$J:$J, Collection!$A:$A, $A70, Collection!$B:$B, W$2)</f>
        <v>0</v>
      </c>
      <c r="X70" s="53">
        <f>SUMIFS(Collection!$J:$J, Collection!$A:$A, $A70, Collection!$B:$B, X$2)</f>
        <v>0</v>
      </c>
      <c r="Y70" s="53">
        <f>SUMIFS(Collection!$J:$J, Collection!$A:$A, $A70, Collection!$B:$B, Y$2)</f>
        <v>0</v>
      </c>
    </row>
    <row r="71" spans="1:25">
      <c r="A71" s="38">
        <f t="shared" ref="A71" si="1">1+A70</f>
        <v>42934</v>
      </c>
      <c r="B71" s="53">
        <f>SUMIFS(Collection!$J:$J, Collection!$A:$A, $A71, Collection!$B:$B, B$2)</f>
        <v>0</v>
      </c>
      <c r="C71" s="53">
        <f>SUMIFS(Collection!$J:$J, Collection!$A:$A, $A71, Collection!$B:$B, C$2)</f>
        <v>0</v>
      </c>
      <c r="D71" s="53">
        <f>SUMIFS(Collection!$J:$J, Collection!$A:$A, $A71, Collection!$B:$B, D$2)</f>
        <v>0</v>
      </c>
      <c r="E71" s="53">
        <f>SUMIFS(Collection!$J:$J, Collection!$A:$A, $A71, Collection!$B:$B, E$2)</f>
        <v>0</v>
      </c>
      <c r="F71" s="53">
        <f>SUMIFS(Collection!$J:$J, Collection!$A:$A, $A71, Collection!$B:$B, F$2)</f>
        <v>0</v>
      </c>
      <c r="G71" s="53">
        <f>SUMIFS(Collection!$J:$J, Collection!$A:$A, $A71, Collection!$B:$B, G$2)</f>
        <v>0</v>
      </c>
      <c r="H71" s="53">
        <f>SUMIFS(Collection!$J:$J, Collection!$A:$A, $A71, Collection!$B:$B, H$2)</f>
        <v>0</v>
      </c>
      <c r="I71" s="53">
        <f>SUMIFS(Collection!$J:$J, Collection!$A:$A, $A71, Collection!$B:$B, I$2)</f>
        <v>0</v>
      </c>
      <c r="J71" s="53">
        <f>SUMIFS(Collection!$J:$J, Collection!$A:$A, $A71, Collection!$B:$B, J$2)</f>
        <v>0</v>
      </c>
      <c r="K71" s="53">
        <f>SUMIFS(Collection!$J:$J, Collection!$A:$A, $A71, Collection!$B:$B, K$2)</f>
        <v>0</v>
      </c>
      <c r="L71" s="53">
        <f>SUMIFS(Collection!$J:$J, Collection!$A:$A, $A71, Collection!$B:$B, L$2)</f>
        <v>0</v>
      </c>
      <c r="M71" s="53">
        <f>SUMIFS(Collection!$J:$J, Collection!$A:$A, $A71, Collection!$B:$B, M$2)</f>
        <v>0</v>
      </c>
      <c r="N71" s="53">
        <f>SUMIFS(Collection!$J:$J, Collection!$A:$A, $A71, Collection!$B:$B, N$2)</f>
        <v>0</v>
      </c>
      <c r="O71" s="53">
        <f>SUMIFS(Collection!$J:$J, Collection!$A:$A, $A71, Collection!$B:$B, O$2)</f>
        <v>0</v>
      </c>
      <c r="P71" s="53">
        <f>SUMIFS(Collection!$J:$J, Collection!$A:$A, $A71, Collection!$B:$B, P$2)</f>
        <v>0</v>
      </c>
      <c r="Q71" s="53">
        <f>SUMIFS(Collection!$J:$J, Collection!$A:$A, $A71, Collection!$B:$B, Q$2)</f>
        <v>0</v>
      </c>
      <c r="R71" s="53">
        <f>SUMIFS(Collection!$J:$J, Collection!$A:$A, $A71, Collection!$B:$B, R$2)</f>
        <v>0</v>
      </c>
      <c r="S71" s="53">
        <f>SUMIFS(Collection!$J:$J, Collection!$A:$A, $A71, Collection!$B:$B, S$2)</f>
        <v>0</v>
      </c>
      <c r="T71" s="53">
        <f>SUMIFS(Collection!$J:$J, Collection!$A:$A, $A71, Collection!$B:$B, T$2)</f>
        <v>0</v>
      </c>
      <c r="U71" s="53">
        <f>SUMIFS(Collection!$J:$J, Collection!$A:$A, $A71, Collection!$B:$B, U$2)</f>
        <v>0</v>
      </c>
      <c r="V71" s="53">
        <f>SUMIFS(Collection!$J:$J, Collection!$A:$A, $A71, Collection!$B:$B, V$2)</f>
        <v>0</v>
      </c>
      <c r="W71" s="53">
        <f>SUMIFS(Collection!$J:$J, Collection!$A:$A, $A71, Collection!$B:$B, W$2)</f>
        <v>0</v>
      </c>
      <c r="X71" s="53">
        <f>SUMIFS(Collection!$J:$J, Collection!$A:$A, $A71, Collection!$B:$B, X$2)</f>
        <v>0</v>
      </c>
      <c r="Y71" s="53">
        <f>SUMIFS(Collection!$J:$J, Collection!$A:$A, $A71, Collection!$B:$B, Y$2)</f>
        <v>0</v>
      </c>
    </row>
  </sheetData>
  <pageMargins left="0.75" right="0.75" top="1" bottom="1" header="0.5" footer="0.5"/>
  <pageSetup orientation="portrait" horizontalDpi="4294967292" verticalDpi="4294967292"/>
  <ignoredErrors>
    <ignoredError sqref="B3:Y71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Ruler="0" workbookViewId="0">
      <selection activeCell="E19" sqref="E19"/>
    </sheetView>
  </sheetViews>
  <sheetFormatPr baseColWidth="10" defaultRowHeight="15" x14ac:dyDescent="0"/>
  <cols>
    <col min="6" max="6" width="19.6640625" customWidth="1"/>
    <col min="7" max="7" width="13.5" style="20" customWidth="1"/>
    <col min="8" max="8" width="11" customWidth="1"/>
    <col min="9" max="9" width="14.33203125" style="128" bestFit="1" customWidth="1"/>
  </cols>
  <sheetData>
    <row r="1" spans="1:9" s="58" customFormat="1">
      <c r="A1" s="58" t="s">
        <v>82</v>
      </c>
      <c r="B1" s="58" t="s">
        <v>10</v>
      </c>
      <c r="C1" s="58" t="s">
        <v>1</v>
      </c>
      <c r="D1" s="58" t="s">
        <v>136</v>
      </c>
      <c r="E1" s="58" t="s">
        <v>137</v>
      </c>
      <c r="F1" s="58" t="s">
        <v>139</v>
      </c>
      <c r="G1" s="59" t="s">
        <v>140</v>
      </c>
      <c r="H1" s="58" t="s">
        <v>141</v>
      </c>
      <c r="I1" s="127" t="s">
        <v>155</v>
      </c>
    </row>
    <row r="2" spans="1:9">
      <c r="A2" s="19">
        <v>42884</v>
      </c>
      <c r="B2" t="s">
        <v>138</v>
      </c>
      <c r="C2" t="s">
        <v>18</v>
      </c>
      <c r="D2">
        <v>91</v>
      </c>
      <c r="E2">
        <v>112</v>
      </c>
      <c r="F2">
        <f t="shared" ref="F2:F9" si="0">AVERAGE(D2:E2)</f>
        <v>101.5</v>
      </c>
      <c r="G2" s="20">
        <f>F2/((0.1*3*3)/1000)</f>
        <v>112777.77777777777</v>
      </c>
      <c r="H2">
        <v>70</v>
      </c>
      <c r="I2" s="128">
        <f>(G2-$G$13)/G2</f>
        <v>-3.1347962382446094E-3</v>
      </c>
    </row>
    <row r="3" spans="1:9">
      <c r="A3" s="19">
        <v>42884</v>
      </c>
      <c r="B3">
        <v>8</v>
      </c>
      <c r="D3">
        <v>92</v>
      </c>
      <c r="E3">
        <v>111</v>
      </c>
      <c r="F3">
        <f t="shared" si="0"/>
        <v>101.5</v>
      </c>
      <c r="G3" s="20">
        <f t="shared" ref="G3:G12" si="1">F3/((0.1*3*3)/1000)</f>
        <v>112777.77777777777</v>
      </c>
      <c r="H3">
        <v>70</v>
      </c>
      <c r="I3" s="128">
        <f t="shared" ref="I3:I12" si="2">(G3-$G$13)/G3</f>
        <v>-3.1347962382446094E-3</v>
      </c>
    </row>
    <row r="4" spans="1:9">
      <c r="A4" s="19">
        <v>42884</v>
      </c>
      <c r="B4">
        <v>13</v>
      </c>
      <c r="D4">
        <v>109</v>
      </c>
      <c r="E4">
        <v>105</v>
      </c>
      <c r="F4">
        <f t="shared" si="0"/>
        <v>107</v>
      </c>
      <c r="G4" s="20">
        <f t="shared" si="1"/>
        <v>118888.88888888888</v>
      </c>
      <c r="H4">
        <v>70</v>
      </c>
      <c r="I4" s="128">
        <f t="shared" si="2"/>
        <v>4.8428207306711879E-2</v>
      </c>
    </row>
    <row r="5" spans="1:9">
      <c r="A5" s="19">
        <v>42884</v>
      </c>
      <c r="B5">
        <v>3</v>
      </c>
      <c r="D5">
        <v>96</v>
      </c>
      <c r="E5">
        <v>118</v>
      </c>
      <c r="F5">
        <f t="shared" si="0"/>
        <v>107</v>
      </c>
      <c r="G5" s="20">
        <f t="shared" si="1"/>
        <v>118888.88888888888</v>
      </c>
      <c r="H5">
        <v>70</v>
      </c>
      <c r="I5" s="128">
        <f t="shared" si="2"/>
        <v>4.8428207306711879E-2</v>
      </c>
    </row>
    <row r="6" spans="1:9">
      <c r="A6" s="19">
        <v>42884</v>
      </c>
      <c r="B6">
        <v>5</v>
      </c>
      <c r="D6">
        <v>91</v>
      </c>
      <c r="E6">
        <v>92</v>
      </c>
      <c r="F6">
        <f t="shared" si="0"/>
        <v>91.5</v>
      </c>
      <c r="G6" s="20">
        <f t="shared" si="1"/>
        <v>101666.66666666666</v>
      </c>
      <c r="H6">
        <v>70</v>
      </c>
      <c r="I6" s="128">
        <f t="shared" si="2"/>
        <v>-0.11276701440635876</v>
      </c>
    </row>
    <row r="7" spans="1:9">
      <c r="A7" s="19">
        <v>42884</v>
      </c>
      <c r="B7">
        <v>16</v>
      </c>
      <c r="D7">
        <v>107</v>
      </c>
      <c r="E7">
        <v>106</v>
      </c>
      <c r="F7">
        <f t="shared" si="0"/>
        <v>106.5</v>
      </c>
      <c r="G7" s="20">
        <f t="shared" si="1"/>
        <v>118333.33333333333</v>
      </c>
      <c r="H7">
        <v>70</v>
      </c>
      <c r="I7" s="128">
        <f t="shared" si="2"/>
        <v>4.3960734101579135E-2</v>
      </c>
    </row>
    <row r="8" spans="1:9">
      <c r="A8" s="19">
        <v>42884</v>
      </c>
      <c r="B8">
        <v>9</v>
      </c>
      <c r="D8">
        <v>113</v>
      </c>
      <c r="E8">
        <v>111</v>
      </c>
      <c r="F8">
        <f t="shared" si="0"/>
        <v>112</v>
      </c>
      <c r="G8" s="20">
        <f t="shared" si="1"/>
        <v>124444.44444444444</v>
      </c>
      <c r="H8">
        <v>70</v>
      </c>
      <c r="I8" s="128">
        <f t="shared" si="2"/>
        <v>9.090909090909087E-2</v>
      </c>
    </row>
    <row r="9" spans="1:9">
      <c r="A9" s="19">
        <v>42884</v>
      </c>
      <c r="B9">
        <v>10</v>
      </c>
      <c r="D9">
        <v>98</v>
      </c>
      <c r="E9">
        <v>100</v>
      </c>
      <c r="F9">
        <f t="shared" si="0"/>
        <v>99</v>
      </c>
      <c r="G9" s="20">
        <f t="shared" si="1"/>
        <v>109999.99999999999</v>
      </c>
      <c r="H9">
        <v>70</v>
      </c>
      <c r="I9" s="128">
        <f t="shared" si="2"/>
        <v>-2.8466483011937688E-2</v>
      </c>
    </row>
    <row r="10" spans="1:9">
      <c r="A10" s="19">
        <v>42884</v>
      </c>
      <c r="B10">
        <v>12</v>
      </c>
      <c r="D10">
        <v>74</v>
      </c>
      <c r="E10">
        <v>113</v>
      </c>
      <c r="F10">
        <f>AVERAGE(D10:E10)</f>
        <v>93.5</v>
      </c>
      <c r="G10" s="20">
        <f t="shared" si="1"/>
        <v>103888.88888888888</v>
      </c>
      <c r="H10">
        <v>70</v>
      </c>
      <c r="I10" s="128">
        <f t="shared" si="2"/>
        <v>-8.8964511424404605E-2</v>
      </c>
    </row>
    <row r="11" spans="1:9">
      <c r="A11" s="19">
        <v>42884</v>
      </c>
      <c r="B11">
        <v>11</v>
      </c>
      <c r="D11">
        <v>96</v>
      </c>
      <c r="E11">
        <v>100</v>
      </c>
      <c r="F11">
        <f>AVERAGE(D11:E11)</f>
        <v>98</v>
      </c>
      <c r="G11" s="20">
        <f t="shared" si="1"/>
        <v>108888.88888888888</v>
      </c>
      <c r="H11">
        <v>70</v>
      </c>
      <c r="I11" s="128">
        <f t="shared" si="2"/>
        <v>-3.8961038961039078E-2</v>
      </c>
    </row>
    <row r="12" spans="1:9">
      <c r="A12" s="19">
        <v>42884</v>
      </c>
      <c r="B12">
        <v>7</v>
      </c>
      <c r="D12">
        <v>110</v>
      </c>
      <c r="E12">
        <v>95</v>
      </c>
      <c r="F12">
        <f>AVERAGE(D12:E12)</f>
        <v>102.5</v>
      </c>
      <c r="G12" s="20">
        <f t="shared" si="1"/>
        <v>113888.88888888888</v>
      </c>
      <c r="H12">
        <v>70</v>
      </c>
      <c r="I12" s="128">
        <f t="shared" si="2"/>
        <v>6.6518847006650809E-3</v>
      </c>
    </row>
    <row r="13" spans="1:9">
      <c r="F13" t="s">
        <v>139</v>
      </c>
      <c r="G13" s="20">
        <f>AVERAGE(G2:G12)</f>
        <v>113131.31313131313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G35" sqref="G35"/>
    </sheetView>
  </sheetViews>
  <sheetFormatPr baseColWidth="10" defaultRowHeight="15" x14ac:dyDescent="0"/>
  <cols>
    <col min="1" max="1" width="18.33203125" style="20" customWidth="1"/>
    <col min="2" max="2" width="11.5" bestFit="1" customWidth="1"/>
  </cols>
  <sheetData>
    <row r="1" spans="1:4">
      <c r="A1" s="113" t="s">
        <v>145</v>
      </c>
    </row>
    <row r="2" spans="1:4" ht="17" customHeight="1">
      <c r="A2" t="s">
        <v>107</v>
      </c>
      <c r="B2" s="18"/>
      <c r="C2" s="18"/>
      <c r="D2" s="18"/>
    </row>
    <row r="3" spans="1:4">
      <c r="A3" t="s">
        <v>87</v>
      </c>
      <c r="B3" s="20"/>
    </row>
    <row r="4" spans="1:4">
      <c r="A4" t="s">
        <v>78</v>
      </c>
      <c r="B4" s="20"/>
      <c r="C4" s="57"/>
      <c r="D4" s="57"/>
    </row>
    <row r="5" spans="1:4">
      <c r="A5" t="s">
        <v>86</v>
      </c>
      <c r="B5" s="20"/>
    </row>
    <row r="6" spans="1:4">
      <c r="A6" t="s">
        <v>79</v>
      </c>
      <c r="B6" s="20"/>
      <c r="C6" s="57"/>
      <c r="D6" s="57"/>
    </row>
    <row r="7" spans="1:4">
      <c r="A7" t="s">
        <v>89</v>
      </c>
      <c r="B7" s="20"/>
    </row>
    <row r="8" spans="1:4">
      <c r="A8" t="s">
        <v>143</v>
      </c>
      <c r="B8" s="20"/>
    </row>
    <row r="9" spans="1:4">
      <c r="A9" t="s">
        <v>88</v>
      </c>
      <c r="B9" s="20"/>
    </row>
    <row r="10" spans="1:4">
      <c r="A10" t="s">
        <v>21</v>
      </c>
      <c r="B10" s="20"/>
      <c r="C10" s="57"/>
      <c r="D10" s="57"/>
    </row>
    <row r="11" spans="1:4">
      <c r="A11" t="s">
        <v>122</v>
      </c>
      <c r="B11" s="20"/>
    </row>
    <row r="12" spans="1:4">
      <c r="A12" t="s">
        <v>142</v>
      </c>
      <c r="B12" s="20"/>
    </row>
    <row r="13" spans="1:4">
      <c r="A13" t="s">
        <v>90</v>
      </c>
      <c r="B13" s="20"/>
    </row>
    <row r="14" spans="1:4">
      <c r="A14" t="s">
        <v>46</v>
      </c>
      <c r="B14" s="20"/>
    </row>
    <row r="15" spans="1:4">
      <c r="A15" t="s">
        <v>38</v>
      </c>
      <c r="B15" s="20"/>
    </row>
    <row r="16" spans="1:4">
      <c r="A16" t="s">
        <v>37</v>
      </c>
      <c r="B16" s="20"/>
    </row>
    <row r="17" spans="1:4">
      <c r="A17" t="s">
        <v>17</v>
      </c>
      <c r="B17" s="20"/>
    </row>
    <row r="18" spans="1:4">
      <c r="C18" s="57"/>
      <c r="D18" s="5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H14" sqref="H1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Collection</vt:lpstr>
      <vt:lpstr>Bucket Counts</vt:lpstr>
      <vt:lpstr>Stocking</vt:lpstr>
      <vt:lpstr>Total Larvae to Date</vt:lpstr>
      <vt:lpstr>Date Chart</vt:lpstr>
      <vt:lpstr>Algae Counts</vt:lpstr>
      <vt:lpstr>Resources</vt:lpstr>
      <vt:lpstr>Some Calcs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2017-06-12T22:25:39Z</dcterms:modified>
</cp:coreProperties>
</file>