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80" yWindow="880" windowWidth="24720" windowHeight="14640" tabRatio="1000"/>
  </bookViews>
  <sheets>
    <sheet name="Collection" sheetId="1" r:id="rId1"/>
    <sheet name="Bucket Counts" sheetId="2" r:id="rId2"/>
    <sheet name="Stocking" sheetId="3" r:id="rId3"/>
    <sheet name="Sheet1" sheetId="4" r:id="rId4"/>
  </sheets>
  <definedNames>
    <definedName name="_xlnm._FilterDatabase" localSheetId="2" hidden="1">Stocking!$A$31:$A$95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5" i="1" l="1"/>
  <c r="Q85" i="1"/>
  <c r="I84" i="1"/>
  <c r="O84" i="1"/>
  <c r="J84" i="1"/>
  <c r="Q84" i="1"/>
  <c r="O83" i="1"/>
  <c r="Q83" i="1"/>
  <c r="O82" i="1"/>
  <c r="Q82" i="1"/>
  <c r="O81" i="1"/>
  <c r="Q81" i="1"/>
  <c r="O80" i="1"/>
  <c r="Q80" i="1"/>
  <c r="O79" i="1"/>
  <c r="Q79" i="1"/>
  <c r="M84" i="1"/>
  <c r="I85" i="1"/>
  <c r="M85" i="1"/>
  <c r="M86" i="1"/>
  <c r="M87" i="1"/>
  <c r="M88" i="1"/>
  <c r="M89" i="1"/>
  <c r="M90" i="1"/>
  <c r="M91" i="1"/>
  <c r="M92" i="1"/>
  <c r="M93" i="1"/>
  <c r="M94" i="1"/>
  <c r="M95" i="1"/>
  <c r="I80" i="1"/>
  <c r="M80" i="1"/>
  <c r="I81" i="1"/>
  <c r="M81" i="1"/>
  <c r="I82" i="1"/>
  <c r="M82" i="1"/>
  <c r="I83" i="1"/>
  <c r="M83" i="1"/>
  <c r="M79" i="1"/>
  <c r="N21" i="2"/>
  <c r="K21" i="2"/>
  <c r="N22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1" i="2"/>
  <c r="O78" i="1"/>
  <c r="Q78" i="1"/>
  <c r="O77" i="1"/>
  <c r="Q77" i="1"/>
  <c r="O76" i="1"/>
  <c r="Q76" i="1"/>
  <c r="O75" i="1"/>
  <c r="Q75" i="1"/>
  <c r="O74" i="1"/>
  <c r="Q74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O73" i="1"/>
  <c r="Q73" i="1"/>
  <c r="I73" i="1"/>
  <c r="J73" i="1"/>
  <c r="O72" i="1"/>
  <c r="Q72" i="1"/>
  <c r="I72" i="1"/>
  <c r="J72" i="1"/>
  <c r="O71" i="1"/>
  <c r="Q71" i="1"/>
  <c r="O70" i="1"/>
  <c r="Q70" i="1"/>
  <c r="M76" i="1"/>
  <c r="M75" i="1"/>
  <c r="M74" i="1"/>
  <c r="M73" i="1"/>
  <c r="M72" i="1"/>
  <c r="I71" i="1"/>
  <c r="M71" i="1"/>
  <c r="M70" i="1"/>
  <c r="O69" i="1"/>
  <c r="Q69" i="1"/>
  <c r="M69" i="1"/>
  <c r="O68" i="1"/>
  <c r="Q68" i="1"/>
  <c r="M68" i="1"/>
  <c r="O67" i="1"/>
  <c r="Q67" i="1"/>
  <c r="O66" i="1"/>
  <c r="Q66" i="1"/>
  <c r="M66" i="1"/>
  <c r="B13" i="3"/>
  <c r="B11" i="3"/>
  <c r="B12" i="3"/>
  <c r="B15" i="3"/>
  <c r="B16" i="3"/>
  <c r="B17" i="3"/>
  <c r="B18" i="3"/>
  <c r="B19" i="3"/>
  <c r="B20" i="3"/>
  <c r="B21" i="3"/>
  <c r="B22" i="3"/>
  <c r="B23" i="3"/>
  <c r="B25" i="3"/>
  <c r="B26" i="3"/>
  <c r="B27" i="3"/>
  <c r="B28" i="3"/>
  <c r="B29" i="3"/>
  <c r="C29" i="3"/>
  <c r="D29" i="3"/>
  <c r="F29" i="3"/>
  <c r="C28" i="3"/>
  <c r="D28" i="3"/>
  <c r="F28" i="3"/>
  <c r="C27" i="3"/>
  <c r="D27" i="3"/>
  <c r="F27" i="3"/>
  <c r="C26" i="3"/>
  <c r="D26" i="3"/>
  <c r="F26" i="3"/>
  <c r="C25" i="3"/>
  <c r="D25" i="3"/>
  <c r="F25" i="3"/>
  <c r="C23" i="3"/>
  <c r="D23" i="3"/>
  <c r="F23" i="3"/>
  <c r="C22" i="3"/>
  <c r="D22" i="3"/>
  <c r="F22" i="3"/>
  <c r="C21" i="3"/>
  <c r="D21" i="3"/>
  <c r="F21" i="3"/>
  <c r="C20" i="3"/>
  <c r="D20" i="3"/>
  <c r="F20" i="3"/>
  <c r="C19" i="3"/>
  <c r="D19" i="3"/>
  <c r="F19" i="3"/>
  <c r="C18" i="3"/>
  <c r="D18" i="3"/>
  <c r="F18" i="3"/>
  <c r="C17" i="3"/>
  <c r="D17" i="3"/>
  <c r="F17" i="3"/>
  <c r="C16" i="3"/>
  <c r="D16" i="3"/>
  <c r="F16" i="3"/>
  <c r="C15" i="3"/>
  <c r="D15" i="3"/>
  <c r="F15" i="3"/>
  <c r="C13" i="3"/>
  <c r="D13" i="3"/>
  <c r="F13" i="3"/>
  <c r="C12" i="3"/>
  <c r="D12" i="3"/>
  <c r="F12" i="3"/>
  <c r="C11" i="3"/>
  <c r="D11" i="3"/>
  <c r="F11" i="3"/>
  <c r="C10" i="3"/>
  <c r="D10" i="3"/>
  <c r="F10" i="3"/>
  <c r="B4" i="3"/>
  <c r="B5" i="3"/>
  <c r="B7" i="3"/>
  <c r="B8" i="3"/>
  <c r="B9" i="3"/>
  <c r="C9" i="3"/>
  <c r="D9" i="3"/>
  <c r="F9" i="3"/>
  <c r="C8" i="3"/>
  <c r="D8" i="3"/>
  <c r="F8" i="3"/>
  <c r="C7" i="3"/>
  <c r="D7" i="3"/>
  <c r="F7" i="3"/>
  <c r="C5" i="3"/>
  <c r="D5" i="3"/>
  <c r="F5" i="3"/>
  <c r="C4" i="3"/>
  <c r="D4" i="3"/>
  <c r="F4" i="3"/>
  <c r="C3" i="3"/>
  <c r="D3" i="3"/>
  <c r="F3" i="3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0" i="2"/>
  <c r="K19" i="2"/>
  <c r="M19" i="2"/>
  <c r="N19" i="2"/>
  <c r="K18" i="2"/>
  <c r="M18" i="2"/>
  <c r="N18" i="2"/>
  <c r="K17" i="2"/>
  <c r="M17" i="2"/>
  <c r="N17" i="2"/>
  <c r="K16" i="2"/>
  <c r="K15" i="2"/>
  <c r="M15" i="2"/>
  <c r="N15" i="2"/>
  <c r="K14" i="2"/>
  <c r="M14" i="2"/>
  <c r="N14" i="2"/>
  <c r="K13" i="2"/>
  <c r="M13" i="2"/>
  <c r="N13" i="2"/>
  <c r="K12" i="2"/>
  <c r="M12" i="2"/>
  <c r="N12" i="2"/>
  <c r="N11" i="2"/>
  <c r="K11" i="2"/>
  <c r="N10" i="2"/>
  <c r="K10" i="2"/>
  <c r="K9" i="2"/>
  <c r="M9" i="2"/>
  <c r="N9" i="2"/>
  <c r="N8" i="2"/>
  <c r="K8" i="2"/>
  <c r="N7" i="2"/>
  <c r="K7" i="2"/>
  <c r="K6" i="2"/>
  <c r="M6" i="2"/>
  <c r="N6" i="2"/>
  <c r="N5" i="2"/>
  <c r="K5" i="2"/>
  <c r="N4" i="2"/>
  <c r="K4" i="2"/>
  <c r="K3" i="2"/>
  <c r="M3" i="2"/>
  <c r="N3" i="2"/>
  <c r="Q41" i="1"/>
  <c r="Q65" i="1"/>
  <c r="Q61" i="1"/>
  <c r="Q60" i="1"/>
  <c r="Q59" i="1"/>
  <c r="Q58" i="1"/>
  <c r="Q57" i="1"/>
  <c r="Q56" i="1"/>
  <c r="Q55" i="1"/>
  <c r="Q54" i="1"/>
  <c r="Q53" i="1"/>
  <c r="Q52" i="1"/>
  <c r="Q49" i="1"/>
  <c r="Q45" i="1"/>
  <c r="Q43" i="1"/>
  <c r="Q42" i="1"/>
  <c r="Q40" i="1"/>
  <c r="Q38" i="1"/>
  <c r="Q37" i="1"/>
  <c r="Q44" i="1"/>
  <c r="Q51" i="1"/>
  <c r="Q50" i="1"/>
  <c r="Q64" i="1"/>
  <c r="Q63" i="1"/>
  <c r="Q62" i="1"/>
  <c r="Q48" i="1"/>
  <c r="Q47" i="1"/>
  <c r="Q46" i="1"/>
  <c r="Q39" i="1"/>
  <c r="I36" i="1"/>
  <c r="M36" i="1"/>
  <c r="J71" i="1"/>
  <c r="I70" i="1"/>
  <c r="J70" i="1"/>
  <c r="I69" i="1"/>
  <c r="J69" i="1"/>
  <c r="I68" i="1"/>
  <c r="J68" i="1"/>
  <c r="I67" i="1"/>
  <c r="J67" i="1"/>
  <c r="I66" i="1"/>
  <c r="J66" i="1"/>
  <c r="I65" i="1"/>
  <c r="O65" i="1"/>
  <c r="J65" i="1"/>
  <c r="I64" i="1"/>
  <c r="O64" i="1"/>
  <c r="J64" i="1"/>
  <c r="I63" i="1"/>
  <c r="O63" i="1"/>
  <c r="J63" i="1"/>
  <c r="I62" i="1"/>
  <c r="O62" i="1"/>
  <c r="J62" i="1"/>
  <c r="I61" i="1"/>
  <c r="O61" i="1"/>
  <c r="J61" i="1"/>
  <c r="I60" i="1"/>
  <c r="O60" i="1"/>
  <c r="J60" i="1"/>
  <c r="I59" i="1"/>
  <c r="O59" i="1"/>
  <c r="J59" i="1"/>
  <c r="I58" i="1"/>
  <c r="O58" i="1"/>
  <c r="J58" i="1"/>
  <c r="I57" i="1"/>
  <c r="O57" i="1"/>
  <c r="J57" i="1"/>
  <c r="I56" i="1"/>
  <c r="O56" i="1"/>
  <c r="J56" i="1"/>
  <c r="I55" i="1"/>
  <c r="O55" i="1"/>
  <c r="J55" i="1"/>
  <c r="I54" i="1"/>
  <c r="O54" i="1"/>
  <c r="J54" i="1"/>
  <c r="I53" i="1"/>
  <c r="O53" i="1"/>
  <c r="J53" i="1"/>
  <c r="I52" i="1"/>
  <c r="O52" i="1"/>
  <c r="J52" i="1"/>
  <c r="I51" i="1"/>
  <c r="O51" i="1"/>
  <c r="J51" i="1"/>
  <c r="I50" i="1"/>
  <c r="O50" i="1"/>
  <c r="J50" i="1"/>
  <c r="I49" i="1"/>
  <c r="O49" i="1"/>
  <c r="J49" i="1"/>
  <c r="I48" i="1"/>
  <c r="O48" i="1"/>
  <c r="J48" i="1"/>
  <c r="I47" i="1"/>
  <c r="O47" i="1"/>
  <c r="J47" i="1"/>
  <c r="I46" i="1"/>
  <c r="O46" i="1"/>
  <c r="J46" i="1"/>
  <c r="I45" i="1"/>
  <c r="O45" i="1"/>
  <c r="J45" i="1"/>
  <c r="I44" i="1"/>
  <c r="O44" i="1"/>
  <c r="J44" i="1"/>
  <c r="I43" i="1"/>
  <c r="O43" i="1"/>
  <c r="J43" i="1"/>
  <c r="I42" i="1"/>
  <c r="O42" i="1"/>
  <c r="J42" i="1"/>
  <c r="I41" i="1"/>
  <c r="O41" i="1"/>
  <c r="J41" i="1"/>
  <c r="I40" i="1"/>
  <c r="O40" i="1"/>
  <c r="J40" i="1"/>
  <c r="I39" i="1"/>
  <c r="O39" i="1"/>
  <c r="J39" i="1"/>
  <c r="I38" i="1"/>
  <c r="O38" i="1"/>
  <c r="J38" i="1"/>
  <c r="I37" i="1"/>
  <c r="O37" i="1"/>
  <c r="J37" i="1"/>
  <c r="O36" i="1"/>
  <c r="J36" i="1"/>
  <c r="I35" i="1"/>
  <c r="O35" i="1"/>
  <c r="J35" i="1"/>
  <c r="I34" i="1"/>
  <c r="O34" i="1"/>
  <c r="J34" i="1"/>
  <c r="I33" i="1"/>
  <c r="O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A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  <comment ref="A7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</commentList>
</comments>
</file>

<file path=xl/sharedStrings.xml><?xml version="1.0" encoding="utf-8"?>
<sst xmlns="http://schemas.openxmlformats.org/spreadsheetml/2006/main" count="601" uniqueCount="135">
  <si>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</si>
  <si>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</si>
  <si>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</si>
  <si>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</si>
  <si>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</si>
  <si>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</si>
  <si>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</si>
  <si>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</si>
  <si>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</si>
  <si>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</si>
  <si>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</si>
  <si>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</si>
  <si>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</si>
  <si>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</si>
  <si>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</si>
  <si>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</si>
  <si>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</si>
  <si>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</si>
  <si>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</si>
  <si>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</si>
  <si>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</si>
  <si>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</si>
  <si>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</si>
  <si>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</si>
  <si>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</si>
  <si>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</si>
  <si>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</si>
  <si>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</si>
  <si>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</si>
  <si>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</si>
  <si>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</si>
  <si>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</si>
  <si>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</si>
  <si>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</si>
  <si>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</si>
  <si>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</si>
  <si>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</si>
  <si>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</si>
  <si>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</si>
  <si>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</si>
  <si>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</si>
  <si>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K-10 amb pH</t>
  </si>
  <si>
    <t>All into rearing bucket</t>
  </si>
  <si>
    <t>K-6 amb pH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</si>
  <si>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</si>
  <si>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</si>
  <si>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</si>
  <si>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</si>
  <si>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</si>
  <si>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</si>
  <si>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</si>
  <si>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</si>
  <si>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</si>
  <si>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SN-10 Amb A</t>
  </si>
  <si>
    <t>SN-6 Amb B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</si>
  <si>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</si>
  <si>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</si>
  <si>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</si>
  <si>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</si>
  <si>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</si>
  <si>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</si>
  <si>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</si>
  <si>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</si>
  <si>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</si>
  <si>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</si>
  <si>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</si>
  <si>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</si>
  <si>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</si>
  <si>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</si>
  <si>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</si>
  <si>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</si>
  <si>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</si>
  <si>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</si>
  <si>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</si>
  <si>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</t>
  </si>
  <si>
    <t># Larvae Total</t>
  </si>
  <si>
    <t># Larvae to add per day</t>
  </si>
  <si>
    <t>-</t>
  </si>
  <si>
    <t>K-10 Amb</t>
  </si>
  <si>
    <t>SN-6 Amb</t>
  </si>
  <si>
    <t>SN-10 Amb</t>
  </si>
  <si>
    <t>SN-10 Low</t>
  </si>
  <si>
    <t>&gt;100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</si>
  <si>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</si>
  <si>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</si>
  <si>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</si>
  <si>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</si>
  <si>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</si>
  <si>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</si>
  <si>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</si>
  <si>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</si>
  <si>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Current Stocking Density</t>
  </si>
  <si>
    <t>Days until next cleaning</t>
  </si>
  <si>
    <t xml:space="preserve"># Space </t>
  </si>
  <si>
    <t>New Larvae?</t>
  </si>
  <si>
    <t># Larvae to stock/day</t>
  </si>
  <si>
    <t>SN-6 low pH</t>
  </si>
  <si>
    <t>Yes</t>
  </si>
  <si>
    <t>SN-10 amb pH</t>
  </si>
  <si>
    <t>SN-10 low pH</t>
  </si>
  <si>
    <t>NF-6 amb pH</t>
  </si>
  <si>
    <t>NF-10 Low</t>
  </si>
  <si>
    <t>K-6 low pH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</si>
  <si>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</si>
  <si>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</si>
  <si>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</si>
  <si>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</si>
  <si>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</si>
  <si>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</si>
  <si>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</si>
  <si>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</si>
  <si>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</si>
  <si>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</si>
  <si>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</si>
  <si>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</si>
  <si>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</si>
  <si>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</si>
  <si>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</si>
  <si>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</si>
  <si>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</si>
  <si>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</si>
  <si>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>NF-6 low B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</si>
  <si>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</si>
  <si>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</si>
  <si>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</si>
  <si>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</si>
  <si>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</si>
  <si>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</si>
  <si>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</si>
  <si>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NF-6 amb B</t>
  </si>
  <si>
    <t>HL-10 amb</t>
  </si>
  <si>
    <t>HL-10 Low</t>
  </si>
  <si>
    <t>22-A</t>
  </si>
  <si>
    <t>23-A</t>
  </si>
  <si>
    <t>24-A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</si>
</sst>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2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4" fontId="0" fillId="3" borderId="0" xfId="1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 wrapText="1"/>
    </xf>
    <xf numFmtId="164" fontId="3" fillId="2" borderId="0" xfId="1" applyNumberFormat="1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/>
    </xf>
    <xf numFmtId="164" fontId="1" fillId="2" borderId="0" xfId="1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0" fontId="7" fillId="2" borderId="0" xfId="0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14" fontId="0" fillId="0" borderId="0" xfId="0" applyNumberFormat="1"/>
    <xf numFmtId="3" fontId="0" fillId="0" borderId="0" xfId="0" applyNumberFormat="1"/>
    <xf numFmtId="164" fontId="4" fillId="0" borderId="2" xfId="1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164" fontId="0" fillId="0" borderId="4" xfId="1" applyNumberFormat="1" applyFont="1" applyFill="1" applyBorder="1"/>
    <xf numFmtId="0" fontId="2" fillId="0" borderId="0" xfId="0" applyFont="1" applyFill="1" applyBorder="1"/>
    <xf numFmtId="164" fontId="12" fillId="0" borderId="0" xfId="1" applyNumberFormat="1" applyFont="1" applyFill="1" applyBorder="1"/>
    <xf numFmtId="0" fontId="2" fillId="0" borderId="5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164" fontId="7" fillId="0" borderId="0" xfId="1" applyNumberFormat="1" applyFont="1" applyFill="1" applyBorder="1"/>
    <xf numFmtId="164" fontId="0" fillId="0" borderId="5" xfId="0" applyNumberFormat="1" applyFill="1" applyBorder="1"/>
    <xf numFmtId="0" fontId="0" fillId="0" borderId="4" xfId="0" applyFill="1" applyBorder="1"/>
    <xf numFmtId="164" fontId="0" fillId="0" borderId="0" xfId="1" applyNumberFormat="1" applyFont="1" applyFill="1"/>
    <xf numFmtId="164" fontId="0" fillId="0" borderId="6" xfId="1" applyNumberFormat="1" applyFont="1" applyFill="1" applyBorder="1"/>
    <xf numFmtId="0" fontId="0" fillId="0" borderId="7" xfId="0" applyFill="1" applyBorder="1"/>
    <xf numFmtId="164" fontId="0" fillId="0" borderId="7" xfId="1" applyNumberFormat="1" applyFont="1" applyFill="1" applyBorder="1"/>
    <xf numFmtId="164" fontId="7" fillId="0" borderId="7" xfId="1" applyNumberFormat="1" applyFont="1" applyFill="1" applyBorder="1"/>
    <xf numFmtId="164" fontId="0" fillId="0" borderId="8" xfId="0" applyNumberFormat="1" applyFill="1" applyBorder="1"/>
    <xf numFmtId="0" fontId="0" fillId="0" borderId="0" xfId="0" applyFill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164" fontId="0" fillId="0" borderId="0" xfId="1" applyNumberFormat="1" applyFont="1"/>
    <xf numFmtId="43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</cellXfs>
  <cellStyles count="1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576"/>
  <sheetViews>
    <sheetView tabSelected="1" showRuler="0" workbookViewId="0">
      <pane xSplit="8" ySplit="11" topLeftCell="J74" activePane="bottomRight" state="frozen"/>
      <selection pane="topRight" activeCell="I1" sqref="I1"/>
      <selection pane="bottomLeft" activeCell="A12" sqref="A12"/>
      <selection pane="bottomRight" activeCell="A87" sqref="A87"/>
    </sheetView>
  </sheetViews>
  <sheetFormatPr baseColWidth="10" defaultRowHeight="15" x14ac:dyDescent="0.75"/>
  <cols>
    <col min="1" max="1" width="16.83203125" style="20" customWidth="1"/>
    <col min="2" max="2" width="18.5" style="20" customWidth="1"/>
    <col min="3" max="3" width="9.1640625" style="20" bestFit="1" customWidth="1"/>
    <col min="4" max="4" width="9.83203125" style="20" bestFit="1" customWidth="1"/>
    <col min="5" max="5" width="10.83203125" style="20"/>
    <col min="6" max="6" width="10.5" style="28" bestFit="1" customWidth="1"/>
    <col min="7" max="8" width="10.33203125" style="28" bestFit="1" customWidth="1"/>
    <col min="9" max="9" width="10.6640625" style="21" bestFit="1" customWidth="1"/>
    <col min="10" max="10" width="12.5" style="21" customWidth="1"/>
    <col min="11" max="11" width="10.1640625" style="28" customWidth="1"/>
    <col min="12" max="13" width="10.5" style="20" customWidth="1"/>
    <col min="14" max="14" width="13.5" style="28" customWidth="1"/>
    <col min="15" max="15" width="13.5" style="29" customWidth="1"/>
    <col min="16" max="16" width="12.1640625" style="28" customWidth="1"/>
    <col min="17" max="17" width="12.1640625" style="21" customWidth="1"/>
    <col min="18" max="18" width="12.5" style="20" customWidth="1"/>
    <col min="19" max="19" width="9.83203125" style="20" bestFit="1" customWidth="1"/>
    <col min="20" max="20" width="69.83203125" style="22" customWidth="1"/>
    <col min="21" max="16384" width="10.83203125" style="20"/>
  </cols>
  <sheetData>
    <row r="1" spans="1:20" s="6" customFormat="1" ht="91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4" t="s">
        <v>5</v>
      </c>
      <c r="G1" s="24" t="s">
        <v>6</v>
      </c>
      <c r="H1" s="24" t="s">
        <v>7</v>
      </c>
      <c r="I1" s="7" t="s">
        <v>8</v>
      </c>
      <c r="J1" s="7" t="s">
        <v>9</v>
      </c>
      <c r="K1" s="24" t="s">
        <v>10</v>
      </c>
      <c r="L1" s="6" t="s">
        <v>11</v>
      </c>
      <c r="M1" s="6" t="s">
        <v>12</v>
      </c>
      <c r="N1" s="24" t="s">
        <v>13</v>
      </c>
      <c r="O1" s="25" t="s">
        <v>14</v>
      </c>
      <c r="P1" s="24" t="s">
        <v>15</v>
      </c>
      <c r="Q1" s="7" t="s">
        <v>72</v>
      </c>
      <c r="R1" s="6" t="s">
        <v>57</v>
      </c>
      <c r="S1" s="6" t="s">
        <v>16</v>
      </c>
      <c r="T1" s="8"/>
    </row>
    <row r="2" spans="1:20" s="10" customFormat="1">
      <c r="A2" s="9">
        <v>42866</v>
      </c>
      <c r="B2" s="10" t="s">
        <v>17</v>
      </c>
      <c r="D2" s="11">
        <v>0.5</v>
      </c>
      <c r="E2" s="10">
        <v>300</v>
      </c>
      <c r="F2" s="31">
        <v>80</v>
      </c>
      <c r="G2" s="1">
        <v>77</v>
      </c>
      <c r="H2" s="1">
        <v>80</v>
      </c>
      <c r="I2" s="14">
        <f t="shared" ref="I2:I33" si="0">AVERAGE(F2:H2)/D2</f>
        <v>158</v>
      </c>
      <c r="J2" s="14">
        <f t="shared" ref="J2:J33" si="1">I2*E2</f>
        <v>47400</v>
      </c>
      <c r="K2" s="3" t="s">
        <v>18</v>
      </c>
      <c r="L2" s="12" t="s">
        <v>18</v>
      </c>
      <c r="M2" s="12"/>
      <c r="N2" s="3" t="s">
        <v>18</v>
      </c>
      <c r="O2" s="3" t="s">
        <v>18</v>
      </c>
      <c r="P2" s="3" t="s">
        <v>18</v>
      </c>
      <c r="Q2" s="14"/>
      <c r="R2" s="12"/>
      <c r="T2" s="13" t="s">
        <v>19</v>
      </c>
    </row>
    <row r="3" spans="1:20" s="10" customFormat="1">
      <c r="A3" s="9">
        <v>42866</v>
      </c>
      <c r="B3" s="10" t="s">
        <v>20</v>
      </c>
      <c r="D3" s="11">
        <v>0.5</v>
      </c>
      <c r="E3" s="10">
        <v>300</v>
      </c>
      <c r="F3" s="31">
        <v>52</v>
      </c>
      <c r="G3" s="1">
        <v>57</v>
      </c>
      <c r="H3" s="1">
        <v>77</v>
      </c>
      <c r="I3" s="14">
        <f t="shared" si="0"/>
        <v>124</v>
      </c>
      <c r="J3" s="14">
        <f t="shared" si="1"/>
        <v>37200</v>
      </c>
      <c r="K3" s="3" t="s">
        <v>18</v>
      </c>
      <c r="L3" s="12" t="s">
        <v>18</v>
      </c>
      <c r="M3" s="12"/>
      <c r="N3" s="3" t="s">
        <v>18</v>
      </c>
      <c r="O3" s="3" t="s">
        <v>18</v>
      </c>
      <c r="P3" s="3" t="s">
        <v>18</v>
      </c>
      <c r="Q3" s="14"/>
      <c r="R3" s="12"/>
      <c r="T3" s="13" t="s">
        <v>19</v>
      </c>
    </row>
    <row r="4" spans="1:20" s="10" customFormat="1">
      <c r="A4" s="9">
        <v>42868</v>
      </c>
      <c r="B4" s="10" t="s">
        <v>21</v>
      </c>
      <c r="D4" s="10">
        <v>1</v>
      </c>
      <c r="E4" s="10">
        <v>50</v>
      </c>
      <c r="F4" s="1">
        <v>78</v>
      </c>
      <c r="G4" s="1">
        <v>65</v>
      </c>
      <c r="H4" s="1">
        <v>66</v>
      </c>
      <c r="I4" s="14">
        <f t="shared" si="0"/>
        <v>69.666666666666671</v>
      </c>
      <c r="J4" s="14">
        <f t="shared" si="1"/>
        <v>3483.3333333333335</v>
      </c>
      <c r="K4" s="3" t="s">
        <v>18</v>
      </c>
      <c r="L4" s="12" t="s">
        <v>18</v>
      </c>
      <c r="M4" s="12"/>
      <c r="N4" s="3" t="s">
        <v>18</v>
      </c>
      <c r="O4" s="3" t="s">
        <v>18</v>
      </c>
      <c r="P4" s="3" t="s">
        <v>18</v>
      </c>
      <c r="Q4" s="14"/>
      <c r="R4" s="12"/>
      <c r="T4" s="13" t="s">
        <v>22</v>
      </c>
    </row>
    <row r="5" spans="1:20" s="10" customFormat="1">
      <c r="A5" s="9">
        <v>42869</v>
      </c>
      <c r="B5" s="10" t="s">
        <v>21</v>
      </c>
      <c r="D5" s="10">
        <v>0.75</v>
      </c>
      <c r="E5" s="10">
        <v>50</v>
      </c>
      <c r="F5" s="1">
        <v>45</v>
      </c>
      <c r="G5" s="1">
        <v>59</v>
      </c>
      <c r="H5" s="1">
        <v>69</v>
      </c>
      <c r="I5" s="14">
        <f t="shared" si="0"/>
        <v>76.888888888888886</v>
      </c>
      <c r="J5" s="14">
        <f t="shared" si="1"/>
        <v>3844.4444444444443</v>
      </c>
      <c r="K5" s="3" t="s">
        <v>18</v>
      </c>
      <c r="L5" s="12" t="s">
        <v>18</v>
      </c>
      <c r="M5" s="12"/>
      <c r="N5" s="3" t="s">
        <v>18</v>
      </c>
      <c r="O5" s="3" t="s">
        <v>18</v>
      </c>
      <c r="P5" s="3" t="s">
        <v>18</v>
      </c>
      <c r="Q5" s="14"/>
      <c r="R5" s="12"/>
      <c r="T5" s="13"/>
    </row>
    <row r="6" spans="1:20" s="10" customFormat="1" ht="20">
      <c r="A6" s="9">
        <v>42869</v>
      </c>
      <c r="B6" s="10" t="s">
        <v>17</v>
      </c>
      <c r="D6" s="10">
        <v>0.5</v>
      </c>
      <c r="E6" s="10">
        <v>300</v>
      </c>
      <c r="F6" s="1">
        <v>115</v>
      </c>
      <c r="G6" s="1">
        <v>112</v>
      </c>
      <c r="H6" s="1">
        <v>107</v>
      </c>
      <c r="I6" s="14">
        <f t="shared" si="0"/>
        <v>222.66666666666666</v>
      </c>
      <c r="J6" s="14">
        <f t="shared" si="1"/>
        <v>66800</v>
      </c>
      <c r="K6" s="3" t="s">
        <v>18</v>
      </c>
      <c r="L6" s="12" t="s">
        <v>18</v>
      </c>
      <c r="M6" s="12"/>
      <c r="N6" s="3" t="s">
        <v>18</v>
      </c>
      <c r="O6" s="3" t="s">
        <v>18</v>
      </c>
      <c r="P6" s="3" t="s">
        <v>18</v>
      </c>
      <c r="Q6" s="14"/>
      <c r="R6" s="12"/>
      <c r="S6" s="15"/>
      <c r="T6" s="13"/>
    </row>
    <row r="7" spans="1:20" s="10" customFormat="1">
      <c r="A7" s="9">
        <v>42869</v>
      </c>
      <c r="B7" s="10" t="s">
        <v>20</v>
      </c>
      <c r="D7" s="10">
        <v>0.75</v>
      </c>
      <c r="E7" s="10">
        <v>300</v>
      </c>
      <c r="F7" s="1">
        <v>127</v>
      </c>
      <c r="G7" s="1">
        <v>139</v>
      </c>
      <c r="H7" s="1">
        <v>126</v>
      </c>
      <c r="I7" s="14">
        <f t="shared" si="0"/>
        <v>174.2222222222222</v>
      </c>
      <c r="J7" s="14">
        <f t="shared" si="1"/>
        <v>52266.666666666657</v>
      </c>
      <c r="K7" s="3" t="s">
        <v>18</v>
      </c>
      <c r="L7" s="12" t="s">
        <v>18</v>
      </c>
      <c r="M7" s="12"/>
      <c r="N7" s="3" t="s">
        <v>18</v>
      </c>
      <c r="O7" s="3" t="s">
        <v>18</v>
      </c>
      <c r="P7" s="3" t="s">
        <v>18</v>
      </c>
      <c r="Q7" s="14"/>
      <c r="R7" s="12"/>
      <c r="S7" s="16"/>
      <c r="T7" s="13"/>
    </row>
    <row r="8" spans="1:20" s="10" customFormat="1">
      <c r="A8" s="9">
        <v>42869</v>
      </c>
      <c r="B8" s="10" t="s">
        <v>23</v>
      </c>
      <c r="D8" s="10">
        <v>0.75</v>
      </c>
      <c r="E8" s="10">
        <v>300</v>
      </c>
      <c r="F8" s="1">
        <v>185</v>
      </c>
      <c r="G8" s="1">
        <v>223</v>
      </c>
      <c r="H8" s="1">
        <v>197</v>
      </c>
      <c r="I8" s="14">
        <f t="shared" si="0"/>
        <v>268.88888888888886</v>
      </c>
      <c r="J8" s="14">
        <f t="shared" si="1"/>
        <v>80666.666666666657</v>
      </c>
      <c r="K8" s="3" t="s">
        <v>18</v>
      </c>
      <c r="L8" s="12" t="s">
        <v>18</v>
      </c>
      <c r="M8" s="12"/>
      <c r="N8" s="3" t="s">
        <v>18</v>
      </c>
      <c r="O8" s="3" t="s">
        <v>18</v>
      </c>
      <c r="P8" s="3" t="s">
        <v>18</v>
      </c>
      <c r="Q8" s="14"/>
      <c r="R8" s="12"/>
      <c r="S8" s="16"/>
      <c r="T8" s="13"/>
    </row>
    <row r="9" spans="1:20" s="10" customFormat="1">
      <c r="A9" s="9">
        <v>42869</v>
      </c>
      <c r="B9" s="10" t="s">
        <v>24</v>
      </c>
      <c r="D9" s="10">
        <v>0.75</v>
      </c>
      <c r="E9" s="10">
        <v>300</v>
      </c>
      <c r="F9" s="1">
        <v>234</v>
      </c>
      <c r="G9" s="1">
        <v>277</v>
      </c>
      <c r="H9" s="1">
        <v>224</v>
      </c>
      <c r="I9" s="14">
        <f t="shared" si="0"/>
        <v>326.66666666666669</v>
      </c>
      <c r="J9" s="14">
        <f t="shared" si="1"/>
        <v>98000</v>
      </c>
      <c r="K9" s="3" t="s">
        <v>18</v>
      </c>
      <c r="L9" s="12" t="s">
        <v>18</v>
      </c>
      <c r="M9" s="12"/>
      <c r="N9" s="3" t="s">
        <v>18</v>
      </c>
      <c r="O9" s="3" t="s">
        <v>18</v>
      </c>
      <c r="P9" s="3" t="s">
        <v>18</v>
      </c>
      <c r="Q9" s="14"/>
      <c r="R9" s="12"/>
      <c r="S9" s="16"/>
      <c r="T9" s="13"/>
    </row>
    <row r="10" spans="1:20" s="10" customFormat="1">
      <c r="A10" s="9">
        <v>42869</v>
      </c>
      <c r="B10" s="10" t="s">
        <v>25</v>
      </c>
      <c r="D10" s="10">
        <v>0.75</v>
      </c>
      <c r="E10" s="10">
        <v>300</v>
      </c>
      <c r="F10" s="1">
        <v>173</v>
      </c>
      <c r="G10" s="1">
        <v>175</v>
      </c>
      <c r="H10" s="1">
        <v>170</v>
      </c>
      <c r="I10" s="14">
        <f t="shared" si="0"/>
        <v>230.2222222222222</v>
      </c>
      <c r="J10" s="14">
        <f t="shared" si="1"/>
        <v>69066.666666666657</v>
      </c>
      <c r="K10" s="3" t="s">
        <v>18</v>
      </c>
      <c r="L10" s="12" t="s">
        <v>18</v>
      </c>
      <c r="M10" s="12"/>
      <c r="N10" s="3" t="s">
        <v>18</v>
      </c>
      <c r="O10" s="3" t="s">
        <v>18</v>
      </c>
      <c r="P10" s="3" t="s">
        <v>18</v>
      </c>
      <c r="Q10" s="14"/>
      <c r="R10" s="12"/>
      <c r="S10" s="16"/>
      <c r="T10" s="13" t="s">
        <v>26</v>
      </c>
    </row>
    <row r="11" spans="1:20" s="10" customFormat="1">
      <c r="A11" s="9">
        <v>42870</v>
      </c>
      <c r="B11" s="10" t="s">
        <v>27</v>
      </c>
      <c r="D11" s="10">
        <v>0.2</v>
      </c>
      <c r="E11" s="10">
        <v>300</v>
      </c>
      <c r="F11" s="1">
        <v>375</v>
      </c>
      <c r="G11" s="1">
        <v>370</v>
      </c>
      <c r="H11" s="1">
        <v>364</v>
      </c>
      <c r="I11" s="14">
        <f t="shared" si="0"/>
        <v>1848.3333333333333</v>
      </c>
      <c r="J11" s="14">
        <f t="shared" si="1"/>
        <v>554500</v>
      </c>
      <c r="K11" s="3" t="s">
        <v>18</v>
      </c>
      <c r="L11" s="12" t="s">
        <v>18</v>
      </c>
      <c r="M11" s="12"/>
      <c r="N11" s="3" t="s">
        <v>18</v>
      </c>
      <c r="O11" s="3" t="s">
        <v>18</v>
      </c>
      <c r="P11" s="3" t="s">
        <v>18</v>
      </c>
      <c r="Q11" s="14"/>
      <c r="R11" s="12"/>
      <c r="S11" s="16"/>
      <c r="T11" s="13" t="s">
        <v>28</v>
      </c>
    </row>
    <row r="12" spans="1:20" s="10" customFormat="1">
      <c r="A12" s="9">
        <v>42870</v>
      </c>
      <c r="B12" s="10" t="s">
        <v>24</v>
      </c>
      <c r="D12" s="10">
        <v>0.2</v>
      </c>
      <c r="E12" s="10">
        <v>150</v>
      </c>
      <c r="F12" s="1">
        <v>110</v>
      </c>
      <c r="G12" s="1">
        <v>76</v>
      </c>
      <c r="H12" s="1">
        <v>123</v>
      </c>
      <c r="I12" s="14">
        <f t="shared" si="0"/>
        <v>515</v>
      </c>
      <c r="J12" s="14">
        <f t="shared" si="1"/>
        <v>77250</v>
      </c>
      <c r="K12" s="3" t="s">
        <v>18</v>
      </c>
      <c r="L12" s="12" t="s">
        <v>18</v>
      </c>
      <c r="M12" s="12"/>
      <c r="N12" s="3" t="s">
        <v>18</v>
      </c>
      <c r="O12" s="3" t="s">
        <v>18</v>
      </c>
      <c r="P12" s="3" t="s">
        <v>18</v>
      </c>
      <c r="Q12" s="14"/>
      <c r="R12" s="12"/>
      <c r="S12" s="16"/>
      <c r="T12" s="13" t="s">
        <v>29</v>
      </c>
    </row>
    <row r="13" spans="1:20" s="10" customFormat="1">
      <c r="A13" s="9">
        <v>42870</v>
      </c>
      <c r="B13" s="10" t="s">
        <v>25</v>
      </c>
      <c r="D13" s="10">
        <v>0.2</v>
      </c>
      <c r="E13" s="10">
        <v>300</v>
      </c>
      <c r="F13" s="1">
        <v>307</v>
      </c>
      <c r="G13" s="1">
        <v>286</v>
      </c>
      <c r="H13" s="1">
        <v>330</v>
      </c>
      <c r="I13" s="14">
        <f t="shared" si="0"/>
        <v>1538.3333333333333</v>
      </c>
      <c r="J13" s="14">
        <f t="shared" si="1"/>
        <v>461500</v>
      </c>
      <c r="K13" s="3" t="s">
        <v>18</v>
      </c>
      <c r="L13" s="12" t="s">
        <v>18</v>
      </c>
      <c r="M13" s="12"/>
      <c r="N13" s="3" t="s">
        <v>18</v>
      </c>
      <c r="O13" s="3" t="s">
        <v>18</v>
      </c>
      <c r="P13" s="3" t="s">
        <v>18</v>
      </c>
      <c r="Q13" s="14"/>
      <c r="R13" s="12"/>
      <c r="S13" s="16"/>
      <c r="T13" s="13" t="s">
        <v>28</v>
      </c>
    </row>
    <row r="14" spans="1:20" s="10" customFormat="1">
      <c r="A14" s="9">
        <v>42872</v>
      </c>
      <c r="B14" s="10" t="s">
        <v>21</v>
      </c>
      <c r="C14" s="10">
        <v>2</v>
      </c>
      <c r="D14" s="10">
        <v>0.5</v>
      </c>
      <c r="E14" s="10">
        <v>500</v>
      </c>
      <c r="F14" s="1">
        <v>147</v>
      </c>
      <c r="G14" s="1">
        <v>126</v>
      </c>
      <c r="H14" s="1">
        <v>155</v>
      </c>
      <c r="I14" s="14">
        <f t="shared" si="0"/>
        <v>285.33333333333331</v>
      </c>
      <c r="J14" s="14">
        <f t="shared" si="1"/>
        <v>142666.66666666666</v>
      </c>
      <c r="K14" s="3" t="s">
        <v>18</v>
      </c>
      <c r="L14" s="12" t="s">
        <v>18</v>
      </c>
      <c r="M14" s="12"/>
      <c r="N14" s="3" t="s">
        <v>18</v>
      </c>
      <c r="O14" s="3" t="s">
        <v>18</v>
      </c>
      <c r="P14" s="3" t="s">
        <v>18</v>
      </c>
      <c r="Q14" s="14"/>
      <c r="R14" s="12"/>
      <c r="S14" s="16"/>
      <c r="T14" s="13"/>
    </row>
    <row r="15" spans="1:20" s="10" customFormat="1">
      <c r="A15" s="9">
        <v>42872</v>
      </c>
      <c r="B15" s="10" t="s">
        <v>30</v>
      </c>
      <c r="C15" s="10">
        <v>2</v>
      </c>
      <c r="D15" s="10">
        <v>1</v>
      </c>
      <c r="E15" s="10">
        <v>250</v>
      </c>
      <c r="F15" s="1">
        <v>80</v>
      </c>
      <c r="G15" s="1">
        <v>61</v>
      </c>
      <c r="H15" s="1">
        <v>81</v>
      </c>
      <c r="I15" s="14">
        <f t="shared" si="0"/>
        <v>74</v>
      </c>
      <c r="J15" s="14">
        <f t="shared" si="1"/>
        <v>18500</v>
      </c>
      <c r="K15" s="3" t="s">
        <v>18</v>
      </c>
      <c r="L15" s="12" t="s">
        <v>18</v>
      </c>
      <c r="M15" s="12"/>
      <c r="N15" s="3" t="s">
        <v>18</v>
      </c>
      <c r="O15" s="3" t="s">
        <v>18</v>
      </c>
      <c r="P15" s="3" t="s">
        <v>18</v>
      </c>
      <c r="Q15" s="14"/>
      <c r="R15" s="12"/>
      <c r="S15" s="16"/>
      <c r="T15" s="13"/>
    </row>
    <row r="16" spans="1:20" s="10" customFormat="1">
      <c r="A16" s="9">
        <v>42872</v>
      </c>
      <c r="B16" s="10" t="s">
        <v>31</v>
      </c>
      <c r="C16" s="10">
        <v>1</v>
      </c>
      <c r="D16" s="10">
        <v>0.5</v>
      </c>
      <c r="E16" s="10">
        <v>500</v>
      </c>
      <c r="F16" s="1">
        <v>242</v>
      </c>
      <c r="G16" s="1">
        <v>210</v>
      </c>
      <c r="H16" s="1">
        <v>285</v>
      </c>
      <c r="I16" s="14">
        <f t="shared" si="0"/>
        <v>491.33333333333331</v>
      </c>
      <c r="J16" s="14">
        <f t="shared" si="1"/>
        <v>245666.66666666666</v>
      </c>
      <c r="K16" s="3" t="s">
        <v>18</v>
      </c>
      <c r="L16" s="12" t="s">
        <v>18</v>
      </c>
      <c r="M16" s="12"/>
      <c r="N16" s="3" t="s">
        <v>18</v>
      </c>
      <c r="O16" s="3" t="s">
        <v>18</v>
      </c>
      <c r="P16" s="3" t="s">
        <v>18</v>
      </c>
      <c r="Q16" s="14"/>
      <c r="R16" s="12"/>
      <c r="S16" s="16"/>
      <c r="T16" s="13" t="s">
        <v>32</v>
      </c>
    </row>
    <row r="17" spans="1:20" s="10" customFormat="1">
      <c r="A17" s="9">
        <v>42872</v>
      </c>
      <c r="B17" s="10" t="s">
        <v>27</v>
      </c>
      <c r="C17" s="10">
        <v>1</v>
      </c>
      <c r="D17" s="10">
        <v>0.5</v>
      </c>
      <c r="E17" s="10">
        <v>500</v>
      </c>
      <c r="F17" s="1">
        <v>54</v>
      </c>
      <c r="G17" s="1">
        <v>55</v>
      </c>
      <c r="H17" s="1">
        <v>50</v>
      </c>
      <c r="I17" s="14">
        <f t="shared" si="0"/>
        <v>106</v>
      </c>
      <c r="J17" s="14">
        <f t="shared" si="1"/>
        <v>53000</v>
      </c>
      <c r="K17" s="3" t="s">
        <v>18</v>
      </c>
      <c r="L17" s="12" t="s">
        <v>18</v>
      </c>
      <c r="M17" s="12"/>
      <c r="N17" s="3" t="s">
        <v>18</v>
      </c>
      <c r="O17" s="3" t="s">
        <v>18</v>
      </c>
      <c r="P17" s="3" t="s">
        <v>18</v>
      </c>
      <c r="Q17" s="14"/>
      <c r="R17" s="12"/>
      <c r="S17" s="16"/>
      <c r="T17" s="13" t="s">
        <v>33</v>
      </c>
    </row>
    <row r="18" spans="1:20" s="10" customFormat="1">
      <c r="A18" s="9">
        <v>42872</v>
      </c>
      <c r="B18" s="10" t="s">
        <v>23</v>
      </c>
      <c r="C18" s="10">
        <v>1</v>
      </c>
      <c r="D18" s="10">
        <v>0.5</v>
      </c>
      <c r="E18" s="10">
        <v>150</v>
      </c>
      <c r="F18" s="1">
        <v>33</v>
      </c>
      <c r="G18" s="1">
        <v>32</v>
      </c>
      <c r="H18" s="1">
        <v>29</v>
      </c>
      <c r="I18" s="14">
        <f t="shared" si="0"/>
        <v>62.666666666666664</v>
      </c>
      <c r="J18" s="14">
        <f t="shared" si="1"/>
        <v>9400</v>
      </c>
      <c r="K18" s="3" t="s">
        <v>18</v>
      </c>
      <c r="L18" s="12" t="s">
        <v>18</v>
      </c>
      <c r="M18" s="12"/>
      <c r="N18" s="3" t="s">
        <v>18</v>
      </c>
      <c r="O18" s="3" t="s">
        <v>18</v>
      </c>
      <c r="P18" s="3" t="s">
        <v>18</v>
      </c>
      <c r="Q18" s="14"/>
      <c r="R18" s="12"/>
      <c r="S18" s="16"/>
      <c r="T18" s="13"/>
    </row>
    <row r="19" spans="1:20" s="10" customFormat="1">
      <c r="A19" s="9">
        <v>42872</v>
      </c>
      <c r="B19" s="10" t="s">
        <v>24</v>
      </c>
      <c r="C19" s="10">
        <v>2</v>
      </c>
      <c r="D19" s="10">
        <v>1</v>
      </c>
      <c r="E19" s="10">
        <v>250</v>
      </c>
      <c r="F19" s="1">
        <v>4</v>
      </c>
      <c r="G19" s="1">
        <v>12</v>
      </c>
      <c r="H19" s="1">
        <v>16</v>
      </c>
      <c r="I19" s="14">
        <f t="shared" si="0"/>
        <v>10.666666666666666</v>
      </c>
      <c r="J19" s="14">
        <f t="shared" si="1"/>
        <v>2666.6666666666665</v>
      </c>
      <c r="K19" s="3" t="s">
        <v>18</v>
      </c>
      <c r="L19" s="12" t="s">
        <v>18</v>
      </c>
      <c r="M19" s="12"/>
      <c r="N19" s="3" t="s">
        <v>18</v>
      </c>
      <c r="O19" s="3" t="s">
        <v>18</v>
      </c>
      <c r="P19" s="3" t="s">
        <v>18</v>
      </c>
      <c r="Q19" s="14"/>
      <c r="R19" s="12"/>
      <c r="S19" s="16"/>
      <c r="T19" s="13"/>
    </row>
    <row r="20" spans="1:20" s="10" customFormat="1">
      <c r="A20" s="9">
        <v>42872</v>
      </c>
      <c r="B20" s="10" t="s">
        <v>34</v>
      </c>
      <c r="C20" s="10">
        <v>1</v>
      </c>
      <c r="D20" s="10">
        <v>0.5</v>
      </c>
      <c r="E20" s="10">
        <v>500</v>
      </c>
      <c r="F20" s="1">
        <v>371</v>
      </c>
      <c r="G20" s="1">
        <v>366</v>
      </c>
      <c r="H20" s="1">
        <v>400</v>
      </c>
      <c r="I20" s="14">
        <f t="shared" si="0"/>
        <v>758</v>
      </c>
      <c r="J20" s="14">
        <f t="shared" si="1"/>
        <v>379000</v>
      </c>
      <c r="K20" s="3" t="s">
        <v>18</v>
      </c>
      <c r="L20" s="12" t="s">
        <v>18</v>
      </c>
      <c r="M20" s="12"/>
      <c r="N20" s="3" t="s">
        <v>18</v>
      </c>
      <c r="O20" s="3" t="s">
        <v>18</v>
      </c>
      <c r="P20" s="3" t="s">
        <v>18</v>
      </c>
      <c r="Q20" s="14"/>
      <c r="R20" s="12"/>
      <c r="S20" s="16"/>
      <c r="T20" s="13"/>
    </row>
    <row r="21" spans="1:20" s="10" customFormat="1">
      <c r="A21" s="9">
        <v>42872</v>
      </c>
      <c r="B21" s="10" t="s">
        <v>34</v>
      </c>
      <c r="C21" s="10">
        <v>1</v>
      </c>
      <c r="D21" s="10">
        <v>0.5</v>
      </c>
      <c r="E21" s="10">
        <v>200</v>
      </c>
      <c r="F21" s="1">
        <v>31</v>
      </c>
      <c r="G21" s="1">
        <v>40</v>
      </c>
      <c r="H21" s="1">
        <v>40</v>
      </c>
      <c r="I21" s="14">
        <f t="shared" si="0"/>
        <v>74</v>
      </c>
      <c r="J21" s="14">
        <f t="shared" si="1"/>
        <v>14800</v>
      </c>
      <c r="K21" s="3" t="s">
        <v>18</v>
      </c>
      <c r="L21" s="12" t="s">
        <v>18</v>
      </c>
      <c r="M21" s="12"/>
      <c r="N21" s="3" t="s">
        <v>18</v>
      </c>
      <c r="O21" s="3" t="s">
        <v>18</v>
      </c>
      <c r="P21" s="3" t="s">
        <v>18</v>
      </c>
      <c r="Q21" s="14"/>
      <c r="R21" s="12"/>
      <c r="S21" s="16"/>
      <c r="T21" s="13" t="s">
        <v>35</v>
      </c>
    </row>
    <row r="22" spans="1:20" s="10" customFormat="1">
      <c r="A22" s="9">
        <v>42872</v>
      </c>
      <c r="B22" s="10" t="s">
        <v>34</v>
      </c>
      <c r="C22" s="10">
        <v>1</v>
      </c>
      <c r="D22" s="10">
        <v>0.5</v>
      </c>
      <c r="E22" s="10">
        <v>200</v>
      </c>
      <c r="F22" s="1">
        <v>31</v>
      </c>
      <c r="G22" s="1">
        <v>26</v>
      </c>
      <c r="H22" s="1">
        <v>23</v>
      </c>
      <c r="I22" s="14">
        <f t="shared" si="0"/>
        <v>53.333333333333336</v>
      </c>
      <c r="J22" s="14">
        <f t="shared" si="1"/>
        <v>10666.666666666668</v>
      </c>
      <c r="K22" s="3" t="s">
        <v>18</v>
      </c>
      <c r="L22" s="12" t="s">
        <v>18</v>
      </c>
      <c r="M22" s="12"/>
      <c r="N22" s="3" t="s">
        <v>18</v>
      </c>
      <c r="O22" s="3" t="s">
        <v>18</v>
      </c>
      <c r="P22" s="3" t="s">
        <v>18</v>
      </c>
      <c r="Q22" s="14"/>
      <c r="R22" s="12"/>
      <c r="S22" s="16"/>
      <c r="T22" s="13" t="s">
        <v>35</v>
      </c>
    </row>
    <row r="23" spans="1:20" s="10" customFormat="1">
      <c r="A23" s="9">
        <v>42872</v>
      </c>
      <c r="B23" s="10" t="s">
        <v>25</v>
      </c>
      <c r="C23" s="10">
        <v>2</v>
      </c>
      <c r="D23" s="10">
        <v>1</v>
      </c>
      <c r="E23" s="10">
        <v>250</v>
      </c>
      <c r="F23" s="1">
        <v>3</v>
      </c>
      <c r="G23" s="1">
        <v>7</v>
      </c>
      <c r="H23" s="1">
        <v>7</v>
      </c>
      <c r="I23" s="14">
        <f t="shared" si="0"/>
        <v>5.666666666666667</v>
      </c>
      <c r="J23" s="14">
        <f t="shared" si="1"/>
        <v>1416.6666666666667</v>
      </c>
      <c r="K23" s="3" t="s">
        <v>18</v>
      </c>
      <c r="L23" s="12" t="s">
        <v>18</v>
      </c>
      <c r="M23" s="12"/>
      <c r="N23" s="3" t="s">
        <v>18</v>
      </c>
      <c r="O23" s="3" t="s">
        <v>18</v>
      </c>
      <c r="P23" s="3" t="s">
        <v>18</v>
      </c>
      <c r="Q23" s="14"/>
      <c r="R23" s="12"/>
      <c r="S23" s="16"/>
      <c r="T23" s="13"/>
    </row>
    <row r="24" spans="1:20" s="10" customFormat="1">
      <c r="A24" s="9">
        <v>42872</v>
      </c>
      <c r="B24" s="10" t="s">
        <v>36</v>
      </c>
      <c r="C24" s="10">
        <v>2</v>
      </c>
      <c r="D24" s="10">
        <v>0.5</v>
      </c>
      <c r="E24" s="10">
        <v>800</v>
      </c>
      <c r="F24" s="1">
        <v>136</v>
      </c>
      <c r="G24" s="1">
        <v>131</v>
      </c>
      <c r="H24" s="1">
        <v>134</v>
      </c>
      <c r="I24" s="14">
        <f t="shared" si="0"/>
        <v>267.33333333333331</v>
      </c>
      <c r="J24" s="14">
        <f t="shared" si="1"/>
        <v>213866.66666666666</v>
      </c>
      <c r="K24" s="3" t="s">
        <v>18</v>
      </c>
      <c r="L24" s="12" t="s">
        <v>18</v>
      </c>
      <c r="M24" s="12"/>
      <c r="N24" s="3" t="s">
        <v>18</v>
      </c>
      <c r="O24" s="3" t="s">
        <v>18</v>
      </c>
      <c r="P24" s="3" t="s">
        <v>18</v>
      </c>
      <c r="Q24" s="14"/>
      <c r="R24" s="12"/>
      <c r="S24" s="16"/>
      <c r="T24" s="13"/>
    </row>
    <row r="25" spans="1:20" s="10" customFormat="1">
      <c r="A25" s="9">
        <v>42872</v>
      </c>
      <c r="B25" s="10" t="s">
        <v>36</v>
      </c>
      <c r="C25" s="10">
        <v>2</v>
      </c>
      <c r="D25" s="10">
        <v>0.5</v>
      </c>
      <c r="E25" s="10">
        <v>250</v>
      </c>
      <c r="F25" s="1">
        <v>5</v>
      </c>
      <c r="G25" s="1">
        <v>8</v>
      </c>
      <c r="H25" s="1">
        <v>12</v>
      </c>
      <c r="I25" s="14">
        <f t="shared" si="0"/>
        <v>16.666666666666668</v>
      </c>
      <c r="J25" s="14">
        <f t="shared" si="1"/>
        <v>4166.666666666667</v>
      </c>
      <c r="K25" s="3" t="s">
        <v>18</v>
      </c>
      <c r="L25" s="12" t="s">
        <v>18</v>
      </c>
      <c r="M25" s="12"/>
      <c r="N25" s="3" t="s">
        <v>18</v>
      </c>
      <c r="O25" s="3" t="s">
        <v>18</v>
      </c>
      <c r="P25" s="3" t="s">
        <v>18</v>
      </c>
      <c r="Q25" s="14"/>
      <c r="R25" s="12"/>
      <c r="S25" s="16"/>
      <c r="T25" s="13"/>
    </row>
    <row r="26" spans="1:20" s="10" customFormat="1">
      <c r="A26" s="9">
        <v>42873</v>
      </c>
      <c r="B26" s="10" t="s">
        <v>37</v>
      </c>
      <c r="D26" s="10">
        <v>0.5</v>
      </c>
      <c r="E26" s="10">
        <v>350</v>
      </c>
      <c r="F26" s="1">
        <v>33</v>
      </c>
      <c r="G26" s="1">
        <v>32</v>
      </c>
      <c r="H26" s="1">
        <v>38</v>
      </c>
      <c r="I26" s="14">
        <f t="shared" si="0"/>
        <v>68.666666666666671</v>
      </c>
      <c r="J26" s="14">
        <f t="shared" si="1"/>
        <v>24033.333333333336</v>
      </c>
      <c r="K26" s="3" t="s">
        <v>18</v>
      </c>
      <c r="L26" s="12" t="s">
        <v>18</v>
      </c>
      <c r="M26" s="12"/>
      <c r="N26" s="3" t="s">
        <v>18</v>
      </c>
      <c r="O26" s="3" t="s">
        <v>18</v>
      </c>
      <c r="P26" s="3" t="s">
        <v>18</v>
      </c>
      <c r="Q26" s="14"/>
      <c r="R26" s="12"/>
      <c r="S26" s="16"/>
      <c r="T26" s="13"/>
    </row>
    <row r="27" spans="1:20" s="10" customFormat="1">
      <c r="A27" s="9">
        <v>42873</v>
      </c>
      <c r="B27" s="10" t="s">
        <v>31</v>
      </c>
      <c r="D27" s="10">
        <v>1</v>
      </c>
      <c r="E27" s="10">
        <v>250</v>
      </c>
      <c r="F27" s="1">
        <v>2</v>
      </c>
      <c r="G27" s="1">
        <v>4</v>
      </c>
      <c r="H27" s="1">
        <v>6</v>
      </c>
      <c r="I27" s="14">
        <f t="shared" si="0"/>
        <v>4</v>
      </c>
      <c r="J27" s="14">
        <f t="shared" si="1"/>
        <v>1000</v>
      </c>
      <c r="K27" s="3" t="s">
        <v>18</v>
      </c>
      <c r="L27" s="12" t="s">
        <v>18</v>
      </c>
      <c r="M27" s="12"/>
      <c r="N27" s="3" t="s">
        <v>18</v>
      </c>
      <c r="O27" s="3" t="s">
        <v>18</v>
      </c>
      <c r="P27" s="3" t="s">
        <v>18</v>
      </c>
      <c r="Q27" s="14"/>
      <c r="R27" s="12"/>
      <c r="S27" s="16"/>
      <c r="T27" s="13"/>
    </row>
    <row r="28" spans="1:20" s="10" customFormat="1">
      <c r="A28" s="9">
        <v>42873</v>
      </c>
      <c r="B28" s="10" t="s">
        <v>27</v>
      </c>
      <c r="D28" s="10">
        <v>1</v>
      </c>
      <c r="E28" s="10">
        <v>250</v>
      </c>
      <c r="F28" s="1">
        <v>0</v>
      </c>
      <c r="G28" s="1">
        <v>1</v>
      </c>
      <c r="H28" s="1">
        <v>2</v>
      </c>
      <c r="I28" s="14">
        <f t="shared" si="0"/>
        <v>1</v>
      </c>
      <c r="J28" s="14">
        <f t="shared" si="1"/>
        <v>250</v>
      </c>
      <c r="K28" s="3" t="s">
        <v>18</v>
      </c>
      <c r="L28" s="12" t="s">
        <v>18</v>
      </c>
      <c r="M28" s="12"/>
      <c r="N28" s="3" t="s">
        <v>18</v>
      </c>
      <c r="O28" s="3" t="s">
        <v>18</v>
      </c>
      <c r="P28" s="3" t="s">
        <v>18</v>
      </c>
      <c r="Q28" s="14"/>
      <c r="R28" s="12"/>
      <c r="S28" s="16"/>
      <c r="T28" s="13"/>
    </row>
    <row r="29" spans="1:20" s="10" customFormat="1">
      <c r="A29" s="9">
        <v>42873</v>
      </c>
      <c r="B29" s="10" t="s">
        <v>23</v>
      </c>
      <c r="D29" s="10">
        <v>1</v>
      </c>
      <c r="E29" s="10">
        <v>250</v>
      </c>
      <c r="F29" s="1">
        <v>23</v>
      </c>
      <c r="G29" s="1">
        <v>26</v>
      </c>
      <c r="H29" s="1">
        <v>20</v>
      </c>
      <c r="I29" s="14">
        <f t="shared" si="0"/>
        <v>23</v>
      </c>
      <c r="J29" s="14">
        <f t="shared" si="1"/>
        <v>5750</v>
      </c>
      <c r="K29" s="3" t="s">
        <v>18</v>
      </c>
      <c r="L29" s="12" t="s">
        <v>18</v>
      </c>
      <c r="M29" s="12"/>
      <c r="N29" s="3" t="s">
        <v>18</v>
      </c>
      <c r="O29" s="3" t="s">
        <v>18</v>
      </c>
      <c r="P29" s="3" t="s">
        <v>18</v>
      </c>
      <c r="Q29" s="14"/>
      <c r="R29" s="12"/>
      <c r="S29" s="16"/>
      <c r="T29" s="13"/>
    </row>
    <row r="30" spans="1:20" s="10" customFormat="1">
      <c r="A30" s="9">
        <v>42873</v>
      </c>
      <c r="B30" s="10" t="s">
        <v>24</v>
      </c>
      <c r="D30" s="10">
        <v>1</v>
      </c>
      <c r="E30" s="10">
        <v>200</v>
      </c>
      <c r="F30" s="1">
        <v>1</v>
      </c>
      <c r="G30" s="1">
        <v>1</v>
      </c>
      <c r="H30" s="1">
        <v>1</v>
      </c>
      <c r="I30" s="14">
        <f t="shared" si="0"/>
        <v>1</v>
      </c>
      <c r="J30" s="14">
        <f t="shared" si="1"/>
        <v>200</v>
      </c>
      <c r="K30" s="3" t="s">
        <v>18</v>
      </c>
      <c r="L30" s="12" t="s">
        <v>18</v>
      </c>
      <c r="M30" s="12"/>
      <c r="N30" s="3" t="s">
        <v>18</v>
      </c>
      <c r="O30" s="3" t="s">
        <v>18</v>
      </c>
      <c r="P30" s="3" t="s">
        <v>18</v>
      </c>
      <c r="Q30" s="14"/>
      <c r="R30" s="12"/>
      <c r="S30" s="16"/>
      <c r="T30" s="13"/>
    </row>
    <row r="31" spans="1:20" s="10" customFormat="1">
      <c r="A31" s="9">
        <v>42873</v>
      </c>
      <c r="B31" s="10" t="s">
        <v>34</v>
      </c>
      <c r="D31" s="10">
        <v>1</v>
      </c>
      <c r="E31" s="10">
        <v>300</v>
      </c>
      <c r="F31" s="1">
        <v>27</v>
      </c>
      <c r="G31" s="1">
        <v>43</v>
      </c>
      <c r="H31" s="1">
        <v>42</v>
      </c>
      <c r="I31" s="14">
        <f t="shared" si="0"/>
        <v>37.333333333333336</v>
      </c>
      <c r="J31" s="14">
        <f t="shared" si="1"/>
        <v>11200</v>
      </c>
      <c r="K31" s="3" t="s">
        <v>18</v>
      </c>
      <c r="L31" s="12" t="s">
        <v>18</v>
      </c>
      <c r="M31" s="12"/>
      <c r="N31" s="3" t="s">
        <v>18</v>
      </c>
      <c r="O31" s="3" t="s">
        <v>18</v>
      </c>
      <c r="P31" s="3" t="s">
        <v>18</v>
      </c>
      <c r="Q31" s="14"/>
      <c r="R31" s="12"/>
      <c r="S31" s="16"/>
      <c r="T31" s="13"/>
    </row>
    <row r="32" spans="1:20" s="10" customFormat="1">
      <c r="A32" s="9">
        <v>42873</v>
      </c>
      <c r="B32" s="10" t="s">
        <v>36</v>
      </c>
      <c r="D32" s="10">
        <v>1</v>
      </c>
      <c r="E32" s="10">
        <v>250</v>
      </c>
      <c r="F32" s="1">
        <v>16</v>
      </c>
      <c r="G32" s="1">
        <v>11</v>
      </c>
      <c r="H32" s="1">
        <v>16</v>
      </c>
      <c r="I32" s="14">
        <f t="shared" si="0"/>
        <v>14.333333333333334</v>
      </c>
      <c r="J32" s="14">
        <f t="shared" si="1"/>
        <v>3583.3333333333335</v>
      </c>
      <c r="K32" s="3" t="s">
        <v>18</v>
      </c>
      <c r="L32" s="12" t="s">
        <v>18</v>
      </c>
      <c r="M32" s="12"/>
      <c r="N32" s="3" t="s">
        <v>18</v>
      </c>
      <c r="O32" s="3" t="s">
        <v>18</v>
      </c>
      <c r="P32" s="3" t="s">
        <v>18</v>
      </c>
      <c r="Q32" s="14"/>
      <c r="R32" s="12"/>
      <c r="S32" s="16"/>
      <c r="T32" s="13"/>
    </row>
    <row r="33" spans="1:21" s="10" customFormat="1">
      <c r="A33" s="9">
        <v>42874</v>
      </c>
      <c r="B33" s="10" t="s">
        <v>37</v>
      </c>
      <c r="D33" s="10">
        <v>2</v>
      </c>
      <c r="E33" s="10">
        <v>500</v>
      </c>
      <c r="F33" s="1">
        <v>49</v>
      </c>
      <c r="G33" s="1">
        <v>44</v>
      </c>
      <c r="H33" s="1">
        <v>50</v>
      </c>
      <c r="I33" s="14">
        <f t="shared" si="0"/>
        <v>23.833333333333332</v>
      </c>
      <c r="J33" s="14">
        <f t="shared" si="1"/>
        <v>11916.666666666666</v>
      </c>
      <c r="K33" s="4">
        <v>17</v>
      </c>
      <c r="L33" s="12"/>
      <c r="M33" s="12"/>
      <c r="N33" s="1">
        <v>500</v>
      </c>
      <c r="O33" s="2">
        <f>N33*I33</f>
        <v>11916.666666666666</v>
      </c>
      <c r="P33" s="1" t="s">
        <v>18</v>
      </c>
      <c r="Q33" s="14"/>
      <c r="S33" s="16"/>
      <c r="T33" s="13"/>
    </row>
    <row r="34" spans="1:21" s="10" customFormat="1">
      <c r="A34" s="9">
        <v>42874</v>
      </c>
      <c r="B34" s="10" t="s">
        <v>38</v>
      </c>
      <c r="D34" s="10">
        <v>2</v>
      </c>
      <c r="E34" s="10">
        <v>175</v>
      </c>
      <c r="F34" s="1">
        <v>27</v>
      </c>
      <c r="G34" s="1">
        <v>23</v>
      </c>
      <c r="H34" s="1">
        <v>20</v>
      </c>
      <c r="I34" s="14">
        <f t="shared" ref="I34:I65" si="2">AVERAGE(F34:H34)/D34</f>
        <v>11.666666666666666</v>
      </c>
      <c r="J34" s="14">
        <f t="shared" ref="J34:J65" si="3">I34*E34</f>
        <v>2041.6666666666665</v>
      </c>
      <c r="K34" s="4">
        <v>19</v>
      </c>
      <c r="L34" s="12"/>
      <c r="M34" s="12"/>
      <c r="N34" s="1">
        <v>175</v>
      </c>
      <c r="O34" s="2">
        <f t="shared" ref="O34:O36" si="4">N34*I34</f>
        <v>2041.6666666666665</v>
      </c>
      <c r="P34" s="1" t="s">
        <v>18</v>
      </c>
      <c r="Q34" s="14"/>
      <c r="S34" s="16"/>
      <c r="T34" s="13"/>
    </row>
    <row r="35" spans="1:21" s="10" customFormat="1">
      <c r="A35" s="9">
        <v>42874</v>
      </c>
      <c r="B35" s="10" t="s">
        <v>39</v>
      </c>
      <c r="D35" s="10">
        <v>1</v>
      </c>
      <c r="E35" s="10">
        <v>150</v>
      </c>
      <c r="F35" s="1">
        <v>2</v>
      </c>
      <c r="G35" s="1">
        <v>1</v>
      </c>
      <c r="H35" s="1">
        <v>4</v>
      </c>
      <c r="I35" s="14">
        <f t="shared" si="2"/>
        <v>2.3333333333333335</v>
      </c>
      <c r="J35" s="14">
        <f t="shared" si="3"/>
        <v>350</v>
      </c>
      <c r="K35" s="4">
        <v>8</v>
      </c>
      <c r="L35" s="12"/>
      <c r="M35" s="12"/>
      <c r="N35" s="1">
        <v>150</v>
      </c>
      <c r="O35" s="2">
        <f t="shared" si="4"/>
        <v>350</v>
      </c>
      <c r="P35" s="1" t="s">
        <v>18</v>
      </c>
      <c r="Q35" s="14"/>
      <c r="S35" s="16"/>
      <c r="T35" s="13"/>
    </row>
    <row r="36" spans="1:21" s="10" customFormat="1" ht="30">
      <c r="A36" s="9">
        <v>42874</v>
      </c>
      <c r="B36" s="10" t="s">
        <v>23</v>
      </c>
      <c r="D36" s="10">
        <v>0.5</v>
      </c>
      <c r="E36" s="10">
        <v>800</v>
      </c>
      <c r="F36" s="1">
        <v>133</v>
      </c>
      <c r="G36" s="1">
        <v>139</v>
      </c>
      <c r="H36" s="1">
        <v>106</v>
      </c>
      <c r="I36" s="14">
        <f t="shared" si="2"/>
        <v>252</v>
      </c>
      <c r="J36" s="14">
        <f t="shared" si="3"/>
        <v>201600</v>
      </c>
      <c r="K36" s="4">
        <v>5</v>
      </c>
      <c r="L36" s="12">
        <v>80640</v>
      </c>
      <c r="M36" s="12">
        <f>L36/I36</f>
        <v>320</v>
      </c>
      <c r="N36" s="1">
        <v>320</v>
      </c>
      <c r="O36" s="2">
        <f t="shared" si="4"/>
        <v>80640</v>
      </c>
      <c r="P36" s="1" t="s">
        <v>18</v>
      </c>
      <c r="Q36" s="14"/>
      <c r="S36" s="16"/>
      <c r="T36" s="17" t="s">
        <v>56</v>
      </c>
      <c r="U36" s="10" t="s">
        <v>40</v>
      </c>
    </row>
    <row r="37" spans="1:21" s="10" customFormat="1">
      <c r="A37" s="9">
        <v>42875</v>
      </c>
      <c r="B37" s="10" t="s">
        <v>17</v>
      </c>
      <c r="D37" s="10">
        <v>0.5</v>
      </c>
      <c r="E37" s="10">
        <v>500</v>
      </c>
      <c r="F37" s="1">
        <v>95</v>
      </c>
      <c r="G37" s="1">
        <v>103</v>
      </c>
      <c r="H37" s="1">
        <v>126</v>
      </c>
      <c r="I37" s="14">
        <f t="shared" si="2"/>
        <v>216</v>
      </c>
      <c r="J37" s="14">
        <f t="shared" si="3"/>
        <v>108000</v>
      </c>
      <c r="K37" s="30">
        <v>22</v>
      </c>
      <c r="L37" s="12"/>
      <c r="M37" s="12"/>
      <c r="N37" s="1">
        <v>500</v>
      </c>
      <c r="O37" s="2">
        <f t="shared" ref="O37:O42" si="5">N37*I37</f>
        <v>108000</v>
      </c>
      <c r="P37" s="1" t="s">
        <v>18</v>
      </c>
      <c r="Q37" s="14">
        <f t="shared" ref="Q37:Q38" si="6">J37-O37</f>
        <v>0</v>
      </c>
      <c r="R37" s="9"/>
      <c r="S37" s="16"/>
      <c r="T37" s="13"/>
      <c r="U37" s="10" t="s">
        <v>42</v>
      </c>
    </row>
    <row r="38" spans="1:21" s="10" customFormat="1">
      <c r="A38" s="9">
        <v>42875</v>
      </c>
      <c r="B38" s="10" t="s">
        <v>38</v>
      </c>
      <c r="D38" s="10">
        <v>0.5</v>
      </c>
      <c r="E38" s="10">
        <v>500</v>
      </c>
      <c r="F38" s="1">
        <v>89</v>
      </c>
      <c r="G38" s="1">
        <v>94</v>
      </c>
      <c r="H38" s="1">
        <v>86</v>
      </c>
      <c r="I38" s="14">
        <f t="shared" si="2"/>
        <v>179.33333333333334</v>
      </c>
      <c r="J38" s="14">
        <f t="shared" si="3"/>
        <v>89666.666666666672</v>
      </c>
      <c r="K38" s="30">
        <v>19</v>
      </c>
      <c r="L38" s="12"/>
      <c r="M38" s="12"/>
      <c r="N38" s="1">
        <v>500</v>
      </c>
      <c r="O38" s="2">
        <f t="shared" si="5"/>
        <v>89666.666666666672</v>
      </c>
      <c r="P38" s="1" t="s">
        <v>18</v>
      </c>
      <c r="Q38" s="14">
        <f t="shared" si="6"/>
        <v>0</v>
      </c>
      <c r="R38" s="9"/>
      <c r="S38" s="16"/>
      <c r="T38" s="18"/>
      <c r="U38" s="10" t="s">
        <v>42</v>
      </c>
    </row>
    <row r="39" spans="1:21" s="10" customFormat="1">
      <c r="A39" s="9">
        <v>42875</v>
      </c>
      <c r="B39" s="10" t="s">
        <v>27</v>
      </c>
      <c r="D39" s="10">
        <v>0.5</v>
      </c>
      <c r="E39" s="10">
        <v>800</v>
      </c>
      <c r="F39" s="1">
        <v>201</v>
      </c>
      <c r="G39" s="1">
        <v>194</v>
      </c>
      <c r="H39" s="1">
        <v>185</v>
      </c>
      <c r="I39" s="14">
        <f t="shared" si="2"/>
        <v>386.66666666666669</v>
      </c>
      <c r="J39" s="14">
        <f t="shared" si="3"/>
        <v>309333.33333333337</v>
      </c>
      <c r="K39" s="30">
        <v>5</v>
      </c>
      <c r="L39" s="12"/>
      <c r="M39" s="12"/>
      <c r="N39" s="1">
        <v>300</v>
      </c>
      <c r="O39" s="2">
        <f t="shared" si="5"/>
        <v>116000</v>
      </c>
      <c r="P39" s="1" t="s">
        <v>58</v>
      </c>
      <c r="Q39" s="14">
        <f>J39-O39</f>
        <v>193333.33333333337</v>
      </c>
      <c r="R39" s="9">
        <v>42877</v>
      </c>
      <c r="S39" s="16"/>
      <c r="T39" s="13"/>
      <c r="U39" s="10" t="s">
        <v>44</v>
      </c>
    </row>
    <row r="40" spans="1:21" s="10" customFormat="1">
      <c r="A40" s="9">
        <v>42875</v>
      </c>
      <c r="B40" s="10" t="s">
        <v>23</v>
      </c>
      <c r="D40" s="10">
        <v>0.5</v>
      </c>
      <c r="E40" s="10">
        <v>280</v>
      </c>
      <c r="F40" s="1">
        <v>16</v>
      </c>
      <c r="G40" s="1">
        <v>17</v>
      </c>
      <c r="H40" s="1">
        <v>15</v>
      </c>
      <c r="I40" s="14">
        <f t="shared" si="2"/>
        <v>32</v>
      </c>
      <c r="J40" s="14">
        <f t="shared" si="3"/>
        <v>8960</v>
      </c>
      <c r="K40" s="30">
        <v>5</v>
      </c>
      <c r="L40" s="12"/>
      <c r="M40" s="12"/>
      <c r="N40" s="1">
        <v>280</v>
      </c>
      <c r="O40" s="2">
        <f t="shared" si="5"/>
        <v>8960</v>
      </c>
      <c r="P40" s="1" t="s">
        <v>59</v>
      </c>
      <c r="Q40" s="23">
        <f t="shared" ref="Q40:Q45" si="7">J40-O40</f>
        <v>0</v>
      </c>
      <c r="R40" s="9">
        <v>42877</v>
      </c>
      <c r="S40" s="16"/>
      <c r="T40" s="13"/>
      <c r="U40" s="10" t="s">
        <v>42</v>
      </c>
    </row>
    <row r="41" spans="1:21" s="10" customFormat="1">
      <c r="A41" s="9">
        <v>42875</v>
      </c>
      <c r="B41" s="10" t="s">
        <v>24</v>
      </c>
      <c r="D41" s="10">
        <v>0.5</v>
      </c>
      <c r="E41" s="10">
        <v>750</v>
      </c>
      <c r="F41" s="1">
        <v>192</v>
      </c>
      <c r="G41" s="1">
        <v>180</v>
      </c>
      <c r="H41" s="1">
        <v>190</v>
      </c>
      <c r="I41" s="14">
        <f t="shared" si="2"/>
        <v>374.66666666666669</v>
      </c>
      <c r="J41" s="14">
        <f t="shared" si="3"/>
        <v>281000</v>
      </c>
      <c r="K41" s="30">
        <v>7</v>
      </c>
      <c r="L41" s="12"/>
      <c r="M41" s="12"/>
      <c r="N41" s="1">
        <v>500</v>
      </c>
      <c r="O41" s="2">
        <f t="shared" si="5"/>
        <v>187333.33333333334</v>
      </c>
      <c r="P41" s="1" t="s">
        <v>18</v>
      </c>
      <c r="Q41" s="23">
        <f t="shared" si="7"/>
        <v>93666.666666666657</v>
      </c>
      <c r="R41" s="9"/>
      <c r="S41" s="16"/>
      <c r="T41" s="13"/>
      <c r="U41" s="10" t="s">
        <v>45</v>
      </c>
    </row>
    <row r="42" spans="1:21" s="10" customFormat="1">
      <c r="A42" s="9">
        <v>42875</v>
      </c>
      <c r="B42" s="10" t="s">
        <v>46</v>
      </c>
      <c r="D42" s="10">
        <v>1</v>
      </c>
      <c r="E42" s="10">
        <v>200</v>
      </c>
      <c r="F42" s="1">
        <v>56</v>
      </c>
      <c r="G42" s="1">
        <v>54</v>
      </c>
      <c r="H42" s="1">
        <v>68</v>
      </c>
      <c r="I42" s="14">
        <f t="shared" si="2"/>
        <v>59.333333333333336</v>
      </c>
      <c r="J42" s="14">
        <f t="shared" si="3"/>
        <v>11866.666666666668</v>
      </c>
      <c r="K42" s="30">
        <v>3</v>
      </c>
      <c r="L42" s="12"/>
      <c r="M42" s="12"/>
      <c r="N42" s="1">
        <v>200</v>
      </c>
      <c r="O42" s="2">
        <f t="shared" si="5"/>
        <v>11866.666666666668</v>
      </c>
      <c r="P42" s="1" t="s">
        <v>18</v>
      </c>
      <c r="Q42" s="14">
        <f t="shared" si="7"/>
        <v>0</v>
      </c>
      <c r="R42" s="9"/>
      <c r="S42" s="16"/>
      <c r="T42" s="13"/>
      <c r="U42" s="10" t="s">
        <v>47</v>
      </c>
    </row>
    <row r="43" spans="1:21" s="10" customFormat="1">
      <c r="A43" s="9">
        <v>42876</v>
      </c>
      <c r="B43" s="10" t="s">
        <v>17</v>
      </c>
      <c r="D43" s="10">
        <v>1</v>
      </c>
      <c r="E43" s="10">
        <v>250</v>
      </c>
      <c r="F43" s="1">
        <v>53</v>
      </c>
      <c r="G43" s="1">
        <v>61</v>
      </c>
      <c r="H43" s="1">
        <v>45</v>
      </c>
      <c r="I43" s="14">
        <f t="shared" si="2"/>
        <v>53</v>
      </c>
      <c r="J43" s="14">
        <f t="shared" si="3"/>
        <v>13250</v>
      </c>
      <c r="K43" s="30">
        <v>22</v>
      </c>
      <c r="L43" s="12"/>
      <c r="M43" s="12"/>
      <c r="N43" s="26">
        <v>250</v>
      </c>
      <c r="O43" s="27">
        <f t="shared" ref="O43:O51" si="8">N43*I43</f>
        <v>13250</v>
      </c>
      <c r="P43" s="1" t="s">
        <v>18</v>
      </c>
      <c r="Q43" s="14">
        <f t="shared" si="7"/>
        <v>0</v>
      </c>
      <c r="R43" s="9"/>
      <c r="S43" s="19"/>
      <c r="T43" s="13"/>
    </row>
    <row r="44" spans="1:21" s="10" customFormat="1">
      <c r="A44" s="9">
        <v>42876</v>
      </c>
      <c r="B44" s="10" t="s">
        <v>48</v>
      </c>
      <c r="D44" s="10">
        <v>0.5</v>
      </c>
      <c r="E44" s="10">
        <v>800</v>
      </c>
      <c r="F44" s="1">
        <v>72</v>
      </c>
      <c r="G44" s="1">
        <v>71</v>
      </c>
      <c r="H44" s="1">
        <v>88</v>
      </c>
      <c r="I44" s="14">
        <f t="shared" si="2"/>
        <v>154</v>
      </c>
      <c r="J44" s="14">
        <f t="shared" si="3"/>
        <v>123200</v>
      </c>
      <c r="K44" s="30">
        <v>23</v>
      </c>
      <c r="L44" s="12"/>
      <c r="M44" s="12"/>
      <c r="N44" s="26">
        <v>350</v>
      </c>
      <c r="O44" s="27">
        <f t="shared" si="8"/>
        <v>53900</v>
      </c>
      <c r="P44" s="1" t="s">
        <v>64</v>
      </c>
      <c r="Q44" s="14">
        <f>J44-O44</f>
        <v>69300</v>
      </c>
      <c r="R44" s="9">
        <v>42877</v>
      </c>
      <c r="S44" s="16"/>
      <c r="T44" s="13"/>
    </row>
    <row r="45" spans="1:21" s="10" customFormat="1">
      <c r="A45" s="9">
        <v>42876</v>
      </c>
      <c r="B45" s="10" t="s">
        <v>49</v>
      </c>
      <c r="D45" s="10">
        <v>0.5</v>
      </c>
      <c r="E45" s="10">
        <v>800</v>
      </c>
      <c r="F45" s="1">
        <v>81</v>
      </c>
      <c r="G45" s="1">
        <v>80</v>
      </c>
      <c r="H45" s="1">
        <v>76</v>
      </c>
      <c r="I45" s="14">
        <f t="shared" si="2"/>
        <v>158</v>
      </c>
      <c r="J45" s="14">
        <f t="shared" si="3"/>
        <v>126400</v>
      </c>
      <c r="K45" s="30">
        <v>12</v>
      </c>
      <c r="L45" s="12"/>
      <c r="M45" s="12"/>
      <c r="N45" s="26">
        <v>350</v>
      </c>
      <c r="O45" s="27">
        <f t="shared" si="8"/>
        <v>55300</v>
      </c>
      <c r="P45" s="1" t="s">
        <v>18</v>
      </c>
      <c r="Q45" s="23">
        <f t="shared" si="7"/>
        <v>71100</v>
      </c>
      <c r="R45" s="9"/>
      <c r="S45" s="16"/>
      <c r="T45" s="13"/>
    </row>
    <row r="46" spans="1:21" s="10" customFormat="1">
      <c r="A46" s="9">
        <v>42876</v>
      </c>
      <c r="B46" s="10" t="s">
        <v>27</v>
      </c>
      <c r="D46" s="10">
        <v>0.5</v>
      </c>
      <c r="E46" s="10">
        <v>800</v>
      </c>
      <c r="F46" s="1">
        <v>278</v>
      </c>
      <c r="G46" s="1">
        <v>294</v>
      </c>
      <c r="H46" s="1">
        <v>267</v>
      </c>
      <c r="I46" s="14">
        <f t="shared" si="2"/>
        <v>559.33333333333337</v>
      </c>
      <c r="J46" s="14">
        <f t="shared" si="3"/>
        <v>447466.66666666669</v>
      </c>
      <c r="K46" s="30">
        <v>11</v>
      </c>
      <c r="L46" s="12"/>
      <c r="M46" s="12"/>
      <c r="N46" s="26">
        <v>150</v>
      </c>
      <c r="O46" s="27">
        <f t="shared" si="8"/>
        <v>83900</v>
      </c>
      <c r="P46" s="1" t="s">
        <v>62</v>
      </c>
      <c r="Q46" s="14">
        <f>J46-O46</f>
        <v>363566.66666666669</v>
      </c>
      <c r="R46" s="9">
        <v>42877</v>
      </c>
      <c r="S46" s="16"/>
      <c r="T46" s="13" t="s">
        <v>63</v>
      </c>
    </row>
    <row r="47" spans="1:21" s="10" customFormat="1">
      <c r="A47" s="9">
        <v>42876</v>
      </c>
      <c r="B47" s="10" t="s">
        <v>23</v>
      </c>
      <c r="D47" s="10">
        <v>0.5</v>
      </c>
      <c r="E47" s="10">
        <v>800</v>
      </c>
      <c r="F47" s="1">
        <v>118</v>
      </c>
      <c r="G47" s="1">
        <v>125</v>
      </c>
      <c r="H47" s="1">
        <v>122</v>
      </c>
      <c r="I47" s="14">
        <f t="shared" si="2"/>
        <v>243.33333333333334</v>
      </c>
      <c r="J47" s="14">
        <f t="shared" si="3"/>
        <v>194666.66666666669</v>
      </c>
      <c r="K47" s="30">
        <v>11</v>
      </c>
      <c r="L47" s="12"/>
      <c r="M47" s="12"/>
      <c r="N47" s="26">
        <v>250</v>
      </c>
      <c r="O47" s="27">
        <f t="shared" si="8"/>
        <v>60833.333333333336</v>
      </c>
      <c r="P47" s="1" t="s">
        <v>62</v>
      </c>
      <c r="Q47" s="14">
        <f>J47-O47</f>
        <v>133833.33333333334</v>
      </c>
      <c r="R47" s="9">
        <v>42877</v>
      </c>
      <c r="S47" s="16"/>
      <c r="T47" s="13" t="s">
        <v>63</v>
      </c>
    </row>
    <row r="48" spans="1:21" s="10" customFormat="1">
      <c r="A48" s="9">
        <v>42876</v>
      </c>
      <c r="B48" s="10" t="s">
        <v>34</v>
      </c>
      <c r="D48" s="10">
        <v>0.5</v>
      </c>
      <c r="E48" s="10">
        <v>800</v>
      </c>
      <c r="F48" s="1">
        <v>116</v>
      </c>
      <c r="G48" s="1">
        <v>102</v>
      </c>
      <c r="H48" s="1">
        <v>105</v>
      </c>
      <c r="I48" s="14">
        <f t="shared" si="2"/>
        <v>215.33333333333334</v>
      </c>
      <c r="J48" s="14">
        <f t="shared" si="3"/>
        <v>172266.66666666669</v>
      </c>
      <c r="K48" s="30">
        <v>7</v>
      </c>
      <c r="L48" s="12"/>
      <c r="M48" s="12"/>
      <c r="N48" s="26">
        <v>250</v>
      </c>
      <c r="O48" s="27">
        <f t="shared" si="8"/>
        <v>53833.333333333336</v>
      </c>
      <c r="P48" s="1" t="s">
        <v>65</v>
      </c>
      <c r="Q48" s="14">
        <f>J48-O48</f>
        <v>118433.33333333334</v>
      </c>
      <c r="R48" s="9">
        <v>42877</v>
      </c>
      <c r="S48" s="16"/>
      <c r="T48" s="13"/>
    </row>
    <row r="49" spans="1:20" s="10" customFormat="1">
      <c r="A49" s="9">
        <v>42876</v>
      </c>
      <c r="B49" s="10" t="s">
        <v>36</v>
      </c>
      <c r="D49" s="10">
        <v>1</v>
      </c>
      <c r="E49" s="10">
        <v>250</v>
      </c>
      <c r="F49" s="1">
        <v>33</v>
      </c>
      <c r="G49" s="1">
        <v>38</v>
      </c>
      <c r="H49" s="1">
        <v>27</v>
      </c>
      <c r="I49" s="14">
        <f t="shared" si="2"/>
        <v>32.666666666666664</v>
      </c>
      <c r="J49" s="14">
        <f t="shared" si="3"/>
        <v>8166.6666666666661</v>
      </c>
      <c r="K49" s="30">
        <v>16</v>
      </c>
      <c r="L49" s="12"/>
      <c r="M49" s="12"/>
      <c r="N49" s="26">
        <v>250</v>
      </c>
      <c r="O49" s="27">
        <f t="shared" si="8"/>
        <v>8166.6666666666661</v>
      </c>
      <c r="P49" s="1" t="s">
        <v>18</v>
      </c>
      <c r="Q49" s="14">
        <f t="shared" ref="Q49" si="9">J49-O49</f>
        <v>0</v>
      </c>
      <c r="R49" s="9"/>
      <c r="S49" s="16"/>
      <c r="T49" s="13"/>
    </row>
    <row r="50" spans="1:20" s="10" customFormat="1">
      <c r="A50" s="9">
        <v>42876</v>
      </c>
      <c r="B50" s="10" t="s">
        <v>46</v>
      </c>
      <c r="D50" s="10">
        <v>0.5</v>
      </c>
      <c r="E50" s="10">
        <v>800</v>
      </c>
      <c r="F50" s="1">
        <v>177</v>
      </c>
      <c r="G50" s="1">
        <v>158</v>
      </c>
      <c r="H50" s="1">
        <v>134</v>
      </c>
      <c r="I50" s="14">
        <f t="shared" si="2"/>
        <v>312.66666666666669</v>
      </c>
      <c r="J50" s="14">
        <f t="shared" si="3"/>
        <v>250133.33333333334</v>
      </c>
      <c r="K50" s="30">
        <v>13</v>
      </c>
      <c r="L50" s="12"/>
      <c r="M50" s="12"/>
      <c r="N50" s="26">
        <v>150</v>
      </c>
      <c r="O50" s="27">
        <f t="shared" si="8"/>
        <v>46900</v>
      </c>
      <c r="P50" s="1" t="s">
        <v>60</v>
      </c>
      <c r="Q50" s="14">
        <f>J50-O50</f>
        <v>203233.33333333334</v>
      </c>
      <c r="R50" s="9">
        <v>42877</v>
      </c>
      <c r="S50" s="16"/>
      <c r="T50" s="13" t="s">
        <v>61</v>
      </c>
    </row>
    <row r="51" spans="1:20" s="10" customFormat="1">
      <c r="A51" s="9">
        <v>42876</v>
      </c>
      <c r="B51" s="10" t="s">
        <v>50</v>
      </c>
      <c r="D51" s="10">
        <v>0.5</v>
      </c>
      <c r="E51" s="10">
        <v>800</v>
      </c>
      <c r="F51" s="1">
        <v>145</v>
      </c>
      <c r="G51" s="1">
        <v>104</v>
      </c>
      <c r="H51" s="1">
        <v>145</v>
      </c>
      <c r="I51" s="14">
        <f t="shared" si="2"/>
        <v>262.66666666666669</v>
      </c>
      <c r="J51" s="14">
        <f t="shared" si="3"/>
        <v>210133.33333333334</v>
      </c>
      <c r="K51" s="30">
        <v>13</v>
      </c>
      <c r="L51" s="12"/>
      <c r="M51" s="12"/>
      <c r="N51" s="26">
        <v>200</v>
      </c>
      <c r="O51" s="27">
        <f t="shared" si="8"/>
        <v>52533.333333333336</v>
      </c>
      <c r="P51" s="1" t="s">
        <v>60</v>
      </c>
      <c r="Q51" s="14">
        <f>J51-O51</f>
        <v>157600</v>
      </c>
      <c r="R51" s="9">
        <v>42877</v>
      </c>
      <c r="S51" s="16"/>
      <c r="T51" s="13" t="s">
        <v>61</v>
      </c>
    </row>
    <row r="52" spans="1:20" s="10" customFormat="1">
      <c r="A52" s="9">
        <v>42877</v>
      </c>
      <c r="B52" s="10" t="s">
        <v>17</v>
      </c>
      <c r="D52" s="10">
        <v>1</v>
      </c>
      <c r="E52" s="10">
        <v>125</v>
      </c>
      <c r="F52" s="1">
        <v>5</v>
      </c>
      <c r="G52" s="1">
        <v>6</v>
      </c>
      <c r="H52" s="1">
        <v>4</v>
      </c>
      <c r="I52" s="14">
        <f t="shared" si="2"/>
        <v>5</v>
      </c>
      <c r="J52" s="14">
        <f t="shared" si="3"/>
        <v>625</v>
      </c>
      <c r="K52" s="30">
        <v>22</v>
      </c>
      <c r="L52" s="12"/>
      <c r="M52" s="12"/>
      <c r="N52" s="26">
        <v>125</v>
      </c>
      <c r="O52" s="27">
        <f t="shared" ref="O52:O58" si="10">N52*I52</f>
        <v>625</v>
      </c>
      <c r="P52" s="1" t="s">
        <v>18</v>
      </c>
      <c r="Q52" s="14">
        <f t="shared" ref="Q52:Q61" si="11">J52-O52</f>
        <v>0</v>
      </c>
      <c r="R52" s="9"/>
      <c r="S52" s="16"/>
      <c r="T52" s="13"/>
    </row>
    <row r="53" spans="1:20" s="10" customFormat="1">
      <c r="A53" s="9">
        <v>42877</v>
      </c>
      <c r="B53" s="10" t="s">
        <v>48</v>
      </c>
      <c r="D53" s="10">
        <v>1</v>
      </c>
      <c r="E53" s="10">
        <v>200</v>
      </c>
      <c r="F53" s="1">
        <v>10</v>
      </c>
      <c r="G53" s="1">
        <v>9</v>
      </c>
      <c r="H53" s="1">
        <v>8</v>
      </c>
      <c r="I53" s="14">
        <f t="shared" si="2"/>
        <v>9</v>
      </c>
      <c r="J53" s="14">
        <f t="shared" si="3"/>
        <v>1800</v>
      </c>
      <c r="K53" s="30">
        <v>23</v>
      </c>
      <c r="L53" s="12"/>
      <c r="M53" s="12"/>
      <c r="N53" s="26">
        <v>200</v>
      </c>
      <c r="O53" s="27">
        <f t="shared" si="10"/>
        <v>1800</v>
      </c>
      <c r="P53" s="1" t="s">
        <v>18</v>
      </c>
      <c r="Q53" s="14">
        <f t="shared" si="11"/>
        <v>0</v>
      </c>
      <c r="R53" s="9"/>
      <c r="S53" s="16"/>
      <c r="T53" s="13"/>
    </row>
    <row r="54" spans="1:20" s="10" customFormat="1">
      <c r="A54" s="9">
        <v>42877</v>
      </c>
      <c r="B54" s="10" t="s">
        <v>51</v>
      </c>
      <c r="D54" s="10">
        <v>1</v>
      </c>
      <c r="E54" s="10">
        <v>250</v>
      </c>
      <c r="F54" s="1">
        <v>1</v>
      </c>
      <c r="G54" s="1">
        <v>3</v>
      </c>
      <c r="H54" s="1">
        <v>3</v>
      </c>
      <c r="I54" s="14">
        <f t="shared" si="2"/>
        <v>2.3333333333333335</v>
      </c>
      <c r="J54" s="14">
        <f t="shared" si="3"/>
        <v>583.33333333333337</v>
      </c>
      <c r="K54" s="30">
        <v>12</v>
      </c>
      <c r="L54" s="12"/>
      <c r="M54" s="12"/>
      <c r="N54" s="26">
        <v>250</v>
      </c>
      <c r="O54" s="27">
        <f t="shared" si="10"/>
        <v>583.33333333333337</v>
      </c>
      <c r="P54" s="1" t="s">
        <v>18</v>
      </c>
      <c r="Q54" s="14">
        <f t="shared" si="11"/>
        <v>0</v>
      </c>
      <c r="R54" s="9"/>
      <c r="S54" s="16"/>
      <c r="T54" s="13"/>
    </row>
    <row r="55" spans="1:20" s="10" customFormat="1">
      <c r="A55" s="9">
        <v>42877</v>
      </c>
      <c r="B55" s="10" t="s">
        <v>52</v>
      </c>
      <c r="D55" s="10">
        <v>1</v>
      </c>
      <c r="E55" s="10">
        <v>175</v>
      </c>
      <c r="F55" s="1">
        <v>3</v>
      </c>
      <c r="G55" s="1">
        <v>4</v>
      </c>
      <c r="H55" s="1">
        <v>1</v>
      </c>
      <c r="I55" s="14">
        <f t="shared" si="2"/>
        <v>2.6666666666666665</v>
      </c>
      <c r="J55" s="14">
        <f t="shared" si="3"/>
        <v>466.66666666666663</v>
      </c>
      <c r="K55" s="30">
        <v>8</v>
      </c>
      <c r="L55" s="12"/>
      <c r="M55" s="12"/>
      <c r="N55" s="26">
        <v>175</v>
      </c>
      <c r="O55" s="27">
        <f t="shared" si="10"/>
        <v>466.66666666666663</v>
      </c>
      <c r="P55" s="1" t="s">
        <v>18</v>
      </c>
      <c r="Q55" s="14">
        <f t="shared" si="11"/>
        <v>0</v>
      </c>
      <c r="R55" s="9"/>
      <c r="S55" s="16"/>
      <c r="T55" s="13"/>
    </row>
    <row r="56" spans="1:20" s="10" customFormat="1">
      <c r="A56" s="9">
        <v>42877</v>
      </c>
      <c r="B56" s="10" t="s">
        <v>23</v>
      </c>
      <c r="D56" s="10">
        <v>1</v>
      </c>
      <c r="E56" s="10">
        <v>200</v>
      </c>
      <c r="F56" s="1">
        <v>17</v>
      </c>
      <c r="G56" s="1">
        <v>18</v>
      </c>
      <c r="H56" s="1">
        <v>16</v>
      </c>
      <c r="I56" s="14">
        <f t="shared" si="2"/>
        <v>17</v>
      </c>
      <c r="J56" s="14">
        <f t="shared" si="3"/>
        <v>3400</v>
      </c>
      <c r="K56" s="30">
        <v>11</v>
      </c>
      <c r="L56" s="12"/>
      <c r="M56" s="12"/>
      <c r="N56" s="26">
        <v>200</v>
      </c>
      <c r="O56" s="27">
        <f t="shared" si="10"/>
        <v>3400</v>
      </c>
      <c r="P56" s="1" t="s">
        <v>18</v>
      </c>
      <c r="Q56" s="14">
        <f t="shared" si="11"/>
        <v>0</v>
      </c>
      <c r="R56" s="9"/>
      <c r="S56" s="16"/>
      <c r="T56" s="13"/>
    </row>
    <row r="57" spans="1:20" s="10" customFormat="1">
      <c r="A57" s="9">
        <v>42877</v>
      </c>
      <c r="B57" s="10" t="s">
        <v>36</v>
      </c>
      <c r="D57" s="10">
        <v>1</v>
      </c>
      <c r="E57" s="10">
        <v>250</v>
      </c>
      <c r="F57" s="1">
        <v>97</v>
      </c>
      <c r="G57" s="1">
        <v>101</v>
      </c>
      <c r="H57" s="1">
        <v>96</v>
      </c>
      <c r="I57" s="14">
        <f t="shared" si="2"/>
        <v>98</v>
      </c>
      <c r="J57" s="14">
        <f t="shared" si="3"/>
        <v>24500</v>
      </c>
      <c r="K57" s="30">
        <v>16</v>
      </c>
      <c r="L57" s="12"/>
      <c r="M57" s="12"/>
      <c r="N57" s="26">
        <v>250</v>
      </c>
      <c r="O57" s="27">
        <f t="shared" si="10"/>
        <v>24500</v>
      </c>
      <c r="P57" s="1" t="s">
        <v>18</v>
      </c>
      <c r="Q57" s="14">
        <f t="shared" si="11"/>
        <v>0</v>
      </c>
      <c r="R57" s="9"/>
      <c r="S57" s="16"/>
      <c r="T57" s="13"/>
    </row>
    <row r="58" spans="1:20" s="10" customFormat="1">
      <c r="A58" s="9">
        <v>42877</v>
      </c>
      <c r="B58" s="10" t="s">
        <v>46</v>
      </c>
      <c r="D58" s="10">
        <v>0.5</v>
      </c>
      <c r="E58" s="10">
        <v>800</v>
      </c>
      <c r="F58" s="1">
        <v>75</v>
      </c>
      <c r="G58" s="1">
        <v>79</v>
      </c>
      <c r="H58" s="1">
        <v>101</v>
      </c>
      <c r="I58" s="14">
        <f t="shared" si="2"/>
        <v>170</v>
      </c>
      <c r="J58" s="14">
        <f t="shared" si="3"/>
        <v>136000</v>
      </c>
      <c r="K58" s="30">
        <v>13</v>
      </c>
      <c r="L58" s="12"/>
      <c r="M58" s="12"/>
      <c r="N58" s="26">
        <v>300</v>
      </c>
      <c r="O58" s="27">
        <f t="shared" si="10"/>
        <v>51000</v>
      </c>
      <c r="P58" s="1" t="s">
        <v>66</v>
      </c>
      <c r="Q58" s="14">
        <f t="shared" si="11"/>
        <v>85000</v>
      </c>
      <c r="R58" s="9">
        <v>42877</v>
      </c>
      <c r="S58" s="16"/>
      <c r="T58" s="13"/>
    </row>
    <row r="59" spans="1:20" s="10" customFormat="1">
      <c r="A59" s="9">
        <v>42878</v>
      </c>
      <c r="B59" s="10" t="s">
        <v>20</v>
      </c>
      <c r="D59" s="10">
        <v>0.5</v>
      </c>
      <c r="E59" s="10">
        <v>800</v>
      </c>
      <c r="F59" s="1">
        <v>148</v>
      </c>
      <c r="G59" s="1">
        <v>144</v>
      </c>
      <c r="H59" s="1">
        <v>160</v>
      </c>
      <c r="I59" s="14">
        <f t="shared" si="2"/>
        <v>301.33333333333331</v>
      </c>
      <c r="J59" s="14">
        <f t="shared" si="3"/>
        <v>241066.66666666666</v>
      </c>
      <c r="K59" s="30">
        <v>17</v>
      </c>
      <c r="L59" s="12"/>
      <c r="M59" s="12"/>
      <c r="N59" s="26">
        <v>175</v>
      </c>
      <c r="O59" s="27">
        <f t="shared" ref="O59:O85" si="12">N59*I59</f>
        <v>52733.333333333328</v>
      </c>
      <c r="P59" s="1" t="s">
        <v>68</v>
      </c>
      <c r="Q59" s="14">
        <f t="shared" si="11"/>
        <v>188333.33333333331</v>
      </c>
      <c r="R59" s="9">
        <v>42878</v>
      </c>
      <c r="S59" s="16"/>
      <c r="T59" s="13"/>
    </row>
    <row r="60" spans="1:20" s="10" customFormat="1">
      <c r="A60" s="9">
        <v>42878</v>
      </c>
      <c r="B60" s="10" t="s">
        <v>48</v>
      </c>
      <c r="D60" s="10">
        <v>1</v>
      </c>
      <c r="E60" s="10">
        <v>800</v>
      </c>
      <c r="F60" s="1">
        <v>156</v>
      </c>
      <c r="G60" s="1">
        <v>159</v>
      </c>
      <c r="H60" s="1">
        <v>176</v>
      </c>
      <c r="I60" s="14">
        <f t="shared" si="2"/>
        <v>163.66666666666666</v>
      </c>
      <c r="J60" s="14">
        <f t="shared" si="3"/>
        <v>130933.33333333333</v>
      </c>
      <c r="K60" s="30">
        <v>23</v>
      </c>
      <c r="L60" s="12"/>
      <c r="M60" s="12"/>
      <c r="N60" s="26">
        <v>300</v>
      </c>
      <c r="O60" s="27">
        <f t="shared" si="12"/>
        <v>49100</v>
      </c>
      <c r="P60" s="1" t="s">
        <v>67</v>
      </c>
      <c r="Q60" s="14">
        <f t="shared" si="11"/>
        <v>81833.333333333328</v>
      </c>
      <c r="R60" s="9">
        <v>42878</v>
      </c>
      <c r="S60" s="16"/>
      <c r="T60" s="13"/>
    </row>
    <row r="61" spans="1:20" s="10" customFormat="1">
      <c r="A61" s="9">
        <v>42878</v>
      </c>
      <c r="B61" s="10" t="s">
        <v>51</v>
      </c>
      <c r="C61" s="10">
        <v>12</v>
      </c>
      <c r="D61" s="10">
        <v>1</v>
      </c>
      <c r="E61" s="10">
        <v>200</v>
      </c>
      <c r="F61" s="1">
        <v>17</v>
      </c>
      <c r="G61" s="1">
        <v>7</v>
      </c>
      <c r="H61" s="1">
        <v>10</v>
      </c>
      <c r="I61" s="14">
        <f t="shared" si="2"/>
        <v>11.333333333333334</v>
      </c>
      <c r="J61" s="14">
        <f t="shared" si="3"/>
        <v>2266.666666666667</v>
      </c>
      <c r="K61" s="30">
        <v>12</v>
      </c>
      <c r="L61" s="12"/>
      <c r="M61" s="12"/>
      <c r="N61" s="26">
        <v>200</v>
      </c>
      <c r="O61" s="27">
        <f t="shared" si="12"/>
        <v>2266.666666666667</v>
      </c>
      <c r="P61" s="1" t="s">
        <v>18</v>
      </c>
      <c r="Q61" s="14">
        <f t="shared" si="11"/>
        <v>0</v>
      </c>
      <c r="S61" s="16"/>
      <c r="T61" s="13"/>
    </row>
    <row r="62" spans="1:20" s="10" customFormat="1">
      <c r="A62" s="9">
        <v>42878</v>
      </c>
      <c r="B62" s="10" t="s">
        <v>53</v>
      </c>
      <c r="D62" s="10">
        <v>0.5</v>
      </c>
      <c r="E62" s="10">
        <v>350</v>
      </c>
      <c r="F62" s="1">
        <v>40</v>
      </c>
      <c r="G62" s="1">
        <v>64</v>
      </c>
      <c r="H62" s="1">
        <v>60</v>
      </c>
      <c r="I62" s="14">
        <f t="shared" si="2"/>
        <v>109.33333333333333</v>
      </c>
      <c r="J62" s="14">
        <f t="shared" si="3"/>
        <v>38266.666666666664</v>
      </c>
      <c r="K62" s="30">
        <v>11</v>
      </c>
      <c r="L62" s="12"/>
      <c r="M62" s="12"/>
      <c r="N62" s="26">
        <v>200</v>
      </c>
      <c r="O62" s="27">
        <f t="shared" si="12"/>
        <v>21866.666666666664</v>
      </c>
      <c r="P62" s="1" t="s">
        <v>69</v>
      </c>
      <c r="Q62" s="14">
        <f>J62-O62</f>
        <v>16400</v>
      </c>
      <c r="S62" s="16"/>
      <c r="T62" s="13"/>
    </row>
    <row r="63" spans="1:20" s="10" customFormat="1">
      <c r="A63" s="9">
        <v>42878</v>
      </c>
      <c r="B63" s="10" t="s">
        <v>34</v>
      </c>
      <c r="C63" s="10">
        <v>7</v>
      </c>
      <c r="D63" s="10">
        <v>0.5</v>
      </c>
      <c r="E63" s="10">
        <v>600</v>
      </c>
      <c r="F63" s="1">
        <v>43</v>
      </c>
      <c r="G63" s="1">
        <v>63</v>
      </c>
      <c r="H63" s="1">
        <v>63</v>
      </c>
      <c r="I63" s="14">
        <f t="shared" si="2"/>
        <v>112.66666666666667</v>
      </c>
      <c r="J63" s="14">
        <f t="shared" si="3"/>
        <v>67600</v>
      </c>
      <c r="K63" s="30">
        <v>7</v>
      </c>
      <c r="L63" s="12"/>
      <c r="M63" s="12"/>
      <c r="N63" s="26">
        <v>300</v>
      </c>
      <c r="O63" s="27">
        <f t="shared" si="12"/>
        <v>33800</v>
      </c>
      <c r="P63" s="1" t="s">
        <v>70</v>
      </c>
      <c r="Q63" s="14">
        <f>J63-O63</f>
        <v>33800</v>
      </c>
      <c r="S63" s="16"/>
      <c r="T63" s="13"/>
    </row>
    <row r="64" spans="1:20" s="10" customFormat="1">
      <c r="A64" s="9">
        <v>42878</v>
      </c>
      <c r="B64" s="10" t="s">
        <v>54</v>
      </c>
      <c r="D64" s="10">
        <v>0.5</v>
      </c>
      <c r="E64" s="10">
        <v>640</v>
      </c>
      <c r="F64" s="1">
        <v>162</v>
      </c>
      <c r="G64" s="1">
        <v>151</v>
      </c>
      <c r="H64" s="1">
        <v>177</v>
      </c>
      <c r="I64" s="14">
        <f t="shared" si="2"/>
        <v>326.66666666666669</v>
      </c>
      <c r="J64" s="14">
        <f t="shared" si="3"/>
        <v>209066.66666666669</v>
      </c>
      <c r="K64" s="30">
        <v>16</v>
      </c>
      <c r="L64" s="12"/>
      <c r="M64" s="12"/>
      <c r="N64" s="26">
        <v>200</v>
      </c>
      <c r="O64" s="27">
        <f t="shared" si="12"/>
        <v>65333.333333333336</v>
      </c>
      <c r="P64" s="1" t="s">
        <v>71</v>
      </c>
      <c r="Q64" s="14">
        <f>J64-O64</f>
        <v>143733.33333333334</v>
      </c>
      <c r="S64" s="16"/>
      <c r="T64" s="13"/>
    </row>
    <row r="65" spans="1:20" s="10" customFormat="1">
      <c r="A65" s="9">
        <v>42878</v>
      </c>
      <c r="B65" s="10" t="s">
        <v>55</v>
      </c>
      <c r="C65" s="10">
        <v>13</v>
      </c>
      <c r="D65" s="10">
        <v>1</v>
      </c>
      <c r="E65" s="10">
        <v>150</v>
      </c>
      <c r="F65" s="1">
        <v>7</v>
      </c>
      <c r="G65" s="1">
        <v>9</v>
      </c>
      <c r="H65" s="1">
        <v>4</v>
      </c>
      <c r="I65" s="14">
        <f t="shared" si="2"/>
        <v>6.666666666666667</v>
      </c>
      <c r="J65" s="14">
        <f t="shared" si="3"/>
        <v>1000</v>
      </c>
      <c r="K65" s="30">
        <v>13</v>
      </c>
      <c r="L65" s="12"/>
      <c r="M65" s="12"/>
      <c r="N65" s="26">
        <v>150</v>
      </c>
      <c r="O65" s="27">
        <f t="shared" si="12"/>
        <v>1000</v>
      </c>
      <c r="P65" s="1" t="s">
        <v>18</v>
      </c>
      <c r="Q65" s="14">
        <f t="shared" ref="Q65:Q85" si="13">J65-O65</f>
        <v>0</v>
      </c>
      <c r="S65" s="16"/>
      <c r="T65" s="13"/>
    </row>
    <row r="66" spans="1:20" s="10" customFormat="1">
      <c r="A66" s="9">
        <v>42879</v>
      </c>
      <c r="B66" s="10" t="s">
        <v>107</v>
      </c>
      <c r="D66" s="10">
        <v>0.5</v>
      </c>
      <c r="E66" s="10">
        <v>800</v>
      </c>
      <c r="F66" s="1">
        <v>131</v>
      </c>
      <c r="G66" s="1">
        <v>137</v>
      </c>
      <c r="H66" s="1">
        <v>118</v>
      </c>
      <c r="I66" s="14">
        <f t="shared" ref="I66:I97" si="14">AVERAGE(F66:H66)/D66</f>
        <v>257.33333333333331</v>
      </c>
      <c r="J66" s="14">
        <f t="shared" ref="J66:J97" si="15">I66*E66</f>
        <v>205866.66666666666</v>
      </c>
      <c r="K66" s="3"/>
      <c r="L66" s="12">
        <v>50000</v>
      </c>
      <c r="M66" s="12">
        <f>L66/I66</f>
        <v>194.30051813471505</v>
      </c>
      <c r="N66" s="1">
        <v>200</v>
      </c>
      <c r="O66" s="2">
        <f t="shared" si="12"/>
        <v>51466.666666666664</v>
      </c>
      <c r="P66" s="1" t="s">
        <v>108</v>
      </c>
      <c r="Q66" s="14">
        <f t="shared" si="13"/>
        <v>154400</v>
      </c>
      <c r="R66" s="9">
        <v>42879</v>
      </c>
      <c r="S66" s="16"/>
      <c r="T66" s="13"/>
    </row>
    <row r="67" spans="1:20" s="10" customFormat="1">
      <c r="A67" s="9">
        <v>42879</v>
      </c>
      <c r="B67" s="10" t="s">
        <v>48</v>
      </c>
      <c r="D67" s="10">
        <v>0.5</v>
      </c>
      <c r="E67" s="10">
        <v>530</v>
      </c>
      <c r="F67" s="1">
        <v>45</v>
      </c>
      <c r="G67" s="1">
        <v>51</v>
      </c>
      <c r="H67" s="1">
        <v>41</v>
      </c>
      <c r="I67" s="14">
        <f t="shared" si="14"/>
        <v>91.333333333333329</v>
      </c>
      <c r="J67" s="14">
        <f t="shared" si="15"/>
        <v>48406.666666666664</v>
      </c>
      <c r="K67" s="3"/>
      <c r="L67" s="12"/>
      <c r="M67" s="12"/>
      <c r="N67" s="1">
        <v>250</v>
      </c>
      <c r="O67" s="2">
        <f t="shared" si="12"/>
        <v>22833.333333333332</v>
      </c>
      <c r="P67" s="1" t="s">
        <v>109</v>
      </c>
      <c r="Q67" s="14">
        <f t="shared" si="13"/>
        <v>25573.333333333332</v>
      </c>
      <c r="S67" s="16"/>
      <c r="T67" s="13"/>
    </row>
    <row r="68" spans="1:20" s="10" customFormat="1">
      <c r="A68" s="9">
        <v>42879</v>
      </c>
      <c r="B68" s="10" t="s">
        <v>20</v>
      </c>
      <c r="D68" s="10">
        <v>0.5</v>
      </c>
      <c r="E68" s="10">
        <v>500</v>
      </c>
      <c r="F68" s="1">
        <v>65</v>
      </c>
      <c r="G68" s="1">
        <v>73</v>
      </c>
      <c r="H68" s="1">
        <v>62</v>
      </c>
      <c r="I68" s="14">
        <f t="shared" si="14"/>
        <v>133.33333333333334</v>
      </c>
      <c r="J68" s="14">
        <f t="shared" si="15"/>
        <v>66666.666666666672</v>
      </c>
      <c r="K68" s="3"/>
      <c r="L68" s="12">
        <v>50000</v>
      </c>
      <c r="M68" s="12">
        <f>L68/I68</f>
        <v>375</v>
      </c>
      <c r="N68" s="1">
        <v>375</v>
      </c>
      <c r="O68" s="2">
        <f t="shared" si="12"/>
        <v>50000</v>
      </c>
      <c r="P68" s="1" t="s">
        <v>110</v>
      </c>
      <c r="Q68" s="14">
        <f t="shared" si="13"/>
        <v>16666.666666666672</v>
      </c>
      <c r="S68" s="16"/>
      <c r="T68" s="13"/>
    </row>
    <row r="69" spans="1:20" s="10" customFormat="1">
      <c r="A69" s="9">
        <v>42879</v>
      </c>
      <c r="B69" s="10" t="s">
        <v>17</v>
      </c>
      <c r="D69" s="10">
        <v>0.5</v>
      </c>
      <c r="E69" s="10">
        <v>350</v>
      </c>
      <c r="F69" s="1">
        <v>51</v>
      </c>
      <c r="G69" s="1">
        <v>54</v>
      </c>
      <c r="H69" s="1">
        <v>56</v>
      </c>
      <c r="I69" s="14">
        <f t="shared" si="14"/>
        <v>107.33333333333333</v>
      </c>
      <c r="J69" s="14">
        <f t="shared" si="15"/>
        <v>37566.666666666664</v>
      </c>
      <c r="K69" s="3"/>
      <c r="L69" s="12">
        <v>25000</v>
      </c>
      <c r="M69" s="12">
        <f>L69/I69</f>
        <v>232.91925465838511</v>
      </c>
      <c r="N69" s="1">
        <v>225</v>
      </c>
      <c r="O69" s="2">
        <f t="shared" si="12"/>
        <v>24150</v>
      </c>
      <c r="P69" s="1" t="s">
        <v>112</v>
      </c>
      <c r="Q69" s="14">
        <f t="shared" si="13"/>
        <v>13416.666666666664</v>
      </c>
      <c r="S69" s="16"/>
      <c r="T69" s="13"/>
    </row>
    <row r="70" spans="1:20" s="10" customFormat="1">
      <c r="A70" s="9">
        <v>42879</v>
      </c>
      <c r="B70" s="10" t="s">
        <v>49</v>
      </c>
      <c r="D70" s="10">
        <v>0.5</v>
      </c>
      <c r="E70" s="10">
        <v>800</v>
      </c>
      <c r="F70" s="1">
        <v>122</v>
      </c>
      <c r="G70" s="1">
        <v>123</v>
      </c>
      <c r="H70" s="1">
        <v>104</v>
      </c>
      <c r="I70" s="14">
        <f t="shared" si="14"/>
        <v>232.66666666666666</v>
      </c>
      <c r="J70" s="14">
        <f t="shared" si="15"/>
        <v>186133.33333333331</v>
      </c>
      <c r="K70" s="3">
        <v>12</v>
      </c>
      <c r="L70" s="12">
        <v>50000</v>
      </c>
      <c r="M70" s="12">
        <f>L70/I70</f>
        <v>214.89971346704871</v>
      </c>
      <c r="N70" s="1">
        <v>225</v>
      </c>
      <c r="O70" s="2">
        <f t="shared" si="12"/>
        <v>52350</v>
      </c>
      <c r="P70" s="1" t="s">
        <v>111</v>
      </c>
      <c r="Q70" s="14">
        <f t="shared" si="13"/>
        <v>133783.33333333331</v>
      </c>
      <c r="S70" s="16"/>
      <c r="T70" s="13"/>
    </row>
    <row r="71" spans="1:20" s="10" customFormat="1">
      <c r="A71" s="9">
        <v>42879</v>
      </c>
      <c r="B71" s="10" t="s">
        <v>54</v>
      </c>
      <c r="D71" s="10">
        <v>0.5</v>
      </c>
      <c r="E71" s="10">
        <v>250</v>
      </c>
      <c r="F71" s="1">
        <v>9</v>
      </c>
      <c r="G71" s="1">
        <v>12</v>
      </c>
      <c r="H71" s="1">
        <v>6</v>
      </c>
      <c r="I71" s="14">
        <f t="shared" si="14"/>
        <v>18</v>
      </c>
      <c r="J71" s="14">
        <f t="shared" si="15"/>
        <v>4500</v>
      </c>
      <c r="K71" s="3"/>
      <c r="L71" s="12"/>
      <c r="M71" s="12">
        <f t="shared" ref="M71:M76" si="16">L71/I71</f>
        <v>0</v>
      </c>
      <c r="N71" s="1">
        <v>250</v>
      </c>
      <c r="O71" s="2">
        <f t="shared" si="12"/>
        <v>4500</v>
      </c>
      <c r="P71" s="1"/>
      <c r="Q71" s="14">
        <f t="shared" si="13"/>
        <v>0</v>
      </c>
      <c r="S71" s="16"/>
      <c r="T71" s="13"/>
    </row>
    <row r="72" spans="1:20">
      <c r="A72" s="9">
        <v>42879</v>
      </c>
      <c r="B72" s="20" t="s">
        <v>113</v>
      </c>
      <c r="D72" s="20">
        <v>0.5</v>
      </c>
      <c r="E72" s="20">
        <v>1000</v>
      </c>
      <c r="F72" s="28">
        <v>151</v>
      </c>
      <c r="G72" s="28">
        <v>139</v>
      </c>
      <c r="H72" s="28">
        <v>157</v>
      </c>
      <c r="I72" s="21">
        <f t="shared" si="14"/>
        <v>298</v>
      </c>
      <c r="J72" s="21">
        <f t="shared" si="15"/>
        <v>298000</v>
      </c>
      <c r="K72" s="28">
        <v>9</v>
      </c>
      <c r="L72" s="12">
        <v>50000</v>
      </c>
      <c r="M72" s="12">
        <f t="shared" si="16"/>
        <v>167.78523489932886</v>
      </c>
      <c r="N72" s="28">
        <v>200</v>
      </c>
      <c r="O72" s="29">
        <f t="shared" si="12"/>
        <v>59600</v>
      </c>
      <c r="P72" s="28" t="s">
        <v>114</v>
      </c>
      <c r="Q72" s="21">
        <f t="shared" si="13"/>
        <v>238400</v>
      </c>
      <c r="T72" s="22" t="s">
        <v>115</v>
      </c>
    </row>
    <row r="73" spans="1:20">
      <c r="A73" s="9">
        <v>42880</v>
      </c>
      <c r="B73" s="20" t="s">
        <v>52</v>
      </c>
      <c r="D73" s="20">
        <v>0.5</v>
      </c>
      <c r="E73" s="20">
        <v>300</v>
      </c>
      <c r="F73" s="28">
        <v>16</v>
      </c>
      <c r="G73" s="28">
        <v>21</v>
      </c>
      <c r="H73" s="28">
        <v>17</v>
      </c>
      <c r="I73" s="21">
        <f t="shared" si="14"/>
        <v>36</v>
      </c>
      <c r="J73" s="21">
        <f t="shared" si="15"/>
        <v>10800</v>
      </c>
      <c r="K73" s="28">
        <v>8</v>
      </c>
      <c r="M73" s="12">
        <f t="shared" si="16"/>
        <v>0</v>
      </c>
      <c r="N73" s="28">
        <v>300</v>
      </c>
      <c r="O73" s="29">
        <f t="shared" si="12"/>
        <v>10800</v>
      </c>
      <c r="Q73" s="21">
        <f t="shared" si="13"/>
        <v>0</v>
      </c>
      <c r="T73" s="54"/>
    </row>
    <row r="74" spans="1:20">
      <c r="A74" s="9">
        <v>42880</v>
      </c>
      <c r="B74" s="20" t="s">
        <v>116</v>
      </c>
      <c r="D74" s="20">
        <v>0.5</v>
      </c>
      <c r="E74" s="20">
        <v>900</v>
      </c>
      <c r="F74" s="28">
        <v>171</v>
      </c>
      <c r="I74" s="21">
        <f t="shared" ref="I74:I106" si="17">AVERAGE(F74:H74)/D74</f>
        <v>342</v>
      </c>
      <c r="J74" s="21">
        <f t="shared" ref="J74:J106" si="18">I74*E74</f>
        <v>307800</v>
      </c>
      <c r="K74" s="28">
        <v>10</v>
      </c>
      <c r="L74" s="20">
        <v>50000</v>
      </c>
      <c r="M74" s="12">
        <f t="shared" si="16"/>
        <v>146.19883040935673</v>
      </c>
      <c r="N74" s="28">
        <v>225</v>
      </c>
      <c r="O74" s="29">
        <f t="shared" si="12"/>
        <v>76950</v>
      </c>
      <c r="P74" s="28" t="s">
        <v>118</v>
      </c>
      <c r="Q74" s="21">
        <f t="shared" si="13"/>
        <v>230850</v>
      </c>
      <c r="T74" s="54" t="s">
        <v>115</v>
      </c>
    </row>
    <row r="75" spans="1:20">
      <c r="A75" s="9">
        <v>42880</v>
      </c>
      <c r="B75" s="20" t="s">
        <v>117</v>
      </c>
      <c r="D75" s="20">
        <v>0.5</v>
      </c>
      <c r="E75" s="20">
        <v>800</v>
      </c>
      <c r="F75" s="28">
        <v>155</v>
      </c>
      <c r="I75" s="21">
        <f t="shared" si="17"/>
        <v>310</v>
      </c>
      <c r="J75" s="21">
        <f t="shared" si="18"/>
        <v>248000</v>
      </c>
      <c r="K75" s="28">
        <v>3</v>
      </c>
      <c r="L75" s="20">
        <v>50000</v>
      </c>
      <c r="M75" s="12">
        <f t="shared" si="16"/>
        <v>161.29032258064515</v>
      </c>
      <c r="N75" s="28">
        <v>225</v>
      </c>
      <c r="O75" s="29">
        <f t="shared" si="12"/>
        <v>69750</v>
      </c>
      <c r="P75" s="28" t="s">
        <v>120</v>
      </c>
      <c r="Q75" s="21">
        <f t="shared" si="13"/>
        <v>178250</v>
      </c>
      <c r="T75" s="54" t="s">
        <v>115</v>
      </c>
    </row>
    <row r="76" spans="1:20">
      <c r="A76" s="9">
        <v>42880</v>
      </c>
      <c r="B76" s="20" t="s">
        <v>20</v>
      </c>
      <c r="D76" s="20">
        <v>0.5</v>
      </c>
      <c r="E76" s="20">
        <v>300</v>
      </c>
      <c r="F76" s="28">
        <v>6</v>
      </c>
      <c r="G76" s="28">
        <v>3</v>
      </c>
      <c r="H76" s="28">
        <v>8</v>
      </c>
      <c r="I76" s="21">
        <f t="shared" si="17"/>
        <v>11.333333333333334</v>
      </c>
      <c r="J76" s="21">
        <f t="shared" si="18"/>
        <v>3400</v>
      </c>
      <c r="K76" s="28">
        <v>17</v>
      </c>
      <c r="M76" s="12">
        <f t="shared" si="16"/>
        <v>0</v>
      </c>
      <c r="N76" s="28">
        <v>300</v>
      </c>
      <c r="O76" s="29">
        <f t="shared" si="12"/>
        <v>3400</v>
      </c>
      <c r="Q76" s="21">
        <f t="shared" si="13"/>
        <v>0</v>
      </c>
    </row>
    <row r="77" spans="1:20">
      <c r="A77" s="55">
        <v>42880</v>
      </c>
      <c r="B77" s="20" t="s">
        <v>107</v>
      </c>
      <c r="D77" s="20">
        <v>0.5</v>
      </c>
      <c r="E77" s="20">
        <v>420</v>
      </c>
      <c r="F77" s="28">
        <v>30</v>
      </c>
      <c r="G77" s="28">
        <v>41</v>
      </c>
      <c r="H77" s="28">
        <v>23</v>
      </c>
      <c r="I77" s="21">
        <f t="shared" si="17"/>
        <v>62.666666666666664</v>
      </c>
      <c r="J77" s="21">
        <f t="shared" si="18"/>
        <v>26320</v>
      </c>
      <c r="K77" s="28">
        <v>19</v>
      </c>
      <c r="N77" s="28">
        <v>420</v>
      </c>
      <c r="O77" s="29">
        <f t="shared" si="12"/>
        <v>26320</v>
      </c>
      <c r="Q77" s="21">
        <f t="shared" si="13"/>
        <v>0</v>
      </c>
    </row>
    <row r="78" spans="1:20">
      <c r="A78" s="55">
        <v>42880</v>
      </c>
      <c r="B78" s="20" t="s">
        <v>17</v>
      </c>
      <c r="D78" s="20">
        <v>0.5</v>
      </c>
      <c r="E78" s="20">
        <v>310</v>
      </c>
      <c r="F78" s="28">
        <v>37</v>
      </c>
      <c r="G78" s="28">
        <v>58</v>
      </c>
      <c r="H78" s="28">
        <v>56</v>
      </c>
      <c r="I78" s="21">
        <f t="shared" si="17"/>
        <v>100.66666666666667</v>
      </c>
      <c r="J78" s="21">
        <f t="shared" si="18"/>
        <v>31206.666666666668</v>
      </c>
      <c r="K78" s="28">
        <v>22</v>
      </c>
      <c r="L78" s="20">
        <v>50000</v>
      </c>
      <c r="M78" s="59"/>
      <c r="N78" s="28">
        <v>310</v>
      </c>
      <c r="O78" s="29">
        <f t="shared" si="12"/>
        <v>31206.666666666668</v>
      </c>
      <c r="Q78" s="21">
        <f t="shared" si="13"/>
        <v>0</v>
      </c>
    </row>
    <row r="79" spans="1:20">
      <c r="A79" s="55">
        <v>42881</v>
      </c>
      <c r="B79" s="20" t="s">
        <v>121</v>
      </c>
      <c r="D79" s="20">
        <v>0.5</v>
      </c>
      <c r="E79" s="20">
        <v>800</v>
      </c>
      <c r="F79" s="28">
        <v>101</v>
      </c>
      <c r="G79" s="28">
        <v>111</v>
      </c>
      <c r="H79" s="28">
        <v>145</v>
      </c>
      <c r="I79" s="21">
        <f t="shared" si="17"/>
        <v>238</v>
      </c>
      <c r="J79" s="21">
        <f t="shared" si="18"/>
        <v>190400</v>
      </c>
      <c r="K79" s="28">
        <v>10</v>
      </c>
      <c r="L79" s="20">
        <v>25000</v>
      </c>
      <c r="M79" s="59">
        <f>L79/I79</f>
        <v>105.04201680672269</v>
      </c>
      <c r="N79" s="28">
        <v>150</v>
      </c>
      <c r="O79" s="29">
        <f t="shared" si="12"/>
        <v>35700</v>
      </c>
      <c r="P79" s="28" t="s">
        <v>128</v>
      </c>
      <c r="Q79" s="21">
        <f t="shared" si="13"/>
        <v>154700</v>
      </c>
    </row>
    <row r="80" spans="1:20">
      <c r="A80" s="55">
        <v>42881</v>
      </c>
      <c r="B80" s="20" t="s">
        <v>129</v>
      </c>
      <c r="D80" s="20">
        <v>0.5</v>
      </c>
      <c r="E80" s="20">
        <v>900</v>
      </c>
      <c r="F80" s="28">
        <v>88</v>
      </c>
      <c r="G80" s="28">
        <v>73</v>
      </c>
      <c r="H80" s="28">
        <v>72</v>
      </c>
      <c r="I80" s="21">
        <f t="shared" si="17"/>
        <v>155.33333333333334</v>
      </c>
      <c r="J80" s="21">
        <f t="shared" si="18"/>
        <v>139800</v>
      </c>
      <c r="K80" s="28">
        <v>8</v>
      </c>
      <c r="L80" s="20">
        <v>47000</v>
      </c>
      <c r="M80" s="59">
        <f t="shared" ref="M80:M95" si="19">L80/I80</f>
        <v>302.57510729613733</v>
      </c>
      <c r="N80" s="28">
        <v>350</v>
      </c>
      <c r="O80" s="29">
        <f t="shared" si="12"/>
        <v>54366.666666666672</v>
      </c>
      <c r="P80" s="28" t="s">
        <v>132</v>
      </c>
      <c r="Q80" s="21">
        <f t="shared" si="13"/>
        <v>85433.333333333328</v>
      </c>
    </row>
    <row r="81" spans="1:17">
      <c r="A81" s="55">
        <v>42881</v>
      </c>
      <c r="B81" s="20" t="s">
        <v>130</v>
      </c>
      <c r="D81" s="20">
        <v>0.5</v>
      </c>
      <c r="E81" s="20">
        <v>200</v>
      </c>
      <c r="F81" s="28">
        <v>5</v>
      </c>
      <c r="G81" s="28">
        <v>7</v>
      </c>
      <c r="H81" s="28">
        <v>9</v>
      </c>
      <c r="I81" s="21">
        <f t="shared" si="17"/>
        <v>14</v>
      </c>
      <c r="J81" s="21">
        <f t="shared" si="18"/>
        <v>2800</v>
      </c>
      <c r="K81" s="28">
        <v>19</v>
      </c>
      <c r="L81" s="20">
        <v>32000</v>
      </c>
      <c r="M81" s="59">
        <f t="shared" si="19"/>
        <v>2285.7142857142858</v>
      </c>
      <c r="N81" s="28">
        <v>200</v>
      </c>
      <c r="O81" s="29">
        <f t="shared" si="12"/>
        <v>2800</v>
      </c>
      <c r="Q81" s="21">
        <f t="shared" si="13"/>
        <v>0</v>
      </c>
    </row>
    <row r="82" spans="1:17">
      <c r="A82" s="60">
        <v>42881</v>
      </c>
      <c r="B82" s="20" t="s">
        <v>20</v>
      </c>
      <c r="D82" s="20">
        <v>0.5</v>
      </c>
      <c r="E82" s="20">
        <v>300</v>
      </c>
      <c r="F82" s="28">
        <v>17</v>
      </c>
      <c r="G82" s="28">
        <v>16</v>
      </c>
      <c r="H82" s="28">
        <v>17</v>
      </c>
      <c r="I82" s="21">
        <f t="shared" si="17"/>
        <v>33.333333333333336</v>
      </c>
      <c r="J82" s="21">
        <f t="shared" si="18"/>
        <v>10000</v>
      </c>
      <c r="K82" s="28">
        <v>18</v>
      </c>
      <c r="L82" s="20">
        <v>30000</v>
      </c>
      <c r="M82" s="59">
        <f t="shared" si="19"/>
        <v>899.99999999999989</v>
      </c>
      <c r="N82" s="28">
        <v>300</v>
      </c>
      <c r="O82" s="29">
        <f t="shared" si="12"/>
        <v>10000</v>
      </c>
      <c r="Q82" s="21">
        <f t="shared" si="13"/>
        <v>0</v>
      </c>
    </row>
    <row r="83" spans="1:17">
      <c r="A83" s="60">
        <v>42881</v>
      </c>
      <c r="B83" s="20" t="s">
        <v>48</v>
      </c>
      <c r="D83" s="20">
        <v>0.5</v>
      </c>
      <c r="E83" s="20">
        <v>200</v>
      </c>
      <c r="F83" s="28">
        <v>10</v>
      </c>
      <c r="G83" s="28">
        <v>10</v>
      </c>
      <c r="H83" s="28">
        <v>12</v>
      </c>
      <c r="I83" s="21">
        <f t="shared" si="17"/>
        <v>21.333333333333332</v>
      </c>
      <c r="J83" s="21">
        <f t="shared" si="18"/>
        <v>4266.6666666666661</v>
      </c>
      <c r="K83" s="28">
        <v>20</v>
      </c>
      <c r="L83" s="20">
        <v>32000</v>
      </c>
      <c r="M83" s="59">
        <f t="shared" si="19"/>
        <v>1500</v>
      </c>
      <c r="N83" s="28">
        <v>200</v>
      </c>
      <c r="O83" s="29">
        <f t="shared" si="12"/>
        <v>4266.6666666666661</v>
      </c>
      <c r="Q83" s="21">
        <f t="shared" si="13"/>
        <v>0</v>
      </c>
    </row>
    <row r="84" spans="1:17">
      <c r="A84" s="60">
        <v>42881</v>
      </c>
      <c r="B84" s="20" t="s">
        <v>131</v>
      </c>
      <c r="D84" s="20">
        <v>0.5</v>
      </c>
      <c r="E84" s="20">
        <v>800</v>
      </c>
      <c r="F84" s="28" t="s">
        <v>83</v>
      </c>
      <c r="G84" s="28">
        <v>33</v>
      </c>
      <c r="H84" s="28">
        <v>35</v>
      </c>
      <c r="I84" s="21">
        <f t="shared" si="17"/>
        <v>68</v>
      </c>
      <c r="J84" s="21">
        <f t="shared" si="18"/>
        <v>54400</v>
      </c>
      <c r="L84" s="20">
        <v>50000</v>
      </c>
      <c r="M84" s="59">
        <f t="shared" si="19"/>
        <v>735.29411764705878</v>
      </c>
      <c r="N84" s="28">
        <v>650</v>
      </c>
      <c r="O84" s="29">
        <f t="shared" si="12"/>
        <v>44200</v>
      </c>
      <c r="P84" s="28" t="s">
        <v>133</v>
      </c>
      <c r="Q84" s="21">
        <f t="shared" si="13"/>
        <v>10200</v>
      </c>
    </row>
    <row r="85" spans="1:17">
      <c r="A85" s="60">
        <v>42881</v>
      </c>
      <c r="B85" s="20" t="s">
        <v>34</v>
      </c>
      <c r="D85" s="20">
        <v>0.5</v>
      </c>
      <c r="E85" s="20">
        <v>800</v>
      </c>
      <c r="F85" s="28">
        <v>69</v>
      </c>
      <c r="G85" s="28">
        <v>68</v>
      </c>
      <c r="H85" s="28">
        <v>80</v>
      </c>
      <c r="I85" s="21">
        <f t="shared" si="17"/>
        <v>144.66666666666666</v>
      </c>
      <c r="J85" s="21">
        <f t="shared" si="18"/>
        <v>115733.33333333333</v>
      </c>
      <c r="K85" s="28">
        <v>9</v>
      </c>
      <c r="L85" s="20">
        <v>50000</v>
      </c>
      <c r="M85" s="59">
        <f t="shared" si="19"/>
        <v>345.62211981566821</v>
      </c>
      <c r="N85" s="28">
        <v>400</v>
      </c>
      <c r="O85" s="29">
        <f t="shared" si="12"/>
        <v>57866.666666666664</v>
      </c>
      <c r="P85" s="28" t="s">
        <v>134</v>
      </c>
      <c r="Q85" s="21">
        <f t="shared" si="13"/>
        <v>57866.666666666664</v>
      </c>
    </row>
    <row r="86" spans="1:17">
      <c r="A86" s="60"/>
      <c r="I86" s="21" t="e">
        <f t="shared" si="17"/>
        <v>#DIV/0!</v>
      </c>
      <c r="J86" s="21" t="e">
        <f t="shared" si="18"/>
        <v>#DIV/0!</v>
      </c>
      <c r="M86" s="59" t="e">
        <f t="shared" si="19"/>
        <v>#DIV/0!</v>
      </c>
    </row>
    <row r="87" spans="1:17">
      <c r="I87" s="21" t="e">
        <f t="shared" si="17"/>
        <v>#DIV/0!</v>
      </c>
      <c r="J87" s="21" t="e">
        <f t="shared" si="18"/>
        <v>#DIV/0!</v>
      </c>
      <c r="M87" s="59" t="e">
        <f t="shared" si="19"/>
        <v>#DIV/0!</v>
      </c>
    </row>
    <row r="88" spans="1:17">
      <c r="I88" s="21" t="e">
        <f t="shared" si="17"/>
        <v>#DIV/0!</v>
      </c>
      <c r="J88" s="21" t="e">
        <f t="shared" si="18"/>
        <v>#DIV/0!</v>
      </c>
      <c r="M88" s="59" t="e">
        <f t="shared" si="19"/>
        <v>#DIV/0!</v>
      </c>
    </row>
    <row r="89" spans="1:17">
      <c r="I89" s="21" t="e">
        <f t="shared" si="17"/>
        <v>#DIV/0!</v>
      </c>
      <c r="J89" s="21" t="e">
        <f t="shared" si="18"/>
        <v>#DIV/0!</v>
      </c>
      <c r="M89" s="59" t="e">
        <f t="shared" si="19"/>
        <v>#DIV/0!</v>
      </c>
    </row>
    <row r="90" spans="1:17">
      <c r="I90" s="21" t="e">
        <f t="shared" si="17"/>
        <v>#DIV/0!</v>
      </c>
      <c r="J90" s="21" t="e">
        <f t="shared" si="18"/>
        <v>#DIV/0!</v>
      </c>
      <c r="M90" s="59" t="e">
        <f t="shared" si="19"/>
        <v>#DIV/0!</v>
      </c>
    </row>
    <row r="91" spans="1:17">
      <c r="I91" s="21" t="e">
        <f t="shared" si="17"/>
        <v>#DIV/0!</v>
      </c>
      <c r="J91" s="21" t="e">
        <f t="shared" si="18"/>
        <v>#DIV/0!</v>
      </c>
      <c r="M91" s="59" t="e">
        <f t="shared" si="19"/>
        <v>#DIV/0!</v>
      </c>
    </row>
    <row r="92" spans="1:17">
      <c r="I92" s="21" t="e">
        <f t="shared" si="17"/>
        <v>#DIV/0!</v>
      </c>
      <c r="J92" s="21" t="e">
        <f t="shared" si="18"/>
        <v>#DIV/0!</v>
      </c>
      <c r="M92" s="59" t="e">
        <f t="shared" si="19"/>
        <v>#DIV/0!</v>
      </c>
    </row>
    <row r="93" spans="1:17">
      <c r="I93" s="21" t="e">
        <f t="shared" si="17"/>
        <v>#DIV/0!</v>
      </c>
      <c r="J93" s="21" t="e">
        <f t="shared" si="18"/>
        <v>#DIV/0!</v>
      </c>
      <c r="M93" s="59" t="e">
        <f t="shared" si="19"/>
        <v>#DIV/0!</v>
      </c>
    </row>
    <row r="94" spans="1:17">
      <c r="I94" s="21" t="e">
        <f t="shared" si="17"/>
        <v>#DIV/0!</v>
      </c>
      <c r="J94" s="21" t="e">
        <f t="shared" si="18"/>
        <v>#DIV/0!</v>
      </c>
      <c r="M94" s="59" t="e">
        <f t="shared" si="19"/>
        <v>#DIV/0!</v>
      </c>
    </row>
    <row r="95" spans="1:17">
      <c r="I95" s="21" t="e">
        <f t="shared" si="17"/>
        <v>#DIV/0!</v>
      </c>
      <c r="J95" s="21" t="e">
        <f t="shared" si="18"/>
        <v>#DIV/0!</v>
      </c>
      <c r="M95" s="59" t="e">
        <f t="shared" si="19"/>
        <v>#DIV/0!</v>
      </c>
    </row>
    <row r="96" spans="1:17">
      <c r="I96" s="21" t="e">
        <f t="shared" si="17"/>
        <v>#DIV/0!</v>
      </c>
      <c r="J96" s="21" t="e">
        <f t="shared" si="18"/>
        <v>#DIV/0!</v>
      </c>
    </row>
    <row r="97" spans="9:10">
      <c r="I97" s="21" t="e">
        <f t="shared" si="17"/>
        <v>#DIV/0!</v>
      </c>
      <c r="J97" s="21" t="e">
        <f t="shared" si="18"/>
        <v>#DIV/0!</v>
      </c>
    </row>
    <row r="98" spans="9:10">
      <c r="I98" s="21" t="e">
        <f t="shared" si="17"/>
        <v>#DIV/0!</v>
      </c>
      <c r="J98" s="21" t="e">
        <f t="shared" si="18"/>
        <v>#DIV/0!</v>
      </c>
    </row>
    <row r="99" spans="9:10">
      <c r="I99" s="21" t="e">
        <f t="shared" si="17"/>
        <v>#DIV/0!</v>
      </c>
      <c r="J99" s="21" t="e">
        <f t="shared" si="18"/>
        <v>#DIV/0!</v>
      </c>
    </row>
    <row r="100" spans="9:10">
      <c r="I100" s="21" t="e">
        <f t="shared" si="17"/>
        <v>#DIV/0!</v>
      </c>
      <c r="J100" s="21" t="e">
        <f t="shared" si="18"/>
        <v>#DIV/0!</v>
      </c>
    </row>
    <row r="101" spans="9:10">
      <c r="I101" s="21" t="e">
        <f t="shared" si="17"/>
        <v>#DIV/0!</v>
      </c>
      <c r="J101" s="21" t="e">
        <f t="shared" si="18"/>
        <v>#DIV/0!</v>
      </c>
    </row>
    <row r="102" spans="9:10">
      <c r="I102" s="21" t="e">
        <f t="shared" si="17"/>
        <v>#DIV/0!</v>
      </c>
      <c r="J102" s="21" t="e">
        <f t="shared" si="18"/>
        <v>#DIV/0!</v>
      </c>
    </row>
    <row r="103" spans="9:10">
      <c r="I103" s="21" t="e">
        <f t="shared" si="17"/>
        <v>#DIV/0!</v>
      </c>
      <c r="J103" s="21" t="e">
        <f t="shared" si="18"/>
        <v>#DIV/0!</v>
      </c>
    </row>
    <row r="104" spans="9:10">
      <c r="I104" s="21" t="e">
        <f t="shared" si="17"/>
        <v>#DIV/0!</v>
      </c>
      <c r="J104" s="21" t="e">
        <f t="shared" si="18"/>
        <v>#DIV/0!</v>
      </c>
    </row>
    <row r="105" spans="9:10">
      <c r="I105" s="21" t="e">
        <f t="shared" si="17"/>
        <v>#DIV/0!</v>
      </c>
      <c r="J105" s="21" t="e">
        <f t="shared" si="18"/>
        <v>#DIV/0!</v>
      </c>
    </row>
    <row r="106" spans="9:10">
      <c r="I106" s="21" t="e">
        <f t="shared" si="17"/>
        <v>#DIV/0!</v>
      </c>
      <c r="J106" s="21" t="e">
        <f t="shared" si="18"/>
        <v>#DIV/0!</v>
      </c>
    </row>
    <row r="1048576" spans="1:1">
      <c r="A1048576" s="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8576"/>
  <sheetViews>
    <sheetView showRuler="0" topLeftCell="A14" workbookViewId="0">
      <selection activeCell="A36" sqref="A36"/>
    </sheetView>
  </sheetViews>
  <sheetFormatPr baseColWidth="10" defaultRowHeight="15" x14ac:dyDescent="0.75"/>
  <cols>
    <col min="1" max="1" width="11.6640625" bestFit="1" customWidth="1"/>
    <col min="2" max="2" width="11.33203125" customWidth="1"/>
    <col min="3" max="3" width="12.1640625" customWidth="1"/>
    <col min="4" max="4" width="10.83203125" customWidth="1"/>
    <col min="5" max="5" width="10.83203125" style="5" customWidth="1"/>
    <col min="6" max="6" width="13.33203125" customWidth="1"/>
    <col min="7" max="10" width="10.83203125" customWidth="1"/>
    <col min="11" max="11" width="16.33203125" customWidth="1"/>
    <col min="12" max="12" width="11.6640625" customWidth="1"/>
    <col min="13" max="13" width="22.1640625" customWidth="1"/>
    <col min="14" max="14" width="16.33203125" customWidth="1"/>
    <col min="15" max="15" width="19.33203125" customWidth="1"/>
    <col min="16" max="16" width="12" bestFit="1" customWidth="1"/>
  </cols>
  <sheetData>
    <row r="2" spans="1:14" s="32" customFormat="1" ht="60">
      <c r="A2" s="32" t="s">
        <v>88</v>
      </c>
      <c r="B2" s="32" t="s">
        <v>1</v>
      </c>
      <c r="C2" s="32" t="s">
        <v>90</v>
      </c>
      <c r="D2" s="32" t="s">
        <v>2</v>
      </c>
      <c r="E2" s="32" t="s">
        <v>73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74</v>
      </c>
      <c r="L2" s="32" t="s">
        <v>89</v>
      </c>
      <c r="M2" s="32" t="s">
        <v>75</v>
      </c>
      <c r="N2" s="32" t="s">
        <v>76</v>
      </c>
    </row>
    <row r="3" spans="1:14">
      <c r="A3" s="33">
        <v>42878</v>
      </c>
      <c r="B3" t="s">
        <v>48</v>
      </c>
      <c r="D3">
        <v>1</v>
      </c>
      <c r="E3" s="5">
        <v>140</v>
      </c>
      <c r="F3">
        <v>1</v>
      </c>
      <c r="G3">
        <v>100</v>
      </c>
      <c r="H3">
        <v>67</v>
      </c>
      <c r="I3">
        <v>55</v>
      </c>
      <c r="J3">
        <v>68</v>
      </c>
      <c r="K3" s="34">
        <f t="shared" ref="K3:K44" si="0">(AVERAGE(H3:J3)/F3)*G3</f>
        <v>6333.3333333333339</v>
      </c>
      <c r="M3" s="34">
        <f>SUM(K3:K5)</f>
        <v>55333.333333333343</v>
      </c>
      <c r="N3" s="34" t="e">
        <f t="shared" ref="N3:N15" si="1">(200000-M3)/$N$1</f>
        <v>#DIV/0!</v>
      </c>
    </row>
    <row r="4" spans="1:14">
      <c r="A4" s="33">
        <v>42878</v>
      </c>
      <c r="B4" t="s">
        <v>48</v>
      </c>
      <c r="D4">
        <v>1</v>
      </c>
      <c r="E4" s="5">
        <v>100</v>
      </c>
      <c r="F4">
        <v>1</v>
      </c>
      <c r="G4">
        <v>100</v>
      </c>
      <c r="H4">
        <v>28</v>
      </c>
      <c r="I4">
        <v>18</v>
      </c>
      <c r="J4">
        <v>24</v>
      </c>
      <c r="K4" s="34">
        <f t="shared" si="0"/>
        <v>2333.333333333333</v>
      </c>
      <c r="M4" s="34" t="s">
        <v>77</v>
      </c>
      <c r="N4" s="34" t="e">
        <f t="shared" si="1"/>
        <v>#VALUE!</v>
      </c>
    </row>
    <row r="5" spans="1:14">
      <c r="A5" s="33">
        <v>42878</v>
      </c>
      <c r="B5" t="s">
        <v>48</v>
      </c>
      <c r="D5">
        <v>1</v>
      </c>
      <c r="E5" s="5">
        <v>120</v>
      </c>
      <c r="F5">
        <v>0.5</v>
      </c>
      <c r="G5">
        <v>200</v>
      </c>
      <c r="H5">
        <v>111</v>
      </c>
      <c r="I5">
        <v>114</v>
      </c>
      <c r="J5">
        <v>125</v>
      </c>
      <c r="K5" s="34">
        <f t="shared" si="0"/>
        <v>46666.666666666672</v>
      </c>
      <c r="M5" s="34" t="s">
        <v>77</v>
      </c>
      <c r="N5" s="34" t="e">
        <f t="shared" si="1"/>
        <v>#VALUE!</v>
      </c>
    </row>
    <row r="6" spans="1:14">
      <c r="A6" s="33">
        <v>42878</v>
      </c>
      <c r="B6" t="s">
        <v>78</v>
      </c>
      <c r="D6">
        <v>1</v>
      </c>
      <c r="E6" s="5">
        <v>140</v>
      </c>
      <c r="F6">
        <v>0.5</v>
      </c>
      <c r="G6">
        <v>200</v>
      </c>
      <c r="H6">
        <v>118</v>
      </c>
      <c r="I6">
        <v>95</v>
      </c>
      <c r="J6">
        <v>88</v>
      </c>
      <c r="K6" s="34">
        <f t="shared" si="0"/>
        <v>40133.333333333328</v>
      </c>
      <c r="M6" s="34">
        <f>SUM(K6:K8)</f>
        <v>124133.33333333333</v>
      </c>
      <c r="N6" s="34" t="e">
        <f t="shared" si="1"/>
        <v>#DIV/0!</v>
      </c>
    </row>
    <row r="7" spans="1:14">
      <c r="A7" s="33">
        <v>42878</v>
      </c>
      <c r="B7" t="s">
        <v>78</v>
      </c>
      <c r="D7">
        <v>1</v>
      </c>
      <c r="E7" s="5">
        <v>120</v>
      </c>
      <c r="F7">
        <v>0.5</v>
      </c>
      <c r="G7">
        <v>200</v>
      </c>
      <c r="H7">
        <v>161</v>
      </c>
      <c r="I7">
        <v>153</v>
      </c>
      <c r="J7">
        <v>295</v>
      </c>
      <c r="K7" s="34">
        <f t="shared" si="0"/>
        <v>81200</v>
      </c>
      <c r="M7" s="34" t="s">
        <v>77</v>
      </c>
      <c r="N7" s="34" t="e">
        <f t="shared" si="1"/>
        <v>#VALUE!</v>
      </c>
    </row>
    <row r="8" spans="1:14">
      <c r="A8" s="33">
        <v>42878</v>
      </c>
      <c r="B8" t="s">
        <v>78</v>
      </c>
      <c r="D8">
        <v>1</v>
      </c>
      <c r="E8" s="5">
        <v>100</v>
      </c>
      <c r="F8">
        <v>1</v>
      </c>
      <c r="G8">
        <v>200</v>
      </c>
      <c r="H8">
        <v>12</v>
      </c>
      <c r="I8">
        <v>18</v>
      </c>
      <c r="J8">
        <v>12</v>
      </c>
      <c r="K8" s="34">
        <f t="shared" si="0"/>
        <v>2800</v>
      </c>
      <c r="M8" s="34" t="s">
        <v>77</v>
      </c>
      <c r="N8" s="34" t="e">
        <f t="shared" si="1"/>
        <v>#VALUE!</v>
      </c>
    </row>
    <row r="9" spans="1:14">
      <c r="A9" s="33">
        <v>42878</v>
      </c>
      <c r="B9" t="s">
        <v>79</v>
      </c>
      <c r="C9">
        <v>16</v>
      </c>
      <c r="D9">
        <v>1</v>
      </c>
      <c r="E9" s="5">
        <v>140</v>
      </c>
      <c r="F9">
        <v>1</v>
      </c>
      <c r="G9">
        <v>200</v>
      </c>
      <c r="H9">
        <v>6</v>
      </c>
      <c r="I9">
        <v>4</v>
      </c>
      <c r="J9">
        <v>2</v>
      </c>
      <c r="K9" s="34">
        <f t="shared" si="0"/>
        <v>800</v>
      </c>
      <c r="M9" s="34">
        <f>SUM(K9:K11)</f>
        <v>35533.333333333336</v>
      </c>
      <c r="N9" s="34" t="e">
        <f t="shared" si="1"/>
        <v>#DIV/0!</v>
      </c>
    </row>
    <row r="10" spans="1:14">
      <c r="A10" s="33">
        <v>42878</v>
      </c>
      <c r="B10" t="s">
        <v>79</v>
      </c>
      <c r="D10">
        <v>1</v>
      </c>
      <c r="E10" s="5">
        <v>120</v>
      </c>
      <c r="F10">
        <v>1</v>
      </c>
      <c r="G10">
        <v>200</v>
      </c>
      <c r="H10">
        <v>18</v>
      </c>
      <c r="I10">
        <v>32</v>
      </c>
      <c r="J10">
        <v>29</v>
      </c>
      <c r="K10" s="34">
        <f t="shared" si="0"/>
        <v>5266.6666666666661</v>
      </c>
      <c r="M10" s="34" t="s">
        <v>77</v>
      </c>
      <c r="N10" s="34" t="e">
        <f t="shared" si="1"/>
        <v>#VALUE!</v>
      </c>
    </row>
    <row r="11" spans="1:14">
      <c r="A11" s="33">
        <v>42878</v>
      </c>
      <c r="B11" t="s">
        <v>79</v>
      </c>
      <c r="D11">
        <v>1</v>
      </c>
      <c r="E11" s="5">
        <v>100</v>
      </c>
      <c r="F11">
        <v>0.5</v>
      </c>
      <c r="G11">
        <v>200</v>
      </c>
      <c r="H11">
        <v>79</v>
      </c>
      <c r="I11">
        <v>64</v>
      </c>
      <c r="J11">
        <v>78</v>
      </c>
      <c r="K11" s="34">
        <f t="shared" si="0"/>
        <v>29466.666666666668</v>
      </c>
      <c r="L11">
        <v>16</v>
      </c>
      <c r="M11" s="34" t="s">
        <v>77</v>
      </c>
      <c r="N11" s="34" t="e">
        <f t="shared" si="1"/>
        <v>#VALUE!</v>
      </c>
    </row>
    <row r="12" spans="1:14">
      <c r="A12" s="33">
        <v>42878</v>
      </c>
      <c r="B12" t="s">
        <v>80</v>
      </c>
      <c r="C12">
        <v>5</v>
      </c>
      <c r="D12">
        <v>1</v>
      </c>
      <c r="E12" s="5">
        <v>100</v>
      </c>
      <c r="F12">
        <v>0.5</v>
      </c>
      <c r="G12">
        <v>800</v>
      </c>
      <c r="H12">
        <v>103</v>
      </c>
      <c r="I12">
        <v>88</v>
      </c>
      <c r="J12">
        <v>82</v>
      </c>
      <c r="K12" s="34">
        <f t="shared" si="0"/>
        <v>145600</v>
      </c>
      <c r="L12">
        <v>5</v>
      </c>
      <c r="M12" s="34">
        <f>K12</f>
        <v>145600</v>
      </c>
      <c r="N12" s="34" t="e">
        <f t="shared" si="1"/>
        <v>#DIV/0!</v>
      </c>
    </row>
    <row r="13" spans="1:14">
      <c r="A13" s="33">
        <v>42878</v>
      </c>
      <c r="B13" t="s">
        <v>81</v>
      </c>
      <c r="C13">
        <v>7</v>
      </c>
      <c r="D13">
        <v>1</v>
      </c>
      <c r="E13" s="5" t="s">
        <v>82</v>
      </c>
      <c r="F13">
        <v>0.5</v>
      </c>
      <c r="G13">
        <v>900</v>
      </c>
      <c r="H13">
        <v>108</v>
      </c>
      <c r="I13">
        <v>86</v>
      </c>
      <c r="J13">
        <v>121</v>
      </c>
      <c r="K13" s="34">
        <f t="shared" si="0"/>
        <v>189000</v>
      </c>
      <c r="L13">
        <v>7</v>
      </c>
      <c r="M13" s="34">
        <f>K13</f>
        <v>189000</v>
      </c>
      <c r="N13" s="34" t="e">
        <f t="shared" si="1"/>
        <v>#DIV/0!</v>
      </c>
    </row>
    <row r="14" spans="1:14">
      <c r="A14" s="33">
        <v>42878</v>
      </c>
      <c r="B14" t="s">
        <v>84</v>
      </c>
      <c r="C14">
        <v>12</v>
      </c>
      <c r="D14">
        <v>1</v>
      </c>
      <c r="E14" s="5" t="s">
        <v>82</v>
      </c>
      <c r="F14">
        <v>0.5</v>
      </c>
      <c r="G14">
        <v>800</v>
      </c>
      <c r="H14">
        <v>20</v>
      </c>
      <c r="I14">
        <v>31</v>
      </c>
      <c r="J14">
        <v>42</v>
      </c>
      <c r="K14" s="34">
        <f t="shared" si="0"/>
        <v>49600</v>
      </c>
      <c r="L14">
        <v>12</v>
      </c>
      <c r="M14" s="34">
        <f>K14</f>
        <v>49600</v>
      </c>
      <c r="N14" s="34" t="e">
        <f t="shared" si="1"/>
        <v>#DIV/0!</v>
      </c>
    </row>
    <row r="15" spans="1:14">
      <c r="A15" s="33">
        <v>42878</v>
      </c>
      <c r="B15" t="s">
        <v>85</v>
      </c>
      <c r="C15">
        <v>13</v>
      </c>
      <c r="D15">
        <v>1</v>
      </c>
      <c r="E15" s="5" t="s">
        <v>82</v>
      </c>
      <c r="F15">
        <v>0.5</v>
      </c>
      <c r="G15">
        <v>700</v>
      </c>
      <c r="H15">
        <v>90</v>
      </c>
      <c r="I15">
        <v>95</v>
      </c>
      <c r="J15">
        <v>106</v>
      </c>
      <c r="K15" s="34">
        <f t="shared" si="0"/>
        <v>135800</v>
      </c>
      <c r="L15">
        <v>13</v>
      </c>
      <c r="M15" s="34">
        <f>K15+M16</f>
        <v>135800</v>
      </c>
      <c r="N15" s="34" t="e">
        <f t="shared" si="1"/>
        <v>#DIV/0!</v>
      </c>
    </row>
    <row r="16" spans="1:14">
      <c r="A16" s="33">
        <v>42878</v>
      </c>
      <c r="B16" t="s">
        <v>85</v>
      </c>
      <c r="C16">
        <v>3</v>
      </c>
      <c r="D16">
        <v>1</v>
      </c>
      <c r="E16" s="5" t="s">
        <v>82</v>
      </c>
      <c r="F16">
        <v>0.5</v>
      </c>
      <c r="G16">
        <v>300</v>
      </c>
      <c r="H16">
        <v>23</v>
      </c>
      <c r="I16">
        <v>12</v>
      </c>
      <c r="J16">
        <v>15</v>
      </c>
      <c r="K16" s="34">
        <f t="shared" si="0"/>
        <v>10000</v>
      </c>
      <c r="L16">
        <v>13</v>
      </c>
      <c r="M16" s="34"/>
      <c r="N16" s="34"/>
    </row>
    <row r="17" spans="1:14">
      <c r="A17" s="33">
        <v>42878</v>
      </c>
      <c r="B17" t="s">
        <v>86</v>
      </c>
      <c r="C17">
        <v>11</v>
      </c>
      <c r="D17">
        <v>1</v>
      </c>
      <c r="E17" s="5" t="s">
        <v>82</v>
      </c>
      <c r="F17">
        <v>0.5</v>
      </c>
      <c r="G17">
        <v>500</v>
      </c>
      <c r="H17">
        <v>110</v>
      </c>
      <c r="I17">
        <v>135</v>
      </c>
      <c r="J17">
        <v>120</v>
      </c>
      <c r="K17" s="34">
        <f>(AVERAGE(H17:J17)/F17)*G17</f>
        <v>121666.66666666667</v>
      </c>
      <c r="L17">
        <v>11</v>
      </c>
      <c r="M17" s="34">
        <f>K17</f>
        <v>121666.66666666667</v>
      </c>
      <c r="N17" s="34" t="e">
        <f>(200000-M17)/$N$1</f>
        <v>#DIV/0!</v>
      </c>
    </row>
    <row r="18" spans="1:14">
      <c r="A18" s="33">
        <v>42878</v>
      </c>
      <c r="B18" t="s">
        <v>20</v>
      </c>
      <c r="D18">
        <v>3</v>
      </c>
      <c r="E18" s="5" t="s">
        <v>82</v>
      </c>
      <c r="F18">
        <v>0.5</v>
      </c>
      <c r="G18">
        <v>300</v>
      </c>
      <c r="H18">
        <v>26</v>
      </c>
      <c r="I18">
        <v>25</v>
      </c>
      <c r="J18">
        <v>26</v>
      </c>
      <c r="K18" s="34">
        <f>(AVERAGE(H18:J18)/F18)*G18</f>
        <v>15400</v>
      </c>
      <c r="M18" s="34">
        <f>K18</f>
        <v>15400</v>
      </c>
      <c r="N18" s="34" t="e">
        <f>(200000-M18)/$N$1</f>
        <v>#DIV/0!</v>
      </c>
    </row>
    <row r="19" spans="1:14">
      <c r="A19" s="33">
        <v>42878</v>
      </c>
      <c r="B19" t="s">
        <v>87</v>
      </c>
      <c r="D19">
        <v>3</v>
      </c>
      <c r="E19" s="5" t="s">
        <v>82</v>
      </c>
      <c r="F19">
        <v>0.5</v>
      </c>
      <c r="G19">
        <v>500</v>
      </c>
      <c r="H19">
        <v>69</v>
      </c>
      <c r="I19">
        <v>108</v>
      </c>
      <c r="J19">
        <v>70</v>
      </c>
      <c r="K19" s="34">
        <f t="shared" si="0"/>
        <v>82333.333333333328</v>
      </c>
      <c r="M19" s="34">
        <f>K19</f>
        <v>82333.333333333328</v>
      </c>
      <c r="N19" s="34" t="e">
        <f>(200000-M19)/$N$1</f>
        <v>#DIV/0!</v>
      </c>
    </row>
    <row r="20" spans="1:14">
      <c r="A20" s="33">
        <v>42878</v>
      </c>
      <c r="B20" t="s">
        <v>119</v>
      </c>
      <c r="C20">
        <v>8</v>
      </c>
      <c r="H20">
        <v>0</v>
      </c>
      <c r="I20">
        <v>0</v>
      </c>
      <c r="J20">
        <v>0</v>
      </c>
      <c r="K20" s="34" t="e">
        <f t="shared" si="0"/>
        <v>#DIV/0!</v>
      </c>
      <c r="M20" s="34"/>
      <c r="N20" s="34"/>
    </row>
    <row r="21" spans="1:14">
      <c r="A21" s="33">
        <v>42881</v>
      </c>
      <c r="B21" t="s">
        <v>86</v>
      </c>
      <c r="C21">
        <v>11</v>
      </c>
      <c r="D21">
        <v>3</v>
      </c>
      <c r="E21" s="5" t="s">
        <v>82</v>
      </c>
      <c r="F21">
        <v>0.5</v>
      </c>
      <c r="G21">
        <v>800</v>
      </c>
      <c r="H21">
        <v>83</v>
      </c>
      <c r="I21">
        <v>68</v>
      </c>
      <c r="J21">
        <v>71</v>
      </c>
      <c r="K21" s="34">
        <f>(AVERAGE(H21:J21)/F21)*G21</f>
        <v>118400</v>
      </c>
      <c r="L21">
        <v>11</v>
      </c>
      <c r="M21" s="34">
        <f>K21</f>
        <v>118400</v>
      </c>
      <c r="N21" s="34">
        <f>(200000-M21)/4</f>
        <v>20400</v>
      </c>
    </row>
    <row r="22" spans="1:14">
      <c r="A22" s="33">
        <v>42881</v>
      </c>
      <c r="B22" t="s">
        <v>122</v>
      </c>
      <c r="C22">
        <v>8</v>
      </c>
      <c r="D22">
        <v>3</v>
      </c>
      <c r="E22" s="5" t="s">
        <v>82</v>
      </c>
      <c r="F22">
        <v>0.5</v>
      </c>
      <c r="G22">
        <v>300</v>
      </c>
      <c r="H22">
        <v>21</v>
      </c>
      <c r="I22">
        <v>20</v>
      </c>
      <c r="J22">
        <v>19</v>
      </c>
      <c r="K22" s="34">
        <f t="shared" si="0"/>
        <v>12000</v>
      </c>
      <c r="L22">
        <v>8</v>
      </c>
      <c r="M22" s="34">
        <f t="shared" ref="M22:M35" si="2">K22</f>
        <v>12000</v>
      </c>
      <c r="N22" s="34">
        <f>(200000-M22)/4</f>
        <v>47000</v>
      </c>
    </row>
    <row r="23" spans="1:14">
      <c r="A23" s="33">
        <v>42881</v>
      </c>
      <c r="B23" t="s">
        <v>123</v>
      </c>
      <c r="C23">
        <v>16</v>
      </c>
      <c r="D23">
        <v>3</v>
      </c>
      <c r="E23" s="5" t="s">
        <v>82</v>
      </c>
      <c r="F23">
        <v>0.5</v>
      </c>
      <c r="G23">
        <v>400</v>
      </c>
      <c r="H23">
        <v>113</v>
      </c>
      <c r="I23">
        <v>122</v>
      </c>
      <c r="J23">
        <v>131</v>
      </c>
      <c r="K23" s="34">
        <f t="shared" si="0"/>
        <v>97600</v>
      </c>
      <c r="L23">
        <v>16</v>
      </c>
      <c r="M23" s="34">
        <f t="shared" si="2"/>
        <v>97600</v>
      </c>
      <c r="N23" s="34">
        <f t="shared" ref="N23:N35" si="3">(200000-M23)/4</f>
        <v>25600</v>
      </c>
    </row>
    <row r="24" spans="1:14">
      <c r="A24" s="33">
        <v>42881</v>
      </c>
      <c r="B24" t="s">
        <v>85</v>
      </c>
      <c r="C24">
        <v>13</v>
      </c>
      <c r="D24">
        <v>3</v>
      </c>
      <c r="E24" s="5" t="s">
        <v>82</v>
      </c>
      <c r="F24">
        <v>0.5</v>
      </c>
      <c r="G24">
        <v>800</v>
      </c>
      <c r="H24">
        <v>63</v>
      </c>
      <c r="I24">
        <v>59</v>
      </c>
      <c r="J24">
        <v>61</v>
      </c>
      <c r="K24" s="34">
        <f t="shared" si="0"/>
        <v>97600</v>
      </c>
      <c r="L24">
        <v>13</v>
      </c>
      <c r="M24" s="34">
        <f t="shared" si="2"/>
        <v>97600</v>
      </c>
      <c r="N24" s="34">
        <f t="shared" si="3"/>
        <v>25600</v>
      </c>
    </row>
    <row r="25" spans="1:14">
      <c r="A25" s="33">
        <v>42881</v>
      </c>
      <c r="B25" t="s">
        <v>124</v>
      </c>
      <c r="C25">
        <v>3</v>
      </c>
      <c r="D25">
        <v>3</v>
      </c>
      <c r="E25" s="5" t="s">
        <v>82</v>
      </c>
      <c r="F25">
        <v>0.5</v>
      </c>
      <c r="G25">
        <v>800</v>
      </c>
      <c r="H25">
        <v>41</v>
      </c>
      <c r="I25">
        <v>43</v>
      </c>
      <c r="J25">
        <v>47</v>
      </c>
      <c r="K25" s="34">
        <f t="shared" si="0"/>
        <v>69866.666666666657</v>
      </c>
      <c r="L25">
        <v>3</v>
      </c>
      <c r="M25" s="34">
        <f t="shared" si="2"/>
        <v>69866.666666666657</v>
      </c>
      <c r="N25" s="34">
        <f t="shared" si="3"/>
        <v>32533.333333333336</v>
      </c>
    </row>
    <row r="26" spans="1:14">
      <c r="A26" s="33">
        <v>42881</v>
      </c>
      <c r="B26" t="s">
        <v>80</v>
      </c>
      <c r="C26">
        <v>5</v>
      </c>
      <c r="D26">
        <v>3</v>
      </c>
      <c r="E26" s="5" t="s">
        <v>82</v>
      </c>
      <c r="F26">
        <v>0.5</v>
      </c>
      <c r="G26">
        <v>800</v>
      </c>
      <c r="H26">
        <v>70</v>
      </c>
      <c r="I26">
        <v>67</v>
      </c>
      <c r="J26">
        <v>73</v>
      </c>
      <c r="K26" s="34">
        <f t="shared" si="0"/>
        <v>112000</v>
      </c>
      <c r="L26">
        <v>5</v>
      </c>
      <c r="M26" s="34">
        <f t="shared" si="2"/>
        <v>112000</v>
      </c>
      <c r="N26" s="34">
        <f t="shared" si="3"/>
        <v>22000</v>
      </c>
    </row>
    <row r="27" spans="1:14">
      <c r="A27" s="33">
        <v>42881</v>
      </c>
      <c r="B27" t="s">
        <v>101</v>
      </c>
      <c r="C27">
        <v>12</v>
      </c>
      <c r="D27">
        <v>3</v>
      </c>
      <c r="E27" s="5" t="s">
        <v>82</v>
      </c>
      <c r="F27">
        <v>0.5</v>
      </c>
      <c r="G27">
        <v>800</v>
      </c>
      <c r="H27">
        <v>64</v>
      </c>
      <c r="I27">
        <v>50</v>
      </c>
      <c r="J27">
        <v>51</v>
      </c>
      <c r="K27" s="34">
        <f t="shared" si="0"/>
        <v>88000</v>
      </c>
      <c r="L27">
        <v>12</v>
      </c>
      <c r="M27" s="34">
        <f t="shared" si="2"/>
        <v>88000</v>
      </c>
      <c r="N27" s="34">
        <f t="shared" si="3"/>
        <v>28000</v>
      </c>
    </row>
    <row r="28" spans="1:14">
      <c r="A28" s="33">
        <v>42881</v>
      </c>
      <c r="B28" t="s">
        <v>81</v>
      </c>
      <c r="C28">
        <v>7</v>
      </c>
      <c r="D28">
        <v>3</v>
      </c>
      <c r="E28" s="5" t="s">
        <v>82</v>
      </c>
      <c r="F28">
        <v>0.5</v>
      </c>
      <c r="G28">
        <v>900</v>
      </c>
      <c r="H28">
        <v>111</v>
      </c>
      <c r="I28">
        <v>76</v>
      </c>
      <c r="J28">
        <v>112</v>
      </c>
      <c r="K28" s="34">
        <f t="shared" si="0"/>
        <v>179400</v>
      </c>
      <c r="L28">
        <v>7</v>
      </c>
      <c r="M28" s="34">
        <f t="shared" si="2"/>
        <v>179400</v>
      </c>
      <c r="N28" s="34">
        <f t="shared" si="3"/>
        <v>5150</v>
      </c>
    </row>
    <row r="29" spans="1:14">
      <c r="A29" s="33">
        <v>42881</v>
      </c>
      <c r="B29" t="s">
        <v>101</v>
      </c>
      <c r="C29">
        <v>9</v>
      </c>
      <c r="D29">
        <v>4</v>
      </c>
      <c r="E29" s="5" t="s">
        <v>82</v>
      </c>
      <c r="F29">
        <v>0.5</v>
      </c>
      <c r="G29">
        <v>500</v>
      </c>
      <c r="H29">
        <v>61</v>
      </c>
      <c r="I29">
        <v>61</v>
      </c>
      <c r="J29">
        <v>66</v>
      </c>
      <c r="K29" s="34">
        <f t="shared" si="0"/>
        <v>62666.666666666664</v>
      </c>
      <c r="L29">
        <v>12</v>
      </c>
      <c r="M29" s="34">
        <f t="shared" si="2"/>
        <v>62666.666666666664</v>
      </c>
      <c r="N29" s="34">
        <f t="shared" si="3"/>
        <v>34333.333333333336</v>
      </c>
    </row>
    <row r="30" spans="1:14">
      <c r="A30" s="33">
        <v>42881</v>
      </c>
      <c r="B30" t="s">
        <v>125</v>
      </c>
      <c r="C30">
        <v>10</v>
      </c>
      <c r="D30">
        <v>4</v>
      </c>
      <c r="E30" s="5" t="s">
        <v>82</v>
      </c>
      <c r="F30">
        <v>0.5</v>
      </c>
      <c r="G30">
        <v>650</v>
      </c>
      <c r="H30">
        <v>82</v>
      </c>
      <c r="I30">
        <v>80</v>
      </c>
      <c r="J30">
        <v>69</v>
      </c>
      <c r="K30" s="34">
        <f t="shared" si="0"/>
        <v>100100</v>
      </c>
      <c r="L30">
        <v>10</v>
      </c>
      <c r="M30" s="34">
        <f t="shared" si="2"/>
        <v>100100</v>
      </c>
      <c r="N30" s="34">
        <f t="shared" si="3"/>
        <v>24975</v>
      </c>
    </row>
    <row r="31" spans="1:14">
      <c r="A31" s="33">
        <v>42881</v>
      </c>
      <c r="B31" t="s">
        <v>126</v>
      </c>
      <c r="C31">
        <v>17</v>
      </c>
      <c r="D31">
        <v>4</v>
      </c>
      <c r="E31" s="5" t="s">
        <v>82</v>
      </c>
      <c r="F31">
        <v>0.5</v>
      </c>
      <c r="G31">
        <v>500</v>
      </c>
      <c r="H31">
        <v>26</v>
      </c>
      <c r="I31">
        <v>22</v>
      </c>
      <c r="J31">
        <v>14</v>
      </c>
      <c r="K31" s="34">
        <f t="shared" si="0"/>
        <v>20666.666666666668</v>
      </c>
      <c r="L31">
        <v>17</v>
      </c>
      <c r="M31" s="34">
        <f t="shared" si="2"/>
        <v>20666.666666666668</v>
      </c>
      <c r="N31" s="34">
        <f t="shared" si="3"/>
        <v>44833.333333333336</v>
      </c>
    </row>
    <row r="32" spans="1:14">
      <c r="A32" s="33">
        <v>42881</v>
      </c>
      <c r="B32" t="s">
        <v>20</v>
      </c>
      <c r="C32">
        <v>18</v>
      </c>
      <c r="D32">
        <v>4</v>
      </c>
      <c r="E32" s="5" t="s">
        <v>82</v>
      </c>
      <c r="F32">
        <v>0.5</v>
      </c>
      <c r="G32">
        <v>800</v>
      </c>
      <c r="H32">
        <v>53</v>
      </c>
      <c r="I32">
        <v>54</v>
      </c>
      <c r="J32">
        <v>43</v>
      </c>
      <c r="K32" s="34">
        <f t="shared" si="0"/>
        <v>80000</v>
      </c>
      <c r="L32">
        <v>18</v>
      </c>
      <c r="M32" s="34">
        <f t="shared" si="2"/>
        <v>80000</v>
      </c>
      <c r="N32" s="34">
        <f t="shared" si="3"/>
        <v>30000</v>
      </c>
    </row>
    <row r="33" spans="1:14">
      <c r="A33" s="33">
        <v>42881</v>
      </c>
      <c r="B33" t="s">
        <v>127</v>
      </c>
      <c r="C33">
        <v>19</v>
      </c>
      <c r="D33">
        <v>4</v>
      </c>
      <c r="E33" s="5" t="s">
        <v>82</v>
      </c>
      <c r="F33">
        <v>0.5</v>
      </c>
      <c r="G33">
        <v>800</v>
      </c>
      <c r="H33">
        <v>47</v>
      </c>
      <c r="I33">
        <v>40</v>
      </c>
      <c r="J33">
        <v>47</v>
      </c>
      <c r="K33" s="34">
        <f t="shared" si="0"/>
        <v>71466.666666666657</v>
      </c>
      <c r="L33">
        <v>19</v>
      </c>
      <c r="M33" s="34">
        <f t="shared" si="2"/>
        <v>71466.666666666657</v>
      </c>
      <c r="N33" s="34">
        <f t="shared" si="3"/>
        <v>32133.333333333336</v>
      </c>
    </row>
    <row r="34" spans="1:14">
      <c r="A34" s="33">
        <v>42881</v>
      </c>
      <c r="B34" t="s">
        <v>30</v>
      </c>
      <c r="C34">
        <v>20</v>
      </c>
      <c r="D34">
        <v>4</v>
      </c>
      <c r="E34" s="5" t="s">
        <v>82</v>
      </c>
      <c r="F34">
        <v>0.5</v>
      </c>
      <c r="G34">
        <v>700</v>
      </c>
      <c r="H34">
        <v>47</v>
      </c>
      <c r="I34">
        <v>55</v>
      </c>
      <c r="J34">
        <v>51</v>
      </c>
      <c r="K34" s="34">
        <f t="shared" si="0"/>
        <v>71400</v>
      </c>
      <c r="L34">
        <v>20</v>
      </c>
      <c r="M34" s="34">
        <f t="shared" si="2"/>
        <v>71400</v>
      </c>
      <c r="N34" s="34">
        <f t="shared" si="3"/>
        <v>32150</v>
      </c>
    </row>
    <row r="35" spans="1:14">
      <c r="A35" s="33">
        <v>42881</v>
      </c>
      <c r="B35" t="s">
        <v>78</v>
      </c>
      <c r="C35">
        <v>22</v>
      </c>
      <c r="D35">
        <v>4</v>
      </c>
      <c r="E35" s="5" t="s">
        <v>82</v>
      </c>
      <c r="F35">
        <v>0.5</v>
      </c>
      <c r="G35">
        <v>800</v>
      </c>
      <c r="H35">
        <v>52</v>
      </c>
      <c r="I35">
        <v>62</v>
      </c>
      <c r="J35">
        <v>49</v>
      </c>
      <c r="K35" s="34">
        <f t="shared" si="0"/>
        <v>86933.333333333343</v>
      </c>
      <c r="L35">
        <v>22</v>
      </c>
      <c r="M35" s="34">
        <f t="shared" si="2"/>
        <v>86933.333333333343</v>
      </c>
      <c r="N35" s="34">
        <f t="shared" si="3"/>
        <v>28266.666666666664</v>
      </c>
    </row>
    <row r="36" spans="1:14">
      <c r="E36"/>
      <c r="K36" s="34" t="e">
        <f t="shared" si="0"/>
        <v>#DIV/0!</v>
      </c>
      <c r="M36" s="34"/>
      <c r="N36" s="34"/>
    </row>
    <row r="37" spans="1:14">
      <c r="E37"/>
      <c r="K37" s="34" t="e">
        <f t="shared" si="0"/>
        <v>#DIV/0!</v>
      </c>
      <c r="M37" s="34"/>
      <c r="N37" s="34"/>
    </row>
    <row r="38" spans="1:14">
      <c r="E38"/>
      <c r="K38" s="34" t="e">
        <f t="shared" si="0"/>
        <v>#DIV/0!</v>
      </c>
      <c r="M38" s="34"/>
      <c r="N38" s="34"/>
    </row>
    <row r="39" spans="1:14">
      <c r="E39"/>
      <c r="K39" s="34" t="e">
        <f t="shared" si="0"/>
        <v>#DIV/0!</v>
      </c>
      <c r="M39" s="34"/>
      <c r="N39" s="34"/>
    </row>
    <row r="40" spans="1:14">
      <c r="E40"/>
      <c r="K40" s="34" t="e">
        <f t="shared" si="0"/>
        <v>#DIV/0!</v>
      </c>
      <c r="M40" s="34"/>
      <c r="N40" s="34"/>
    </row>
    <row r="41" spans="1:14">
      <c r="E41"/>
      <c r="K41" s="34" t="e">
        <f t="shared" si="0"/>
        <v>#DIV/0!</v>
      </c>
      <c r="M41" s="34"/>
      <c r="N41" s="34"/>
    </row>
    <row r="42" spans="1:14">
      <c r="E42"/>
      <c r="K42" s="34" t="e">
        <f t="shared" si="0"/>
        <v>#DIV/0!</v>
      </c>
      <c r="M42" s="34"/>
      <c r="N42" s="34"/>
    </row>
    <row r="43" spans="1:14">
      <c r="E43"/>
      <c r="K43" s="34" t="e">
        <f t="shared" si="0"/>
        <v>#DIV/0!</v>
      </c>
      <c r="M43" s="34"/>
      <c r="N43" s="34"/>
    </row>
    <row r="44" spans="1:14">
      <c r="E44"/>
      <c r="K44" s="34" t="e">
        <f t="shared" si="0"/>
        <v>#DIV/0!</v>
      </c>
      <c r="M44" s="34"/>
      <c r="N44" s="34"/>
    </row>
    <row r="1048576" spans="1:1">
      <c r="A1048576" s="33">
        <v>42878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95"/>
  <sheetViews>
    <sheetView showRuler="0" workbookViewId="0">
      <selection activeCell="A13" sqref="A13:XFD13"/>
    </sheetView>
  </sheetViews>
  <sheetFormatPr baseColWidth="10" defaultRowHeight="15" x14ac:dyDescent="0"/>
  <cols>
    <col min="1" max="1" width="18.83203125" customWidth="1"/>
    <col min="2" max="2" width="14.6640625" customWidth="1"/>
    <col min="3" max="3" width="8.1640625" bestFit="1" customWidth="1"/>
    <col min="4" max="4" width="24.6640625" customWidth="1"/>
    <col min="5" max="5" width="12" bestFit="1" customWidth="1"/>
    <col min="6" max="6" width="19.1640625" bestFit="1" customWidth="1"/>
    <col min="8" max="8" width="18.5" style="20" customWidth="1"/>
  </cols>
  <sheetData>
    <row r="1" spans="1:8" ht="20">
      <c r="A1" s="56" t="s">
        <v>91</v>
      </c>
      <c r="B1" s="57"/>
      <c r="C1" s="57"/>
      <c r="D1" s="35" t="s">
        <v>92</v>
      </c>
      <c r="E1" s="36">
        <v>1</v>
      </c>
      <c r="F1" s="37"/>
      <c r="H1" s="6"/>
    </row>
    <row r="2" spans="1:8">
      <c r="A2" s="38" t="s">
        <v>1</v>
      </c>
      <c r="B2" s="39" t="s">
        <v>10</v>
      </c>
      <c r="C2" s="39" t="s">
        <v>74</v>
      </c>
      <c r="D2" s="40" t="s">
        <v>93</v>
      </c>
      <c r="E2" s="39" t="s">
        <v>94</v>
      </c>
      <c r="F2" s="41" t="s">
        <v>95</v>
      </c>
      <c r="H2" s="10"/>
    </row>
    <row r="3" spans="1:8">
      <c r="A3" s="38"/>
      <c r="B3" s="42">
        <v>1</v>
      </c>
      <c r="C3" s="43" t="e">
        <f>SUMIF(#REF!, B3,#REF! )</f>
        <v>#REF!</v>
      </c>
      <c r="D3" s="44" t="e">
        <f>200000-C3</f>
        <v>#REF!</v>
      </c>
      <c r="E3" s="42"/>
      <c r="F3" s="45" t="e">
        <f>D3/$Q$1</f>
        <v>#REF!</v>
      </c>
      <c r="H3" s="10"/>
    </row>
    <row r="4" spans="1:8">
      <c r="A4" s="46"/>
      <c r="B4" s="42">
        <f>1+B3</f>
        <v>2</v>
      </c>
      <c r="C4" s="43" t="e">
        <f>SUMIF(#REF!, B4,#REF! )</f>
        <v>#REF!</v>
      </c>
      <c r="D4" s="44" t="e">
        <f t="shared" ref="D4:D29" si="0">200000-C4</f>
        <v>#REF!</v>
      </c>
      <c r="E4" s="42"/>
      <c r="F4" s="45" t="e">
        <f t="shared" ref="F4:F29" si="1">D4/$Q$1</f>
        <v>#REF!</v>
      </c>
      <c r="H4" s="10"/>
    </row>
    <row r="5" spans="1:8">
      <c r="A5" s="46" t="s">
        <v>96</v>
      </c>
      <c r="B5" s="42">
        <f t="shared" ref="B5:B29" si="2">1+B4</f>
        <v>3</v>
      </c>
      <c r="C5" s="43" t="e">
        <f>SUMIF(#REF!, B5,#REF! )</f>
        <v>#REF!</v>
      </c>
      <c r="D5" s="44" t="e">
        <f t="shared" si="0"/>
        <v>#REF!</v>
      </c>
      <c r="E5" s="42" t="s">
        <v>97</v>
      </c>
      <c r="F5" s="45" t="e">
        <f t="shared" si="1"/>
        <v>#REF!</v>
      </c>
      <c r="H5" s="10"/>
    </row>
    <row r="6" spans="1:8">
      <c r="A6" s="46"/>
      <c r="B6" s="42"/>
      <c r="C6" s="43"/>
      <c r="D6" s="44"/>
      <c r="E6" s="42"/>
      <c r="F6" s="45"/>
      <c r="H6" s="10"/>
    </row>
    <row r="7" spans="1:8">
      <c r="A7" s="38"/>
      <c r="B7" s="42">
        <f>1+B5</f>
        <v>4</v>
      </c>
      <c r="C7" s="43" t="e">
        <f>SUMIF(#REF!, B7,#REF! )</f>
        <v>#REF!</v>
      </c>
      <c r="D7" s="44" t="e">
        <f t="shared" si="0"/>
        <v>#REF!</v>
      </c>
      <c r="E7" s="42"/>
      <c r="F7" s="45" t="e">
        <f t="shared" si="1"/>
        <v>#REF!</v>
      </c>
      <c r="H7" s="10"/>
    </row>
    <row r="8" spans="1:8">
      <c r="A8" s="38" t="s">
        <v>98</v>
      </c>
      <c r="B8" s="42">
        <f>1+B7</f>
        <v>5</v>
      </c>
      <c r="C8" s="43" t="e">
        <f>SUMIF(#REF!, B8,#REF! )</f>
        <v>#REF!</v>
      </c>
      <c r="D8" s="44" t="e">
        <f t="shared" ref="D8:D13" si="3">200000-C8</f>
        <v>#REF!</v>
      </c>
      <c r="E8" s="42" t="s">
        <v>97</v>
      </c>
      <c r="F8" s="45" t="e">
        <f t="shared" ref="F8:F13" si="4">D8/$Q$1</f>
        <v>#REF!</v>
      </c>
      <c r="H8" s="10"/>
    </row>
    <row r="9" spans="1:8">
      <c r="A9" s="38"/>
      <c r="B9" s="42">
        <f>1+B8</f>
        <v>6</v>
      </c>
      <c r="C9" s="43" t="e">
        <f>SUMIF(#REF!, B9,#REF! )</f>
        <v>#REF!</v>
      </c>
      <c r="D9" s="44" t="e">
        <f t="shared" si="3"/>
        <v>#REF!</v>
      </c>
      <c r="E9" s="42"/>
      <c r="F9" s="45" t="e">
        <f t="shared" si="4"/>
        <v>#REF!</v>
      </c>
      <c r="H9" s="10"/>
    </row>
    <row r="10" spans="1:8">
      <c r="A10" s="38" t="s">
        <v>99</v>
      </c>
      <c r="B10" s="42">
        <v>7</v>
      </c>
      <c r="C10" s="43" t="e">
        <f>SUMIF(#REF!, B10,#REF! )</f>
        <v>#REF!</v>
      </c>
      <c r="D10" s="44" t="e">
        <f t="shared" si="3"/>
        <v>#REF!</v>
      </c>
      <c r="E10" s="42" t="s">
        <v>97</v>
      </c>
      <c r="F10" s="45" t="e">
        <f t="shared" si="4"/>
        <v>#REF!</v>
      </c>
      <c r="H10" s="10"/>
    </row>
    <row r="11" spans="1:8">
      <c r="A11" s="38"/>
      <c r="B11" s="42">
        <f>1+B13</f>
        <v>9</v>
      </c>
      <c r="C11" s="43" t="e">
        <f>SUMIF(#REF!, B11,#REF! )</f>
        <v>#REF!</v>
      </c>
      <c r="D11" s="44" t="e">
        <f t="shared" si="3"/>
        <v>#REF!</v>
      </c>
      <c r="E11" s="42"/>
      <c r="F11" s="45" t="e">
        <f t="shared" si="4"/>
        <v>#REF!</v>
      </c>
      <c r="H11" s="10"/>
    </row>
    <row r="12" spans="1:8">
      <c r="A12" s="38"/>
      <c r="B12" s="42">
        <f>1+B11</f>
        <v>10</v>
      </c>
      <c r="C12" s="43" t="e">
        <f>SUMIF(#REF!, B12,#REF! )</f>
        <v>#REF!</v>
      </c>
      <c r="D12" s="44" t="e">
        <f t="shared" si="3"/>
        <v>#REF!</v>
      </c>
      <c r="E12" s="42"/>
      <c r="F12" s="45" t="e">
        <f t="shared" si="4"/>
        <v>#REF!</v>
      </c>
      <c r="H12" s="10"/>
    </row>
    <row r="13" spans="1:8">
      <c r="A13" s="38" t="s">
        <v>100</v>
      </c>
      <c r="B13" s="42">
        <f>1+B10</f>
        <v>8</v>
      </c>
      <c r="C13" s="43" t="e">
        <f>SUMIF(#REF!, B13,#REF! )</f>
        <v>#REF!</v>
      </c>
      <c r="D13" s="44" t="e">
        <f t="shared" si="3"/>
        <v>#REF!</v>
      </c>
      <c r="E13" s="42"/>
      <c r="F13" s="45" t="e">
        <f t="shared" si="4"/>
        <v>#REF!</v>
      </c>
      <c r="H13" s="10"/>
    </row>
    <row r="14" spans="1:8">
      <c r="A14" s="38"/>
      <c r="B14" s="42"/>
      <c r="C14" s="43"/>
      <c r="D14" s="44"/>
      <c r="E14" s="42"/>
      <c r="F14" s="45"/>
      <c r="H14" s="10"/>
    </row>
    <row r="15" spans="1:8">
      <c r="A15" s="46" t="s">
        <v>98</v>
      </c>
      <c r="B15" s="42">
        <f>1+B12</f>
        <v>11</v>
      </c>
      <c r="C15" s="43" t="e">
        <f>SUMIF(#REF!, B15,#REF! )</f>
        <v>#REF!</v>
      </c>
      <c r="D15" s="44" t="e">
        <f t="shared" si="0"/>
        <v>#REF!</v>
      </c>
      <c r="E15" s="42"/>
      <c r="F15" s="45" t="e">
        <f t="shared" si="1"/>
        <v>#REF!</v>
      </c>
      <c r="H15" s="10"/>
    </row>
    <row r="16" spans="1:8">
      <c r="A16" s="47" t="s">
        <v>101</v>
      </c>
      <c r="B16" s="42">
        <f t="shared" si="2"/>
        <v>12</v>
      </c>
      <c r="C16" s="43" t="e">
        <f>SUMIF(#REF!, B16,#REF! )</f>
        <v>#REF!</v>
      </c>
      <c r="D16" s="44" t="e">
        <f t="shared" si="0"/>
        <v>#REF!</v>
      </c>
      <c r="E16" s="42"/>
      <c r="F16" s="45" t="e">
        <f t="shared" si="1"/>
        <v>#REF!</v>
      </c>
      <c r="H16" s="10"/>
    </row>
    <row r="17" spans="1:8">
      <c r="A17" s="46" t="s">
        <v>96</v>
      </c>
      <c r="B17" s="42">
        <f t="shared" si="2"/>
        <v>13</v>
      </c>
      <c r="C17" s="43" t="e">
        <f>SUMIF(#REF!, B17,#REF! )</f>
        <v>#REF!</v>
      </c>
      <c r="D17" s="44" t="e">
        <f t="shared" si="0"/>
        <v>#REF!</v>
      </c>
      <c r="E17" s="42"/>
      <c r="F17" s="45" t="e">
        <f t="shared" si="1"/>
        <v>#REF!</v>
      </c>
      <c r="H17" s="10"/>
    </row>
    <row r="18" spans="1:8">
      <c r="A18" s="38"/>
      <c r="B18" s="42">
        <f t="shared" si="2"/>
        <v>14</v>
      </c>
      <c r="C18" s="43" t="e">
        <f>SUMIF(#REF!, B18,#REF! )</f>
        <v>#REF!</v>
      </c>
      <c r="D18" s="44" t="e">
        <f t="shared" si="0"/>
        <v>#REF!</v>
      </c>
      <c r="E18" s="42"/>
      <c r="F18" s="45" t="e">
        <f t="shared" si="1"/>
        <v>#REF!</v>
      </c>
      <c r="H18" s="10"/>
    </row>
    <row r="19" spans="1:8">
      <c r="A19" s="46"/>
      <c r="B19" s="42">
        <f t="shared" si="2"/>
        <v>15</v>
      </c>
      <c r="C19" s="43" t="e">
        <f>SUMIF(#REF!, B19,#REF! )</f>
        <v>#REF!</v>
      </c>
      <c r="D19" s="44" t="e">
        <f t="shared" si="0"/>
        <v>#REF!</v>
      </c>
      <c r="E19" s="42"/>
      <c r="F19" s="45" t="e">
        <f t="shared" si="1"/>
        <v>#REF!</v>
      </c>
      <c r="H19" s="10"/>
    </row>
    <row r="20" spans="1:8">
      <c r="A20" s="46" t="s">
        <v>79</v>
      </c>
      <c r="B20" s="42">
        <f t="shared" si="2"/>
        <v>16</v>
      </c>
      <c r="C20" s="43" t="e">
        <f>SUMIF(#REF!, B20,#REF! )</f>
        <v>#REF!</v>
      </c>
      <c r="D20" s="44" t="e">
        <f t="shared" si="0"/>
        <v>#REF!</v>
      </c>
      <c r="E20" s="42"/>
      <c r="F20" s="45" t="e">
        <f t="shared" si="1"/>
        <v>#REF!</v>
      </c>
      <c r="H20" s="10"/>
    </row>
    <row r="21" spans="1:8">
      <c r="A21" s="38"/>
      <c r="B21" s="42">
        <f t="shared" si="2"/>
        <v>17</v>
      </c>
      <c r="C21" s="43" t="e">
        <f>SUMIF(#REF!, B21,#REF! )</f>
        <v>#REF!</v>
      </c>
      <c r="D21" s="44" t="e">
        <f t="shared" si="0"/>
        <v>#REF!</v>
      </c>
      <c r="E21" s="42"/>
      <c r="F21" s="45" t="e">
        <f t="shared" si="1"/>
        <v>#REF!</v>
      </c>
      <c r="H21" s="10"/>
    </row>
    <row r="22" spans="1:8">
      <c r="A22" s="47"/>
      <c r="B22" s="42">
        <f t="shared" si="2"/>
        <v>18</v>
      </c>
      <c r="C22" s="43" t="e">
        <f>SUMIF(#REF!, B22,#REF! )</f>
        <v>#REF!</v>
      </c>
      <c r="D22" s="44" t="e">
        <f t="shared" si="0"/>
        <v>#REF!</v>
      </c>
      <c r="E22" s="42" t="s">
        <v>97</v>
      </c>
      <c r="F22" s="45" t="e">
        <f t="shared" si="1"/>
        <v>#REF!</v>
      </c>
      <c r="H22" s="10"/>
    </row>
    <row r="23" spans="1:8">
      <c r="A23" s="46" t="s">
        <v>43</v>
      </c>
      <c r="B23" s="42">
        <f t="shared" si="2"/>
        <v>19</v>
      </c>
      <c r="C23" s="43" t="e">
        <f>SUMIF(#REF!, B23,#REF! )</f>
        <v>#REF!</v>
      </c>
      <c r="D23" s="44" t="e">
        <f t="shared" si="0"/>
        <v>#REF!</v>
      </c>
      <c r="E23" s="42"/>
      <c r="F23" s="45" t="e">
        <f t="shared" si="1"/>
        <v>#REF!</v>
      </c>
      <c r="H23" s="10"/>
    </row>
    <row r="24" spans="1:8">
      <c r="A24" s="46"/>
      <c r="B24" s="42"/>
      <c r="C24" s="43"/>
      <c r="D24" s="44"/>
      <c r="E24" s="42"/>
      <c r="F24" s="45"/>
      <c r="H24" s="10"/>
    </row>
    <row r="25" spans="1:8">
      <c r="A25" s="38"/>
      <c r="B25" s="42">
        <f>1+B23</f>
        <v>20</v>
      </c>
      <c r="C25" s="43" t="e">
        <f>SUMIF(#REF!, B25,#REF! )</f>
        <v>#REF!</v>
      </c>
      <c r="D25" s="44" t="e">
        <f t="shared" si="0"/>
        <v>#REF!</v>
      </c>
      <c r="E25" s="42"/>
      <c r="F25" s="45" t="e">
        <f t="shared" si="1"/>
        <v>#REF!</v>
      </c>
      <c r="H25" s="10"/>
    </row>
    <row r="26" spans="1:8">
      <c r="A26" s="46" t="s">
        <v>41</v>
      </c>
      <c r="B26" s="42">
        <f t="shared" si="2"/>
        <v>21</v>
      </c>
      <c r="C26" s="43" t="e">
        <f>SUMIF(#REF!, B26,#REF! )</f>
        <v>#REF!</v>
      </c>
      <c r="D26" s="44" t="e">
        <f t="shared" si="0"/>
        <v>#REF!</v>
      </c>
      <c r="E26" s="42" t="s">
        <v>97</v>
      </c>
      <c r="F26" s="45" t="e">
        <f t="shared" si="1"/>
        <v>#REF!</v>
      </c>
      <c r="H26" s="10"/>
    </row>
    <row r="27" spans="1:8">
      <c r="A27" s="46" t="s">
        <v>102</v>
      </c>
      <c r="B27" s="42">
        <f t="shared" si="2"/>
        <v>22</v>
      </c>
      <c r="C27" s="43" t="e">
        <f>SUMIF(#REF!, B27,#REF! )</f>
        <v>#REF!</v>
      </c>
      <c r="D27" s="44" t="e">
        <f t="shared" si="0"/>
        <v>#REF!</v>
      </c>
      <c r="E27" s="42"/>
      <c r="F27" s="45" t="e">
        <f t="shared" si="1"/>
        <v>#REF!</v>
      </c>
      <c r="H27" s="10"/>
    </row>
    <row r="28" spans="1:8">
      <c r="A28" s="38"/>
      <c r="B28" s="42">
        <f t="shared" si="2"/>
        <v>23</v>
      </c>
      <c r="C28" s="43" t="e">
        <f>SUMIF(#REF!, B28,#REF! )</f>
        <v>#REF!</v>
      </c>
      <c r="D28" s="44" t="e">
        <f t="shared" si="0"/>
        <v>#REF!</v>
      </c>
      <c r="E28" s="42"/>
      <c r="F28" s="45" t="e">
        <f t="shared" si="1"/>
        <v>#REF!</v>
      </c>
      <c r="H28" s="10"/>
    </row>
    <row r="29" spans="1:8" ht="16" thickBot="1">
      <c r="A29" s="48"/>
      <c r="B29" s="49">
        <f t="shared" si="2"/>
        <v>24</v>
      </c>
      <c r="C29" s="50" t="e">
        <f>SUMIF(#REF!, B29,#REF! )</f>
        <v>#REF!</v>
      </c>
      <c r="D29" s="51" t="e">
        <f t="shared" si="0"/>
        <v>#REF!</v>
      </c>
      <c r="E29" s="49"/>
      <c r="F29" s="52" t="e">
        <f t="shared" si="1"/>
        <v>#REF!</v>
      </c>
      <c r="H29" s="10"/>
    </row>
    <row r="30" spans="1:8">
      <c r="A30" s="53"/>
      <c r="B30" s="53"/>
      <c r="C30" s="53"/>
      <c r="D30" s="53"/>
      <c r="E30" s="53"/>
      <c r="F30" s="53"/>
      <c r="H30" s="10"/>
    </row>
    <row r="31" spans="1:8" ht="20">
      <c r="A31" s="6" t="s">
        <v>1</v>
      </c>
      <c r="H31" s="10"/>
    </row>
    <row r="32" spans="1:8">
      <c r="A32" s="10" t="s">
        <v>21</v>
      </c>
      <c r="H32" s="10"/>
    </row>
    <row r="33" spans="1:8">
      <c r="A33" s="10" t="s">
        <v>17</v>
      </c>
      <c r="H33" s="10"/>
    </row>
    <row r="34" spans="1:8">
      <c r="A34" s="10" t="s">
        <v>20</v>
      </c>
      <c r="H34" s="10"/>
    </row>
    <row r="35" spans="1:8" hidden="1">
      <c r="A35" s="10" t="s">
        <v>21</v>
      </c>
      <c r="H35" s="10" t="s">
        <v>39</v>
      </c>
    </row>
    <row r="36" spans="1:8" hidden="1">
      <c r="A36" s="10" t="s">
        <v>17</v>
      </c>
      <c r="H36" s="10" t="s">
        <v>23</v>
      </c>
    </row>
    <row r="37" spans="1:8" hidden="1">
      <c r="A37" s="10" t="s">
        <v>20</v>
      </c>
      <c r="H37" s="10" t="s">
        <v>17</v>
      </c>
    </row>
    <row r="38" spans="1:8">
      <c r="A38" s="10" t="s">
        <v>37</v>
      </c>
      <c r="H38" s="10"/>
    </row>
    <row r="39" spans="1:8">
      <c r="A39" s="10" t="s">
        <v>38</v>
      </c>
      <c r="H39" s="10"/>
    </row>
    <row r="40" spans="1:8">
      <c r="A40" s="10" t="s">
        <v>48</v>
      </c>
      <c r="H40" s="10"/>
    </row>
    <row r="41" spans="1:8">
      <c r="A41" s="10" t="s">
        <v>30</v>
      </c>
      <c r="H41" s="10"/>
    </row>
    <row r="42" spans="1:8" hidden="1">
      <c r="A42" s="10" t="s">
        <v>24</v>
      </c>
      <c r="H42" s="10" t="s">
        <v>46</v>
      </c>
    </row>
    <row r="43" spans="1:8" hidden="1">
      <c r="A43" s="10" t="s">
        <v>25</v>
      </c>
      <c r="H43" s="10" t="s">
        <v>17</v>
      </c>
    </row>
    <row r="44" spans="1:8" hidden="1">
      <c r="A44" s="10" t="s">
        <v>21</v>
      </c>
      <c r="H44" s="10" t="s">
        <v>48</v>
      </c>
    </row>
    <row r="45" spans="1:8">
      <c r="A45" s="10" t="s">
        <v>31</v>
      </c>
      <c r="B45" s="10" t="s">
        <v>103</v>
      </c>
      <c r="H45" s="10"/>
    </row>
    <row r="46" spans="1:8">
      <c r="A46" s="10" t="s">
        <v>51</v>
      </c>
      <c r="B46" t="s">
        <v>101</v>
      </c>
      <c r="H46" s="10"/>
    </row>
    <row r="47" spans="1:8" hidden="1">
      <c r="A47" s="10" t="s">
        <v>27</v>
      </c>
      <c r="H47" s="10" t="s">
        <v>23</v>
      </c>
    </row>
    <row r="48" spans="1:8" hidden="1">
      <c r="A48" s="10" t="s">
        <v>23</v>
      </c>
      <c r="H48" s="10" t="s">
        <v>34</v>
      </c>
    </row>
    <row r="49" spans="1:8" hidden="1">
      <c r="A49" s="10" t="s">
        <v>24</v>
      </c>
      <c r="H49" s="10" t="s">
        <v>36</v>
      </c>
    </row>
    <row r="50" spans="1:8">
      <c r="A50" s="10" t="s">
        <v>49</v>
      </c>
      <c r="H50" s="10"/>
    </row>
    <row r="51" spans="1:8" hidden="1">
      <c r="A51" s="10" t="s">
        <v>34</v>
      </c>
      <c r="H51" s="10" t="s">
        <v>50</v>
      </c>
    </row>
    <row r="52" spans="1:8" hidden="1">
      <c r="A52" s="10" t="s">
        <v>34</v>
      </c>
      <c r="H52" s="10" t="s">
        <v>17</v>
      </c>
    </row>
    <row r="53" spans="1:8" hidden="1">
      <c r="A53" s="10" t="s">
        <v>25</v>
      </c>
      <c r="H53" s="10" t="s">
        <v>48</v>
      </c>
    </row>
    <row r="54" spans="1:8">
      <c r="A54" s="10" t="s">
        <v>52</v>
      </c>
      <c r="B54" t="s">
        <v>104</v>
      </c>
      <c r="H54" s="10"/>
    </row>
    <row r="55" spans="1:8" hidden="1">
      <c r="A55" s="10" t="s">
        <v>36</v>
      </c>
      <c r="H55" s="10" t="s">
        <v>52</v>
      </c>
    </row>
    <row r="56" spans="1:8">
      <c r="A56" s="10" t="s">
        <v>39</v>
      </c>
      <c r="H56" s="10"/>
    </row>
    <row r="57" spans="1:8" hidden="1">
      <c r="A57" s="10" t="s">
        <v>31</v>
      </c>
      <c r="H57" s="10" t="s">
        <v>36</v>
      </c>
    </row>
    <row r="58" spans="1:8" hidden="1">
      <c r="A58" s="10" t="s">
        <v>27</v>
      </c>
      <c r="H58" s="10" t="s">
        <v>46</v>
      </c>
    </row>
    <row r="59" spans="1:8" hidden="1">
      <c r="A59" s="10" t="s">
        <v>23</v>
      </c>
      <c r="H59" s="10" t="s">
        <v>20</v>
      </c>
    </row>
    <row r="60" spans="1:8" hidden="1">
      <c r="A60" s="10" t="s">
        <v>24</v>
      </c>
      <c r="H60" s="10" t="s">
        <v>48</v>
      </c>
    </row>
    <row r="61" spans="1:8" hidden="1">
      <c r="A61" s="10" t="s">
        <v>34</v>
      </c>
      <c r="H61" s="10" t="s">
        <v>51</v>
      </c>
    </row>
    <row r="62" spans="1:8" hidden="1">
      <c r="A62" s="10" t="s">
        <v>36</v>
      </c>
      <c r="H62" s="10" t="s">
        <v>53</v>
      </c>
    </row>
    <row r="63" spans="1:8" hidden="1">
      <c r="A63" s="10" t="s">
        <v>37</v>
      </c>
      <c r="H63" s="10" t="s">
        <v>34</v>
      </c>
    </row>
    <row r="64" spans="1:8">
      <c r="A64" s="10" t="s">
        <v>53</v>
      </c>
      <c r="B64" t="s">
        <v>105</v>
      </c>
      <c r="H64" s="10"/>
    </row>
    <row r="65" spans="1:8">
      <c r="A65" s="10" t="s">
        <v>27</v>
      </c>
      <c r="H65" s="10"/>
    </row>
    <row r="66" spans="1:8" hidden="1">
      <c r="A66" s="10" t="s">
        <v>23</v>
      </c>
      <c r="H66" s="10"/>
    </row>
    <row r="67" spans="1:8" hidden="1">
      <c r="A67" s="10" t="s">
        <v>17</v>
      </c>
      <c r="H67" s="10"/>
    </row>
    <row r="68" spans="1:8" hidden="1">
      <c r="A68" s="10" t="s">
        <v>38</v>
      </c>
      <c r="H68" s="10"/>
    </row>
    <row r="69" spans="1:8" hidden="1">
      <c r="A69" s="10" t="s">
        <v>27</v>
      </c>
      <c r="H69" s="10"/>
    </row>
    <row r="70" spans="1:8" hidden="1">
      <c r="A70" s="10" t="s">
        <v>23</v>
      </c>
      <c r="H70" s="10"/>
    </row>
    <row r="71" spans="1:8" hidden="1">
      <c r="A71" s="10" t="s">
        <v>24</v>
      </c>
      <c r="H71" s="10"/>
    </row>
    <row r="72" spans="1:8">
      <c r="A72" s="10" t="s">
        <v>23</v>
      </c>
    </row>
    <row r="73" spans="1:8" hidden="1">
      <c r="A73" s="10" t="s">
        <v>17</v>
      </c>
    </row>
    <row r="74" spans="1:8">
      <c r="A74" s="10" t="s">
        <v>24</v>
      </c>
      <c r="B74" t="s">
        <v>81</v>
      </c>
    </row>
    <row r="75" spans="1:8">
      <c r="A75" s="10" t="s">
        <v>34</v>
      </c>
    </row>
    <row r="76" spans="1:8" hidden="1">
      <c r="A76" s="10" t="s">
        <v>27</v>
      </c>
    </row>
    <row r="77" spans="1:8" hidden="1">
      <c r="A77" s="10" t="s">
        <v>23</v>
      </c>
    </row>
    <row r="78" spans="1:8" hidden="1">
      <c r="A78" s="10" t="s">
        <v>34</v>
      </c>
    </row>
    <row r="79" spans="1:8" hidden="1">
      <c r="A79" s="10" t="s">
        <v>36</v>
      </c>
    </row>
    <row r="80" spans="1:8" hidden="1">
      <c r="A80" s="10" t="s">
        <v>46</v>
      </c>
    </row>
    <row r="81" spans="1:2">
      <c r="A81" s="10" t="s">
        <v>54</v>
      </c>
      <c r="B81" t="s">
        <v>106</v>
      </c>
    </row>
    <row r="82" spans="1:2" hidden="1">
      <c r="A82" s="10" t="s">
        <v>17</v>
      </c>
    </row>
    <row r="83" spans="1:2" hidden="1">
      <c r="A83" s="10" t="s">
        <v>48</v>
      </c>
    </row>
    <row r="84" spans="1:2">
      <c r="A84" s="10" t="s">
        <v>25</v>
      </c>
    </row>
    <row r="85" spans="1:2">
      <c r="A85" s="10" t="s">
        <v>36</v>
      </c>
    </row>
    <row r="86" spans="1:2" hidden="1">
      <c r="A86" s="10" t="s">
        <v>23</v>
      </c>
    </row>
    <row r="87" spans="1:2" hidden="1">
      <c r="A87" s="10" t="s">
        <v>36</v>
      </c>
    </row>
    <row r="88" spans="1:2" hidden="1">
      <c r="A88" s="10" t="s">
        <v>46</v>
      </c>
    </row>
    <row r="89" spans="1:2" hidden="1">
      <c r="A89" s="10" t="s">
        <v>20</v>
      </c>
    </row>
    <row r="90" spans="1:2" hidden="1">
      <c r="A90" s="10" t="s">
        <v>48</v>
      </c>
    </row>
    <row r="91" spans="1:2" hidden="1">
      <c r="A91" s="10" t="s">
        <v>51</v>
      </c>
    </row>
    <row r="92" spans="1:2">
      <c r="A92" s="10" t="s">
        <v>46</v>
      </c>
      <c r="B92" t="s">
        <v>85</v>
      </c>
    </row>
    <row r="93" spans="1:2" hidden="1">
      <c r="A93" s="10" t="s">
        <v>34</v>
      </c>
    </row>
    <row r="94" spans="1:2">
      <c r="A94" s="10" t="s">
        <v>50</v>
      </c>
    </row>
    <row r="95" spans="1:2" hidden="1">
      <c r="A95" s="10" t="s">
        <v>55</v>
      </c>
    </row>
  </sheetData>
  <sortState ref="A32:A94">
    <sortCondition ref="A32"/>
  </sortState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48576"/>
  <sheetViews>
    <sheetView showRuler="0" workbookViewId="0">
      <selection activeCell="G8" sqref="G8"/>
    </sheetView>
  </sheetViews>
  <sheetFormatPr baseColWidth="10" defaultRowHeight="15" x14ac:dyDescent="0.75"/>
  <cols>
    <col min="1" max="1" width="16.83203125" style="20" customWidth="1"/>
    <col min="2" max="2" width="18.5" style="20" customWidth="1"/>
    <col min="3" max="3" width="21" style="58" customWidth="1"/>
  </cols>
  <sheetData>
    <row r="1" spans="1:3" ht="40">
      <c r="A1" s="6" t="s">
        <v>0</v>
      </c>
      <c r="B1" s="6" t="s">
        <v>1</v>
      </c>
      <c r="C1" s="58" t="s">
        <v>9</v>
      </c>
    </row>
    <row r="2" spans="1:3">
      <c r="A2" s="9">
        <v>42879</v>
      </c>
      <c r="B2" s="10" t="s">
        <v>107</v>
      </c>
      <c r="C2" s="58">
        <v>205866.66666666666</v>
      </c>
    </row>
    <row r="3" spans="1:3">
      <c r="A3" s="55">
        <v>42880</v>
      </c>
      <c r="B3" s="20" t="s">
        <v>107</v>
      </c>
      <c r="C3" s="58">
        <v>26320</v>
      </c>
    </row>
    <row r="4" spans="1:3">
      <c r="A4" s="9">
        <v>42868</v>
      </c>
      <c r="B4" s="10" t="s">
        <v>21</v>
      </c>
      <c r="C4" s="58">
        <v>3483.3333333333335</v>
      </c>
    </row>
    <row r="5" spans="1:3">
      <c r="A5" s="9">
        <v>42869</v>
      </c>
      <c r="B5" s="10" t="s">
        <v>21</v>
      </c>
      <c r="C5" s="58">
        <v>3844.4444444444443</v>
      </c>
    </row>
    <row r="6" spans="1:3">
      <c r="A6" s="9">
        <v>42872</v>
      </c>
      <c r="B6" s="10" t="s">
        <v>21</v>
      </c>
      <c r="C6" s="58">
        <v>142666.66666666666</v>
      </c>
    </row>
    <row r="7" spans="1:3">
      <c r="A7" s="9">
        <v>42866</v>
      </c>
      <c r="B7" s="10" t="s">
        <v>17</v>
      </c>
      <c r="C7" s="58">
        <v>47400</v>
      </c>
    </row>
    <row r="8" spans="1:3">
      <c r="A8" s="9">
        <v>42869</v>
      </c>
      <c r="B8" s="10" t="s">
        <v>17</v>
      </c>
      <c r="C8" s="58">
        <v>66800</v>
      </c>
    </row>
    <row r="9" spans="1:3">
      <c r="A9" s="9">
        <v>42875</v>
      </c>
      <c r="B9" s="10" t="s">
        <v>17</v>
      </c>
      <c r="C9" s="58">
        <v>108000</v>
      </c>
    </row>
    <row r="10" spans="1:3">
      <c r="A10" s="9">
        <v>42876</v>
      </c>
      <c r="B10" s="10" t="s">
        <v>17</v>
      </c>
      <c r="C10" s="58">
        <v>13250</v>
      </c>
    </row>
    <row r="11" spans="1:3">
      <c r="A11" s="9">
        <v>42877</v>
      </c>
      <c r="B11" s="10" t="s">
        <v>17</v>
      </c>
      <c r="C11" s="58">
        <v>625</v>
      </c>
    </row>
    <row r="12" spans="1:3">
      <c r="A12" s="9">
        <v>42879</v>
      </c>
      <c r="B12" s="10" t="s">
        <v>17</v>
      </c>
      <c r="C12" s="58">
        <v>37566.666666666664</v>
      </c>
    </row>
    <row r="13" spans="1:3">
      <c r="A13" s="55">
        <v>42880</v>
      </c>
      <c r="B13" s="20" t="s">
        <v>17</v>
      </c>
      <c r="C13" s="58">
        <v>31206.666666666668</v>
      </c>
    </row>
    <row r="14" spans="1:3">
      <c r="A14" s="9">
        <v>42866</v>
      </c>
      <c r="B14" s="10" t="s">
        <v>20</v>
      </c>
      <c r="C14" s="58">
        <v>37200</v>
      </c>
    </row>
    <row r="15" spans="1:3">
      <c r="A15" s="9">
        <v>42869</v>
      </c>
      <c r="B15" s="10" t="s">
        <v>20</v>
      </c>
      <c r="C15" s="58">
        <v>52266.666666666657</v>
      </c>
    </row>
    <row r="16" spans="1:3">
      <c r="A16" s="9">
        <v>42878</v>
      </c>
      <c r="B16" s="10" t="s">
        <v>20</v>
      </c>
      <c r="C16" s="58">
        <v>241066.66666666666</v>
      </c>
    </row>
    <row r="17" spans="1:3">
      <c r="A17" s="9">
        <v>42879</v>
      </c>
      <c r="B17" s="10" t="s">
        <v>20</v>
      </c>
      <c r="C17" s="58">
        <v>66666.666666666672</v>
      </c>
    </row>
    <row r="18" spans="1:3">
      <c r="A18" s="9">
        <v>42880</v>
      </c>
      <c r="B18" s="20" t="s">
        <v>20</v>
      </c>
      <c r="C18" s="58">
        <v>3400</v>
      </c>
    </row>
    <row r="19" spans="1:3">
      <c r="A19" s="9">
        <v>42873</v>
      </c>
      <c r="B19" s="10" t="s">
        <v>37</v>
      </c>
      <c r="C19" s="58">
        <v>24033.333333333336</v>
      </c>
    </row>
    <row r="20" spans="1:3">
      <c r="A20" s="9">
        <v>42874</v>
      </c>
      <c r="B20" s="10" t="s">
        <v>37</v>
      </c>
      <c r="C20" s="58">
        <v>11916.666666666666</v>
      </c>
    </row>
    <row r="21" spans="1:3">
      <c r="A21" s="9">
        <v>42874</v>
      </c>
      <c r="B21" s="10" t="s">
        <v>38</v>
      </c>
      <c r="C21" s="58">
        <v>2041.6666666666665</v>
      </c>
    </row>
    <row r="22" spans="1:3">
      <c r="A22" s="9">
        <v>42875</v>
      </c>
      <c r="B22" s="10" t="s">
        <v>38</v>
      </c>
      <c r="C22" s="58">
        <v>89666.666666666672</v>
      </c>
    </row>
    <row r="23" spans="1:3">
      <c r="A23" s="9">
        <v>42876</v>
      </c>
      <c r="B23" s="10" t="s">
        <v>48</v>
      </c>
      <c r="C23" s="58">
        <v>123200</v>
      </c>
    </row>
    <row r="24" spans="1:3">
      <c r="A24" s="9">
        <v>42877</v>
      </c>
      <c r="B24" s="10" t="s">
        <v>48</v>
      </c>
      <c r="C24" s="58">
        <v>1800</v>
      </c>
    </row>
    <row r="25" spans="1:3">
      <c r="A25" s="9">
        <v>42878</v>
      </c>
      <c r="B25" s="10" t="s">
        <v>48</v>
      </c>
      <c r="C25" s="58">
        <v>130933.33333333333</v>
      </c>
    </row>
    <row r="26" spans="1:3">
      <c r="A26" s="9">
        <v>42879</v>
      </c>
      <c r="B26" s="10" t="s">
        <v>48</v>
      </c>
      <c r="C26" s="58">
        <v>48406.666666666664</v>
      </c>
    </row>
    <row r="27" spans="1:3">
      <c r="A27" s="9">
        <v>42872</v>
      </c>
      <c r="B27" s="10" t="s">
        <v>30</v>
      </c>
      <c r="C27" s="58">
        <v>18500</v>
      </c>
    </row>
    <row r="28" spans="1:3">
      <c r="A28" s="9">
        <v>42879</v>
      </c>
      <c r="B28" s="20" t="s">
        <v>113</v>
      </c>
      <c r="C28" s="58">
        <v>298000</v>
      </c>
    </row>
    <row r="29" spans="1:3">
      <c r="A29" s="9">
        <v>42880</v>
      </c>
      <c r="B29" s="20" t="s">
        <v>117</v>
      </c>
      <c r="C29" s="58">
        <v>248000</v>
      </c>
    </row>
    <row r="30" spans="1:3">
      <c r="A30" s="9">
        <v>42872</v>
      </c>
      <c r="B30" s="10" t="s">
        <v>31</v>
      </c>
      <c r="C30" s="58">
        <v>245666.66666666666</v>
      </c>
    </row>
    <row r="31" spans="1:3">
      <c r="A31" s="9">
        <v>42873</v>
      </c>
      <c r="B31" s="10" t="s">
        <v>31</v>
      </c>
      <c r="C31" s="58">
        <v>1000</v>
      </c>
    </row>
    <row r="32" spans="1:3">
      <c r="A32" s="9">
        <v>42877</v>
      </c>
      <c r="B32" s="10" t="s">
        <v>51</v>
      </c>
      <c r="C32" s="58">
        <v>583.33333333333337</v>
      </c>
    </row>
    <row r="33" spans="1:3">
      <c r="A33" s="9">
        <v>42878</v>
      </c>
      <c r="B33" s="10" t="s">
        <v>51</v>
      </c>
      <c r="C33" s="58">
        <v>2266.666666666667</v>
      </c>
    </row>
    <row r="34" spans="1:3">
      <c r="A34" s="9">
        <v>42876</v>
      </c>
      <c r="B34" s="10" t="s">
        <v>49</v>
      </c>
      <c r="C34" s="58">
        <v>126400</v>
      </c>
    </row>
    <row r="35" spans="1:3">
      <c r="A35" s="9">
        <v>42879</v>
      </c>
      <c r="B35" s="10" t="s">
        <v>49</v>
      </c>
      <c r="C35" s="58">
        <v>186133.33333333331</v>
      </c>
    </row>
    <row r="36" spans="1:3">
      <c r="A36" s="9">
        <v>42877</v>
      </c>
      <c r="B36" s="10" t="s">
        <v>52</v>
      </c>
      <c r="C36" s="58">
        <v>466.66666666666663</v>
      </c>
    </row>
    <row r="37" spans="1:3">
      <c r="A37" s="9">
        <v>42880</v>
      </c>
      <c r="B37" s="20" t="s">
        <v>52</v>
      </c>
      <c r="C37" s="58">
        <v>10800</v>
      </c>
    </row>
    <row r="38" spans="1:3">
      <c r="A38" s="9">
        <v>42874</v>
      </c>
      <c r="B38" s="10" t="s">
        <v>39</v>
      </c>
      <c r="C38" s="58">
        <v>350</v>
      </c>
    </row>
    <row r="39" spans="1:3">
      <c r="A39" s="9">
        <v>42880</v>
      </c>
      <c r="B39" s="20" t="s">
        <v>116</v>
      </c>
      <c r="C39" s="58">
        <v>307800</v>
      </c>
    </row>
    <row r="40" spans="1:3">
      <c r="A40" s="9">
        <v>42878</v>
      </c>
      <c r="B40" s="10" t="s">
        <v>53</v>
      </c>
      <c r="C40" s="58">
        <v>38266.666666666664</v>
      </c>
    </row>
    <row r="41" spans="1:3">
      <c r="A41" s="9">
        <v>42870</v>
      </c>
      <c r="B41" s="10" t="s">
        <v>27</v>
      </c>
      <c r="C41" s="58">
        <v>554500</v>
      </c>
    </row>
    <row r="42" spans="1:3">
      <c r="A42" s="9">
        <v>42872</v>
      </c>
      <c r="B42" s="10" t="s">
        <v>27</v>
      </c>
      <c r="C42" s="58">
        <v>53000</v>
      </c>
    </row>
    <row r="43" spans="1:3">
      <c r="A43" s="9">
        <v>42873</v>
      </c>
      <c r="B43" s="10" t="s">
        <v>27</v>
      </c>
      <c r="C43" s="58">
        <v>250</v>
      </c>
    </row>
    <row r="44" spans="1:3">
      <c r="A44" s="9">
        <v>42875</v>
      </c>
      <c r="B44" s="10" t="s">
        <v>27</v>
      </c>
      <c r="C44" s="58">
        <v>309333.33333333337</v>
      </c>
    </row>
    <row r="45" spans="1:3">
      <c r="A45" s="9">
        <v>42876</v>
      </c>
      <c r="B45" s="10" t="s">
        <v>27</v>
      </c>
      <c r="C45" s="58">
        <v>447466.66666666669</v>
      </c>
    </row>
    <row r="46" spans="1:3">
      <c r="A46" s="9">
        <v>42869</v>
      </c>
      <c r="B46" s="10" t="s">
        <v>23</v>
      </c>
      <c r="C46" s="58">
        <v>80666.666666666657</v>
      </c>
    </row>
    <row r="47" spans="1:3">
      <c r="A47" s="9">
        <v>42872</v>
      </c>
      <c r="B47" s="10" t="s">
        <v>23</v>
      </c>
      <c r="C47" s="58">
        <v>9400</v>
      </c>
    </row>
    <row r="48" spans="1:3">
      <c r="A48" s="9">
        <v>42873</v>
      </c>
      <c r="B48" s="10" t="s">
        <v>23</v>
      </c>
      <c r="C48" s="58">
        <v>5750</v>
      </c>
    </row>
    <row r="49" spans="1:3">
      <c r="A49" s="9">
        <v>42874</v>
      </c>
      <c r="B49" s="10" t="s">
        <v>23</v>
      </c>
      <c r="C49" s="58">
        <v>201600</v>
      </c>
    </row>
    <row r="50" spans="1:3">
      <c r="A50" s="9">
        <v>42875</v>
      </c>
      <c r="B50" s="10" t="s">
        <v>23</v>
      </c>
      <c r="C50" s="58">
        <v>8960</v>
      </c>
    </row>
    <row r="51" spans="1:3">
      <c r="A51" s="9">
        <v>42876</v>
      </c>
      <c r="B51" s="10" t="s">
        <v>23</v>
      </c>
      <c r="C51" s="58">
        <v>194666.66666666669</v>
      </c>
    </row>
    <row r="52" spans="1:3">
      <c r="A52" s="9">
        <v>42877</v>
      </c>
      <c r="B52" s="10" t="s">
        <v>23</v>
      </c>
      <c r="C52" s="58">
        <v>3400</v>
      </c>
    </row>
    <row r="53" spans="1:3">
      <c r="A53" s="9">
        <v>42869</v>
      </c>
      <c r="B53" s="10" t="s">
        <v>24</v>
      </c>
      <c r="C53" s="58">
        <v>98000</v>
      </c>
    </row>
    <row r="54" spans="1:3">
      <c r="A54" s="9">
        <v>42870</v>
      </c>
      <c r="B54" s="10" t="s">
        <v>24</v>
      </c>
      <c r="C54" s="58">
        <v>77250</v>
      </c>
    </row>
    <row r="55" spans="1:3">
      <c r="A55" s="9">
        <v>42872</v>
      </c>
      <c r="B55" s="10" t="s">
        <v>24</v>
      </c>
      <c r="C55" s="58">
        <v>2666.6666666666665</v>
      </c>
    </row>
    <row r="56" spans="1:3">
      <c r="A56" s="9">
        <v>42873</v>
      </c>
      <c r="B56" s="10" t="s">
        <v>24</v>
      </c>
      <c r="C56" s="58">
        <v>200</v>
      </c>
    </row>
    <row r="57" spans="1:3">
      <c r="A57" s="9">
        <v>42875</v>
      </c>
      <c r="B57" s="10" t="s">
        <v>24</v>
      </c>
      <c r="C57" s="58">
        <v>281000</v>
      </c>
    </row>
    <row r="58" spans="1:3">
      <c r="A58" s="9">
        <v>42872</v>
      </c>
      <c r="B58" s="10" t="s">
        <v>34</v>
      </c>
      <c r="C58" s="58">
        <v>379000</v>
      </c>
    </row>
    <row r="59" spans="1:3">
      <c r="A59" s="9">
        <v>42872</v>
      </c>
      <c r="B59" s="10" t="s">
        <v>34</v>
      </c>
      <c r="C59" s="58">
        <v>14800</v>
      </c>
    </row>
    <row r="60" spans="1:3">
      <c r="A60" s="9">
        <v>42872</v>
      </c>
      <c r="B60" s="10" t="s">
        <v>34</v>
      </c>
      <c r="C60" s="58">
        <v>10666.666666666668</v>
      </c>
    </row>
    <row r="61" spans="1:3">
      <c r="A61" s="9">
        <v>42873</v>
      </c>
      <c r="B61" s="10" t="s">
        <v>34</v>
      </c>
      <c r="C61" s="58">
        <v>11200</v>
      </c>
    </row>
    <row r="62" spans="1:3">
      <c r="A62" s="9">
        <v>42876</v>
      </c>
      <c r="B62" s="10" t="s">
        <v>34</v>
      </c>
      <c r="C62" s="58">
        <v>172266.66666666669</v>
      </c>
    </row>
    <row r="63" spans="1:3">
      <c r="A63" s="9">
        <v>42878</v>
      </c>
      <c r="B63" s="10" t="s">
        <v>34</v>
      </c>
      <c r="C63" s="58">
        <v>67600</v>
      </c>
    </row>
    <row r="64" spans="1:3">
      <c r="A64" s="9">
        <v>42878</v>
      </c>
      <c r="B64" s="10" t="s">
        <v>54</v>
      </c>
      <c r="C64" s="58">
        <v>209066.66666666669</v>
      </c>
    </row>
    <row r="65" spans="1:3">
      <c r="A65" s="9">
        <v>42879</v>
      </c>
      <c r="B65" s="10" t="s">
        <v>54</v>
      </c>
      <c r="C65" s="58">
        <v>4500</v>
      </c>
    </row>
    <row r="66" spans="1:3">
      <c r="A66" s="9">
        <v>42869</v>
      </c>
      <c r="B66" s="10" t="s">
        <v>25</v>
      </c>
      <c r="C66" s="58">
        <v>69066.666666666657</v>
      </c>
    </row>
    <row r="67" spans="1:3">
      <c r="A67" s="9">
        <v>42870</v>
      </c>
      <c r="B67" s="10" t="s">
        <v>25</v>
      </c>
      <c r="C67" s="58">
        <v>461500</v>
      </c>
    </row>
    <row r="68" spans="1:3">
      <c r="A68" s="9">
        <v>42872</v>
      </c>
      <c r="B68" s="10" t="s">
        <v>25</v>
      </c>
      <c r="C68" s="58">
        <v>1416.6666666666667</v>
      </c>
    </row>
    <row r="69" spans="1:3">
      <c r="A69" s="9">
        <v>42872</v>
      </c>
      <c r="B69" s="10" t="s">
        <v>36</v>
      </c>
      <c r="C69" s="58">
        <v>213866.66666666666</v>
      </c>
    </row>
    <row r="70" spans="1:3">
      <c r="A70" s="9">
        <v>42872</v>
      </c>
      <c r="B70" s="10" t="s">
        <v>36</v>
      </c>
      <c r="C70" s="58">
        <v>4166.666666666667</v>
      </c>
    </row>
    <row r="71" spans="1:3">
      <c r="A71" s="9">
        <v>42873</v>
      </c>
      <c r="B71" s="10" t="s">
        <v>36</v>
      </c>
      <c r="C71" s="58">
        <v>3583.3333333333335</v>
      </c>
    </row>
    <row r="72" spans="1:3">
      <c r="A72" s="9">
        <v>42876</v>
      </c>
      <c r="B72" s="10" t="s">
        <v>36</v>
      </c>
      <c r="C72" s="58">
        <v>8166.6666666666661</v>
      </c>
    </row>
    <row r="73" spans="1:3">
      <c r="A73" s="9">
        <v>42877</v>
      </c>
      <c r="B73" s="10" t="s">
        <v>36</v>
      </c>
      <c r="C73" s="58">
        <v>24500</v>
      </c>
    </row>
    <row r="74" spans="1:3">
      <c r="A74" s="9">
        <v>42875</v>
      </c>
      <c r="B74" s="10" t="s">
        <v>46</v>
      </c>
      <c r="C74" s="58">
        <v>11866.666666666668</v>
      </c>
    </row>
    <row r="75" spans="1:3">
      <c r="A75" s="9">
        <v>42876</v>
      </c>
      <c r="B75" s="10" t="s">
        <v>46</v>
      </c>
      <c r="C75" s="58">
        <v>250133.33333333334</v>
      </c>
    </row>
    <row r="76" spans="1:3">
      <c r="A76" s="9">
        <v>42877</v>
      </c>
      <c r="B76" s="10" t="s">
        <v>46</v>
      </c>
      <c r="C76" s="58">
        <v>136000</v>
      </c>
    </row>
    <row r="77" spans="1:3">
      <c r="A77" s="9">
        <v>42878</v>
      </c>
      <c r="B77" s="10" t="s">
        <v>55</v>
      </c>
      <c r="C77" s="58">
        <v>1000</v>
      </c>
    </row>
    <row r="78" spans="1:3">
      <c r="A78" s="9">
        <v>42876</v>
      </c>
      <c r="B78" s="10" t="s">
        <v>50</v>
      </c>
      <c r="C78" s="58">
        <v>210133.33333333334</v>
      </c>
    </row>
    <row r="79" spans="1:3">
      <c r="C79" s="58" t="e">
        <v>#DIV/0!</v>
      </c>
    </row>
    <row r="80" spans="1:3">
      <c r="C80" s="58" t="e">
        <v>#DIV/0!</v>
      </c>
    </row>
    <row r="81" spans="3:3">
      <c r="C81" s="58" t="e">
        <v>#DIV/0!</v>
      </c>
    </row>
    <row r="82" spans="3:3">
      <c r="C82" s="58" t="e">
        <v>#DIV/0!</v>
      </c>
    </row>
    <row r="83" spans="3:3">
      <c r="C83" s="58" t="e">
        <v>#DIV/0!</v>
      </c>
    </row>
    <row r="84" spans="3:3">
      <c r="C84" s="58" t="e">
        <v>#DIV/0!</v>
      </c>
    </row>
    <row r="85" spans="3:3">
      <c r="C85" s="58" t="e">
        <v>#DIV/0!</v>
      </c>
    </row>
    <row r="86" spans="3:3">
      <c r="C86" s="58" t="e">
        <v>#DIV/0!</v>
      </c>
    </row>
    <row r="87" spans="3:3">
      <c r="C87" s="58" t="e">
        <v>#DIV/0!</v>
      </c>
    </row>
    <row r="88" spans="3:3">
      <c r="C88" s="58" t="e">
        <v>#DIV/0!</v>
      </c>
    </row>
    <row r="89" spans="3:3">
      <c r="C89" s="58" t="e">
        <v>#DIV/0!</v>
      </c>
    </row>
    <row r="90" spans="3:3">
      <c r="C90" s="58" t="e">
        <v>#DIV/0!</v>
      </c>
    </row>
    <row r="91" spans="3:3">
      <c r="C91" s="58" t="e">
        <v>#DIV/0!</v>
      </c>
    </row>
    <row r="92" spans="3:3">
      <c r="C92" s="58" t="e">
        <v>#DIV/0!</v>
      </c>
    </row>
    <row r="93" spans="3:3">
      <c r="C93" s="58" t="e">
        <v>#DIV/0!</v>
      </c>
    </row>
    <row r="94" spans="3:3">
      <c r="C94" s="58" t="e">
        <v>#DIV/0!</v>
      </c>
    </row>
    <row r="95" spans="3:3">
      <c r="C95" s="58" t="e">
        <v>#DIV/0!</v>
      </c>
    </row>
    <row r="96" spans="3:3">
      <c r="C96" s="58" t="e">
        <v>#DIV/0!</v>
      </c>
    </row>
    <row r="97" spans="3:3">
      <c r="C97" s="58" t="e">
        <v>#DIV/0!</v>
      </c>
    </row>
    <row r="98" spans="3:3">
      <c r="C98" s="58" t="e">
        <v>#DIV/0!</v>
      </c>
    </row>
    <row r="99" spans="3:3">
      <c r="C99" s="58" t="e">
        <v>#DIV/0!</v>
      </c>
    </row>
    <row r="100" spans="3:3">
      <c r="C100" s="58" t="e">
        <v>#DIV/0!</v>
      </c>
    </row>
    <row r="101" spans="3:3">
      <c r="C101" s="58" t="e">
        <v>#DIV/0!</v>
      </c>
    </row>
    <row r="102" spans="3:3">
      <c r="C102" s="58" t="e">
        <v>#DIV/0!</v>
      </c>
    </row>
    <row r="103" spans="3:3">
      <c r="C103" s="58" t="e">
        <v>#DIV/0!</v>
      </c>
    </row>
    <row r="104" spans="3:3">
      <c r="C104" s="58" t="e">
        <v>#DIV/0!</v>
      </c>
    </row>
    <row r="105" spans="3:3">
      <c r="C105" s="58" t="e">
        <v>#DIV/0!</v>
      </c>
    </row>
    <row r="106" spans="3:3">
      <c r="C106" s="58" t="e">
        <v>#DIV/0!</v>
      </c>
    </row>
    <row r="1048576" spans="1:1">
      <c r="A1048576" s="9"/>
    </row>
  </sheetData>
  <sortState ref="A2:C1048576">
    <sortCondition ref="B2:B1048576"/>
  </sortState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Collection</vt:lpstr>
      <vt:lpstr>Bucket Counts</vt:lpstr>
      <vt:lpstr>Stocking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2017-05-26T22:23:22Z</dcterms:modified>
</cp:coreProperties>
</file>