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20" windowWidth="11900" windowHeight="15380" tabRatio="1000" firstSheet="1" activeTab="1"/>
  </bookViews>
  <sheets>
    <sheet name="New larvae counts" sheetId="1" r:id="rId1"/>
    <sheet name="Larvae added to buckets" sheetId="2" r:id="rId2"/>
    <sheet name="Larval Sampling" sheetId="3" r:id="rId3"/>
    <sheet name="Bucket Count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0" i="1" l="1"/>
  <c r="I48" i="1"/>
  <c r="I51" i="1"/>
  <c r="I43" i="1"/>
  <c r="I69" i="1"/>
  <c r="O69" i="1"/>
  <c r="I68" i="1"/>
  <c r="O68" i="1"/>
  <c r="I67" i="1"/>
  <c r="O67" i="1"/>
  <c r="I66" i="1"/>
  <c r="O66" i="1"/>
  <c r="I65" i="1"/>
  <c r="O65" i="1"/>
  <c r="I64" i="1"/>
  <c r="O64" i="1"/>
  <c r="I63" i="1"/>
  <c r="O63" i="1"/>
  <c r="I61" i="1"/>
  <c r="O61" i="1"/>
  <c r="O60" i="1"/>
  <c r="I59" i="1"/>
  <c r="O59" i="1"/>
  <c r="I58" i="1"/>
  <c r="O58" i="1"/>
  <c r="I57" i="1"/>
  <c r="O57" i="1"/>
  <c r="I56" i="1"/>
  <c r="O56" i="1"/>
  <c r="I55" i="1"/>
  <c r="O55" i="1"/>
  <c r="I53" i="1"/>
  <c r="O53" i="1"/>
  <c r="I52" i="1"/>
  <c r="O52" i="1"/>
  <c r="O51" i="1"/>
  <c r="I50" i="1"/>
  <c r="O50" i="1"/>
  <c r="I49" i="1"/>
  <c r="O49" i="1"/>
  <c r="O48" i="1"/>
  <c r="I47" i="1"/>
  <c r="O47" i="1"/>
  <c r="I46" i="1"/>
  <c r="O46" i="1"/>
  <c r="I45" i="1"/>
  <c r="O45" i="1"/>
  <c r="O43" i="1"/>
  <c r="I42" i="1"/>
  <c r="O42" i="1"/>
  <c r="I41" i="1"/>
  <c r="O41" i="1"/>
  <c r="I40" i="1"/>
  <c r="O40" i="1"/>
  <c r="I39" i="1"/>
  <c r="O39" i="1"/>
  <c r="I38" i="1"/>
  <c r="O38" i="1"/>
  <c r="I36" i="1"/>
  <c r="O36" i="1"/>
  <c r="I35" i="1"/>
  <c r="O35" i="1"/>
  <c r="I34" i="1"/>
  <c r="O34" i="1"/>
  <c r="I33" i="1"/>
  <c r="O33" i="1"/>
  <c r="E13" i="2"/>
  <c r="E12" i="2"/>
  <c r="I87" i="1"/>
  <c r="J87" i="1"/>
  <c r="I86" i="1"/>
  <c r="J86" i="1"/>
  <c r="I85" i="1"/>
  <c r="J85" i="1"/>
  <c r="I84" i="1"/>
  <c r="J84" i="1"/>
  <c r="I83" i="1"/>
  <c r="J83" i="1"/>
  <c r="I82" i="1"/>
  <c r="J82" i="1"/>
  <c r="I81" i="1"/>
  <c r="J81" i="1"/>
  <c r="I80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J69" i="1"/>
  <c r="J68" i="1"/>
  <c r="J67" i="1"/>
  <c r="J66" i="1"/>
  <c r="J65" i="1"/>
  <c r="J64" i="1"/>
  <c r="J61" i="1"/>
  <c r="J60" i="1"/>
  <c r="J59" i="1"/>
  <c r="J46" i="1"/>
  <c r="J58" i="1"/>
  <c r="J43" i="1"/>
  <c r="J45" i="1"/>
  <c r="J57" i="1"/>
  <c r="J56" i="1"/>
  <c r="J55" i="1"/>
  <c r="J42" i="1"/>
  <c r="J53" i="1"/>
  <c r="J52" i="1"/>
  <c r="J51" i="1"/>
  <c r="J50" i="1"/>
  <c r="J49" i="1"/>
  <c r="J48" i="1"/>
  <c r="J47" i="1"/>
  <c r="J41" i="1"/>
  <c r="J39" i="1"/>
  <c r="J40" i="1"/>
  <c r="I204" i="1"/>
  <c r="J204" i="1"/>
  <c r="I203" i="1"/>
  <c r="J203" i="1"/>
  <c r="I202" i="1"/>
  <c r="J202" i="1"/>
  <c r="I201" i="1"/>
  <c r="J201" i="1"/>
  <c r="I200" i="1"/>
  <c r="J200" i="1"/>
  <c r="I199" i="1"/>
  <c r="J199" i="1"/>
  <c r="I198" i="1"/>
  <c r="J198" i="1"/>
  <c r="I197" i="1"/>
  <c r="J197" i="1"/>
  <c r="I196" i="1"/>
  <c r="J196" i="1"/>
  <c r="I195" i="1"/>
  <c r="J195" i="1"/>
  <c r="I194" i="1"/>
  <c r="J194" i="1"/>
  <c r="I193" i="1"/>
  <c r="J193" i="1"/>
  <c r="I192" i="1"/>
  <c r="J192" i="1"/>
  <c r="I191" i="1"/>
  <c r="J191" i="1"/>
  <c r="I190" i="1"/>
  <c r="J190" i="1"/>
  <c r="I189" i="1"/>
  <c r="J189" i="1"/>
  <c r="I188" i="1"/>
  <c r="J188" i="1"/>
  <c r="I187" i="1"/>
  <c r="J187" i="1"/>
  <c r="I186" i="1"/>
  <c r="J186" i="1"/>
  <c r="I185" i="1"/>
  <c r="J185" i="1"/>
  <c r="I184" i="1"/>
  <c r="J184" i="1"/>
  <c r="I183" i="1"/>
  <c r="J183" i="1"/>
  <c r="I182" i="1"/>
  <c r="J182" i="1"/>
  <c r="I181" i="1"/>
  <c r="J181" i="1"/>
  <c r="I180" i="1"/>
  <c r="J180" i="1"/>
  <c r="I179" i="1"/>
  <c r="J179" i="1"/>
  <c r="I178" i="1"/>
  <c r="J178" i="1"/>
  <c r="I177" i="1"/>
  <c r="J177" i="1"/>
  <c r="I176" i="1"/>
  <c r="J176" i="1"/>
  <c r="I175" i="1"/>
  <c r="J175" i="1"/>
  <c r="I174" i="1"/>
  <c r="J174" i="1"/>
  <c r="I173" i="1"/>
  <c r="J173" i="1"/>
  <c r="I172" i="1"/>
  <c r="J172" i="1"/>
  <c r="I171" i="1"/>
  <c r="J171" i="1"/>
  <c r="I170" i="1"/>
  <c r="J170" i="1"/>
  <c r="I169" i="1"/>
  <c r="J169" i="1"/>
  <c r="I168" i="1"/>
  <c r="J168" i="1"/>
  <c r="I167" i="1"/>
  <c r="J167" i="1"/>
  <c r="I166" i="1"/>
  <c r="J166" i="1"/>
  <c r="I165" i="1"/>
  <c r="J165" i="1"/>
  <c r="I164" i="1"/>
  <c r="J164" i="1"/>
  <c r="I163" i="1"/>
  <c r="J163" i="1"/>
  <c r="I162" i="1"/>
  <c r="J162" i="1"/>
  <c r="I161" i="1"/>
  <c r="J161" i="1"/>
  <c r="I160" i="1"/>
  <c r="J160" i="1"/>
  <c r="I159" i="1"/>
  <c r="J159" i="1"/>
  <c r="I158" i="1"/>
  <c r="J158" i="1"/>
  <c r="I157" i="1"/>
  <c r="J157" i="1"/>
  <c r="I156" i="1"/>
  <c r="J156" i="1"/>
  <c r="I155" i="1"/>
  <c r="J155" i="1"/>
  <c r="I154" i="1"/>
  <c r="J154" i="1"/>
  <c r="I153" i="1"/>
  <c r="J153" i="1"/>
  <c r="I152" i="1"/>
  <c r="J152" i="1"/>
  <c r="I151" i="1"/>
  <c r="J151" i="1"/>
  <c r="I150" i="1"/>
  <c r="J150" i="1"/>
  <c r="I149" i="1"/>
  <c r="J149" i="1"/>
  <c r="I148" i="1"/>
  <c r="J148" i="1"/>
  <c r="I147" i="1"/>
  <c r="J147" i="1"/>
  <c r="I146" i="1"/>
  <c r="J146" i="1"/>
  <c r="I145" i="1"/>
  <c r="J145" i="1"/>
  <c r="I144" i="1"/>
  <c r="J144" i="1"/>
  <c r="I143" i="1"/>
  <c r="J143" i="1"/>
  <c r="I142" i="1"/>
  <c r="J142" i="1"/>
  <c r="I141" i="1"/>
  <c r="J141" i="1"/>
  <c r="I140" i="1"/>
  <c r="J140" i="1"/>
  <c r="I139" i="1"/>
  <c r="J139" i="1"/>
  <c r="I138" i="1"/>
  <c r="J138" i="1"/>
  <c r="I137" i="1"/>
  <c r="J137" i="1"/>
  <c r="I136" i="1"/>
  <c r="J136" i="1"/>
  <c r="I135" i="1"/>
  <c r="J135" i="1"/>
  <c r="I134" i="1"/>
  <c r="J134" i="1"/>
  <c r="I133" i="1"/>
  <c r="J133" i="1"/>
  <c r="I132" i="1"/>
  <c r="J132" i="1"/>
  <c r="I131" i="1"/>
  <c r="J131" i="1"/>
  <c r="I130" i="1"/>
  <c r="J130" i="1"/>
  <c r="I129" i="1"/>
  <c r="J129" i="1"/>
  <c r="I128" i="1"/>
  <c r="J128" i="1"/>
  <c r="I127" i="1"/>
  <c r="J127" i="1"/>
  <c r="I126" i="1"/>
  <c r="J126" i="1"/>
  <c r="I125" i="1"/>
  <c r="J125" i="1"/>
  <c r="I124" i="1"/>
  <c r="J124" i="1"/>
  <c r="I123" i="1"/>
  <c r="J123" i="1"/>
  <c r="I122" i="1"/>
  <c r="J122" i="1"/>
  <c r="I121" i="1"/>
  <c r="J121" i="1"/>
  <c r="I120" i="1"/>
  <c r="J120" i="1"/>
  <c r="I119" i="1"/>
  <c r="J119" i="1"/>
  <c r="I118" i="1"/>
  <c r="J118" i="1"/>
  <c r="I117" i="1"/>
  <c r="J117" i="1"/>
  <c r="I116" i="1"/>
  <c r="J116" i="1"/>
  <c r="I115" i="1"/>
  <c r="J115" i="1"/>
  <c r="I114" i="1"/>
  <c r="J114" i="1"/>
  <c r="I113" i="1"/>
  <c r="J113" i="1"/>
  <c r="I112" i="1"/>
  <c r="J112" i="1"/>
  <c r="I111" i="1"/>
  <c r="J111" i="1"/>
  <c r="I110" i="1"/>
  <c r="J110" i="1"/>
  <c r="I109" i="1"/>
  <c r="J109" i="1"/>
  <c r="I108" i="1"/>
  <c r="J108" i="1"/>
  <c r="I107" i="1"/>
  <c r="J107" i="1"/>
  <c r="I106" i="1"/>
  <c r="J106" i="1"/>
  <c r="I105" i="1"/>
  <c r="J105" i="1"/>
  <c r="I104" i="1"/>
  <c r="J104" i="1"/>
  <c r="I103" i="1"/>
  <c r="J103" i="1"/>
  <c r="I102" i="1"/>
  <c r="J102" i="1"/>
  <c r="I101" i="1"/>
  <c r="J101" i="1"/>
  <c r="I100" i="1"/>
  <c r="J100" i="1"/>
  <c r="I99" i="1"/>
  <c r="J99" i="1"/>
  <c r="I98" i="1"/>
  <c r="J98" i="1"/>
  <c r="I97" i="1"/>
  <c r="J97" i="1"/>
  <c r="I96" i="1"/>
  <c r="J96" i="1"/>
  <c r="I95" i="1"/>
  <c r="J95" i="1"/>
  <c r="I94" i="1"/>
  <c r="J94" i="1"/>
  <c r="I93" i="1"/>
  <c r="J93" i="1"/>
  <c r="I92" i="1"/>
  <c r="J92" i="1"/>
  <c r="I91" i="1"/>
  <c r="J91" i="1"/>
  <c r="I90" i="1"/>
  <c r="J90" i="1"/>
  <c r="I89" i="1"/>
  <c r="J89" i="1"/>
  <c r="I88" i="1"/>
  <c r="J88" i="1"/>
  <c r="J63" i="1"/>
  <c r="J38" i="1"/>
  <c r="J36" i="1"/>
  <c r="J35" i="1"/>
  <c r="J34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  <c r="N19" i="5"/>
  <c r="N18" i="5"/>
  <c r="M19" i="5"/>
  <c r="M18" i="5"/>
  <c r="K18" i="5"/>
  <c r="K17" i="5"/>
  <c r="F39" i="2"/>
  <c r="H39" i="2"/>
  <c r="F35" i="2"/>
  <c r="J35" i="2"/>
  <c r="J39" i="2"/>
  <c r="F33" i="2"/>
  <c r="J33" i="2"/>
  <c r="H33" i="2"/>
  <c r="G33" i="2"/>
  <c r="G39" i="2"/>
  <c r="F38" i="2"/>
  <c r="G38" i="2"/>
  <c r="F37" i="2"/>
  <c r="G37" i="2"/>
  <c r="F36" i="2"/>
  <c r="H36" i="2"/>
  <c r="J38" i="2"/>
  <c r="J37" i="2"/>
  <c r="J36" i="2"/>
  <c r="F34" i="2"/>
  <c r="J34" i="2"/>
  <c r="J41" i="2"/>
  <c r="K15" i="5"/>
  <c r="M15" i="5"/>
  <c r="N15" i="5"/>
  <c r="N4" i="2"/>
  <c r="N5" i="2"/>
  <c r="N7" i="2"/>
  <c r="N8" i="2"/>
  <c r="F9" i="2"/>
  <c r="J9" i="2"/>
  <c r="F10" i="2"/>
  <c r="J10" i="2"/>
  <c r="F13" i="2"/>
  <c r="G13" i="2"/>
  <c r="J13" i="2"/>
  <c r="O8" i="2"/>
  <c r="M17" i="5"/>
  <c r="N17" i="5"/>
  <c r="K16" i="5"/>
  <c r="K14" i="5"/>
  <c r="M14" i="5"/>
  <c r="N14" i="5"/>
  <c r="K13" i="5"/>
  <c r="M13" i="5"/>
  <c r="N13" i="5"/>
  <c r="K12" i="5"/>
  <c r="M12" i="5"/>
  <c r="N12" i="5"/>
  <c r="N11" i="5"/>
  <c r="N10" i="5"/>
  <c r="K9" i="5"/>
  <c r="K10" i="5"/>
  <c r="K11" i="5"/>
  <c r="M9" i="5"/>
  <c r="N9" i="5"/>
  <c r="N8" i="5"/>
  <c r="N7" i="5"/>
  <c r="K6" i="5"/>
  <c r="K7" i="5"/>
  <c r="K8" i="5"/>
  <c r="M6" i="5"/>
  <c r="N6" i="5"/>
  <c r="N5" i="5"/>
  <c r="N4" i="5"/>
  <c r="K3" i="5"/>
  <c r="K4" i="5"/>
  <c r="K5" i="5"/>
  <c r="M3" i="5"/>
  <c r="N3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F11" i="2"/>
  <c r="J11" i="2"/>
  <c r="F23" i="2"/>
  <c r="J23" i="2"/>
  <c r="O10" i="2"/>
  <c r="F31" i="2"/>
  <c r="J31" i="2"/>
  <c r="F30" i="2"/>
  <c r="J30" i="2"/>
  <c r="F29" i="2"/>
  <c r="J29" i="2"/>
  <c r="F28" i="2"/>
  <c r="J28" i="2"/>
  <c r="F27" i="2"/>
  <c r="H27" i="2"/>
  <c r="J27" i="2"/>
  <c r="F26" i="2"/>
  <c r="J26" i="2"/>
  <c r="F25" i="2"/>
  <c r="J25" i="2"/>
  <c r="A33" i="2"/>
  <c r="B39" i="2"/>
  <c r="A39" i="2"/>
  <c r="B38" i="2"/>
  <c r="A38" i="2"/>
  <c r="B37" i="2"/>
  <c r="A37" i="2"/>
  <c r="E33" i="2"/>
  <c r="E39" i="2"/>
  <c r="E38" i="2"/>
  <c r="E37" i="2"/>
  <c r="E36" i="2"/>
  <c r="E35" i="2"/>
  <c r="E34" i="2"/>
  <c r="E31" i="2"/>
  <c r="E30" i="2"/>
  <c r="E29" i="2"/>
  <c r="E28" i="2"/>
  <c r="E27" i="2"/>
  <c r="E26" i="2"/>
  <c r="E25" i="2"/>
  <c r="N13" i="2"/>
  <c r="N11" i="2"/>
  <c r="N12" i="2"/>
  <c r="N15" i="2"/>
  <c r="N16" i="2"/>
  <c r="N17" i="2"/>
  <c r="N18" i="2"/>
  <c r="N19" i="2"/>
  <c r="N20" i="2"/>
  <c r="N21" i="2"/>
  <c r="N22" i="2"/>
  <c r="N23" i="2"/>
  <c r="N25" i="2"/>
  <c r="N26" i="2"/>
  <c r="N27" i="2"/>
  <c r="N28" i="2"/>
  <c r="N29" i="2"/>
  <c r="O29" i="2"/>
  <c r="P29" i="2"/>
  <c r="R29" i="2"/>
  <c r="H23" i="2"/>
  <c r="F22" i="2"/>
  <c r="F20" i="2"/>
  <c r="A36" i="2"/>
  <c r="A35" i="2"/>
  <c r="A34" i="2"/>
  <c r="A40" i="2"/>
  <c r="A31" i="2"/>
  <c r="A30" i="2"/>
  <c r="A29" i="2"/>
  <c r="A28" i="2"/>
  <c r="A27" i="2"/>
  <c r="A26" i="2"/>
  <c r="A25" i="2"/>
  <c r="A23" i="2"/>
  <c r="B36" i="2"/>
  <c r="B35" i="2"/>
  <c r="B34" i="2"/>
  <c r="B31" i="2"/>
  <c r="B30" i="2"/>
  <c r="B29" i="2"/>
  <c r="B28" i="2"/>
  <c r="B27" i="2"/>
  <c r="B26" i="2"/>
  <c r="B25" i="2"/>
  <c r="B23" i="2"/>
  <c r="E23" i="2"/>
  <c r="F16" i="2"/>
  <c r="H16" i="2"/>
  <c r="F19" i="2"/>
  <c r="H19" i="2"/>
  <c r="F21" i="2"/>
  <c r="H21" i="2"/>
  <c r="H20" i="2"/>
  <c r="F18" i="2"/>
  <c r="H18" i="2"/>
  <c r="F17" i="2"/>
  <c r="H17" i="2"/>
  <c r="B16" i="2"/>
  <c r="A16" i="2"/>
  <c r="B15" i="2"/>
  <c r="A15" i="2"/>
  <c r="A22" i="2"/>
  <c r="B21" i="2"/>
  <c r="A21" i="2"/>
  <c r="B20" i="2"/>
  <c r="A20" i="2"/>
  <c r="B19" i="2"/>
  <c r="A19" i="2"/>
  <c r="B18" i="2"/>
  <c r="A18" i="2"/>
  <c r="A17" i="2"/>
  <c r="B22" i="2"/>
  <c r="B17" i="2"/>
  <c r="J16" i="2"/>
  <c r="O28" i="2"/>
  <c r="P28" i="2"/>
  <c r="R28" i="2"/>
  <c r="F15" i="2"/>
  <c r="J15" i="2"/>
  <c r="F7" i="2"/>
  <c r="J7" i="2"/>
  <c r="O27" i="2"/>
  <c r="P27" i="2"/>
  <c r="R27" i="2"/>
  <c r="O26" i="2"/>
  <c r="P26" i="2"/>
  <c r="R26" i="2"/>
  <c r="O25" i="2"/>
  <c r="P25" i="2"/>
  <c r="R25" i="2"/>
  <c r="F8" i="2"/>
  <c r="J8" i="2"/>
  <c r="O23" i="2"/>
  <c r="P23" i="2"/>
  <c r="R23" i="2"/>
  <c r="O22" i="2"/>
  <c r="P22" i="2"/>
  <c r="R22" i="2"/>
  <c r="O21" i="2"/>
  <c r="P21" i="2"/>
  <c r="R21" i="2"/>
  <c r="J22" i="2"/>
  <c r="O20" i="2"/>
  <c r="P20" i="2"/>
  <c r="R20" i="2"/>
  <c r="O19" i="2"/>
  <c r="P19" i="2"/>
  <c r="R19" i="2"/>
  <c r="O18" i="2"/>
  <c r="P18" i="2"/>
  <c r="R18" i="2"/>
  <c r="J17" i="2"/>
  <c r="J18" i="2"/>
  <c r="O17" i="2"/>
  <c r="P17" i="2"/>
  <c r="R17" i="2"/>
  <c r="J19" i="2"/>
  <c r="O16" i="2"/>
  <c r="P16" i="2"/>
  <c r="R16" i="2"/>
  <c r="J20" i="2"/>
  <c r="J21" i="2"/>
  <c r="O15" i="2"/>
  <c r="P15" i="2"/>
  <c r="R15" i="2"/>
  <c r="O12" i="2"/>
  <c r="P12" i="2"/>
  <c r="R12" i="2"/>
  <c r="O11" i="2"/>
  <c r="P11" i="2"/>
  <c r="R11" i="2"/>
  <c r="O13" i="2"/>
  <c r="P13" i="2"/>
  <c r="R13" i="2"/>
  <c r="P10" i="2"/>
  <c r="R10" i="2"/>
  <c r="N9" i="2"/>
  <c r="O9" i="2"/>
  <c r="P9" i="2"/>
  <c r="R9" i="2"/>
  <c r="P8" i="2"/>
  <c r="R8" i="2"/>
  <c r="O7" i="2"/>
  <c r="P7" i="2"/>
  <c r="R7" i="2"/>
  <c r="F12" i="2"/>
  <c r="J12" i="2"/>
  <c r="O5" i="2"/>
  <c r="P5" i="2"/>
  <c r="R5" i="2"/>
  <c r="O4" i="2"/>
  <c r="P4" i="2"/>
  <c r="R4" i="2"/>
  <c r="O3" i="2"/>
  <c r="P3" i="2"/>
  <c r="R3" i="2"/>
  <c r="G36" i="2"/>
  <c r="G35" i="2"/>
  <c r="G34" i="2"/>
  <c r="G31" i="2"/>
  <c r="G30" i="2"/>
  <c r="G29" i="2"/>
  <c r="G28" i="2"/>
  <c r="G27" i="2"/>
  <c r="G26" i="2"/>
  <c r="G25" i="2"/>
  <c r="G23" i="2"/>
  <c r="G22" i="2"/>
  <c r="G21" i="2"/>
  <c r="G20" i="2"/>
  <c r="G19" i="2"/>
  <c r="G18" i="2"/>
  <c r="G17" i="2"/>
  <c r="G16" i="2"/>
  <c r="G15" i="2"/>
  <c r="G7" i="2"/>
  <c r="G8" i="2"/>
  <c r="G10" i="2"/>
  <c r="G9" i="2"/>
  <c r="G11" i="2"/>
  <c r="G12" i="2"/>
  <c r="E15" i="2"/>
  <c r="E16" i="2"/>
  <c r="E17" i="2"/>
  <c r="E18" i="2"/>
  <c r="E19" i="2"/>
  <c r="E20" i="2"/>
  <c r="E21" i="2"/>
  <c r="E22" i="2"/>
  <c r="E9" i="2"/>
  <c r="E10" i="2"/>
  <c r="E8" i="2"/>
  <c r="E7" i="2"/>
  <c r="E11" i="2"/>
</calcChain>
</file>

<file path=xl/comments1.xml><?xml version="1.0" encoding="utf-8"?>
<comments xmlns="http://schemas.openxmlformats.org/spreadsheetml/2006/main">
  <authors>
    <author>Laura Spencer</author>
  </authors>
  <commentList>
    <comment ref="G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6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<sst xmlns="http://schemas.openxmlformats.org/spreadsheetml/2006/main" count="440" uniqueCount="140">
  <si>
    <t>Group</t>
  </si>
  <si>
    <t>K-10 amb pH</t>
  </si>
  <si>
    <t>Date collected</t>
  </si>
  <si>
    <t>Larvae Destination</t>
  </si>
  <si>
    <t>Notes</t>
  </si>
  <si>
    <t>Larvae released 9 days post-segregation; cannot keep these larvae b/c their genitors are unknown</t>
  </si>
  <si>
    <t>Count A</t>
  </si>
  <si>
    <t>Count B</t>
  </si>
  <si>
    <t>Count C</t>
  </si>
  <si>
    <t>Vol. for count (mL)</t>
  </si>
  <si>
    <t>Larvae had been in static catchment bucket for ~24hrs; didn't look good</t>
  </si>
  <si>
    <t>SN-10 amb pH B</t>
  </si>
  <si>
    <t>SN-10 low pH A</t>
  </si>
  <si>
    <t>Very frothy catchment bucket!</t>
  </si>
  <si>
    <t>Total Vol (mL)</t>
  </si>
  <si>
    <t># Larvae Collected</t>
  </si>
  <si>
    <t>Date</t>
  </si>
  <si>
    <t>SN-10 amb pH A</t>
  </si>
  <si>
    <t>Temporary rearing bucket</t>
  </si>
  <si>
    <t>SN-10 low pH B</t>
  </si>
  <si>
    <t>Photo taken @ 1x, 2x &amp; 3x</t>
  </si>
  <si>
    <t>Photo taken @ 1x, 2x &amp; 3x - Inconsistent count reps</t>
  </si>
  <si>
    <t>From 5 gall bucket to see if any remained</t>
  </si>
  <si>
    <t>None found in 5-gal bucket</t>
  </si>
  <si>
    <t>Down drain</t>
  </si>
  <si>
    <t>Plate #</t>
  </si>
  <si>
    <t>ignore A5 &amp; D6 on well plate #1</t>
  </si>
  <si>
    <t xml:space="preserve">K-10 low pH </t>
  </si>
  <si>
    <t>NF-6 amb pH B</t>
  </si>
  <si>
    <t>K-6 amb pH</t>
  </si>
  <si>
    <t>SN-10 amb A</t>
  </si>
  <si>
    <t>SN-10 amb B</t>
  </si>
  <si>
    <t>All into rearing bucket</t>
  </si>
  <si>
    <t>SN-6 low pH A</t>
  </si>
  <si>
    <t>Put 500 mL into rearing bucket</t>
  </si>
  <si>
    <t>Larval rearing bucket - then on 5/20 put 80k (200mL of a 500mL total) into rearing bucket-combined w/ A</t>
  </si>
  <si>
    <t>Put 300 mL into rearing bucket - equals 110,000</t>
  </si>
  <si>
    <t>Bucket #</t>
  </si>
  <si>
    <t># Larvae added</t>
  </si>
  <si>
    <t>SN-10 Amb</t>
  </si>
  <si>
    <t>K-10 Low</t>
  </si>
  <si>
    <t>NF-6 Amb</t>
  </si>
  <si>
    <t>K-6 Amb</t>
  </si>
  <si>
    <t>SN-6 Low</t>
  </si>
  <si>
    <t>SN-10 Low</t>
  </si>
  <si>
    <t>K-10 Amb</t>
  </si>
  <si>
    <t>PSRF collected &amp; sampled for me, added all to the bucket</t>
  </si>
  <si>
    <t>Screened the SN-10 amb pH B collected on 5/19 into 500mL, pulled 200mL from that to add to rearing bucket</t>
  </si>
  <si>
    <t>Tri-pour volume</t>
  </si>
  <si>
    <t># larvae / mL</t>
  </si>
  <si>
    <t>Vol added</t>
  </si>
  <si>
    <t>Bucket Name</t>
  </si>
  <si>
    <t>Current Stocking Density</t>
  </si>
  <si>
    <t xml:space="preserve">All into rearing bucket </t>
  </si>
  <si>
    <t># Larvae</t>
  </si>
  <si>
    <t xml:space="preserve"># Space </t>
  </si>
  <si>
    <t>Vol needed for 200K</t>
  </si>
  <si>
    <t>K-6 low pH</t>
  </si>
  <si>
    <t>NF-6 amb pH</t>
  </si>
  <si>
    <t>SN-10 low pH</t>
  </si>
  <si>
    <t>SN-10 amb pH</t>
  </si>
  <si>
    <t>SN-6 low pH</t>
  </si>
  <si>
    <t>New Larvae?</t>
  </si>
  <si>
    <t>Yes</t>
  </si>
  <si>
    <t>Days until next cleaning</t>
  </si>
  <si>
    <t>SN-6 Amb</t>
  </si>
  <si>
    <t>Vol needed for X:</t>
  </si>
  <si>
    <t># Larvae to stock/day</t>
  </si>
  <si>
    <t>NF-10 Low</t>
  </si>
  <si>
    <t>K-6 Low</t>
  </si>
  <si>
    <t>Date Sampled</t>
  </si>
  <si>
    <t>Vial #</t>
  </si>
  <si>
    <t>Population</t>
  </si>
  <si>
    <t>Date Spawned</t>
  </si>
  <si>
    <t>SN-6 low pH A &amp; B</t>
  </si>
  <si>
    <t>Rep</t>
  </si>
  <si>
    <t>1-A</t>
  </si>
  <si>
    <t>1-B</t>
  </si>
  <si>
    <t>1-C</t>
  </si>
  <si>
    <t>2-A</t>
  </si>
  <si>
    <t>2-B</t>
  </si>
  <si>
    <t>3-A</t>
  </si>
  <si>
    <t>3-B</t>
  </si>
  <si>
    <t>SN-10 amb pH A+B</t>
  </si>
  <si>
    <t>4-A</t>
  </si>
  <si>
    <t>4-B</t>
  </si>
  <si>
    <t>5-A</t>
  </si>
  <si>
    <t>6-A</t>
  </si>
  <si>
    <t>6-B</t>
  </si>
  <si>
    <t>7-A</t>
  </si>
  <si>
    <t>K-10 Ambient</t>
  </si>
  <si>
    <t xml:space="preserve">K-10 Low </t>
  </si>
  <si>
    <t xml:space="preserve">K-6 Low </t>
  </si>
  <si>
    <t>K-6 Ambient</t>
  </si>
  <si>
    <t>HL-6 Low</t>
  </si>
  <si>
    <t>SN-6 Ambient A</t>
  </si>
  <si>
    <t>SN-6 Ambient B</t>
  </si>
  <si>
    <t>SN-6 Low A</t>
  </si>
  <si>
    <t>SN-6 Low B</t>
  </si>
  <si>
    <t>SN-10 Low A</t>
  </si>
  <si>
    <t>SN-10 Low B</t>
  </si>
  <si>
    <t>SN-10 Ambient B</t>
  </si>
  <si>
    <t>SN-10 Ambient A</t>
  </si>
  <si>
    <t>NF-10 Ambient B</t>
  </si>
  <si>
    <t>NF-6 Ambient A</t>
  </si>
  <si>
    <t>NF-6 Ambient B</t>
  </si>
  <si>
    <t>NF-10 Low A</t>
  </si>
  <si>
    <t>NF-10 Low B</t>
  </si>
  <si>
    <t>Screen Size</t>
  </si>
  <si>
    <t xml:space="preserve">NF-10 Low </t>
  </si>
  <si>
    <t xml:space="preserve">SN-10 Amb </t>
  </si>
  <si>
    <t>&gt;100</t>
  </si>
  <si>
    <t># Larvae Total</t>
  </si>
  <si>
    <t>-</t>
  </si>
  <si>
    <t># Days until next screening</t>
  </si>
  <si>
    <t># Larvae to add per day</t>
  </si>
  <si>
    <t>SN-10 Amb A</t>
  </si>
  <si>
    <t>SN-6 Amb B</t>
  </si>
  <si>
    <t>SN-6 low A</t>
  </si>
  <si>
    <t xml:space="preserve">x </t>
  </si>
  <si>
    <t>x</t>
  </si>
  <si>
    <t>Already have larval bucket?</t>
  </si>
  <si>
    <t>8-A</t>
  </si>
  <si>
    <t>9-A</t>
  </si>
  <si>
    <t>10-A</t>
  </si>
  <si>
    <t>SN-10 Low pH B</t>
  </si>
  <si>
    <t>SN-10 Amb pH A</t>
  </si>
  <si>
    <t>SN-6 Amb pH B</t>
  </si>
  <si>
    <t xml:space="preserve">K-6 Amb </t>
  </si>
  <si>
    <t>11-A</t>
  </si>
  <si>
    <t>12-A</t>
  </si>
  <si>
    <t>Date Imaged</t>
  </si>
  <si>
    <t>Sample Vial #</t>
  </si>
  <si>
    <t>Larvae / mL</t>
  </si>
  <si>
    <t>Volume to Stock</t>
  </si>
  <si>
    <t>n/a</t>
  </si>
  <si>
    <t>?</t>
  </si>
  <si>
    <t>Volume actually stocked</t>
  </si>
  <si>
    <t># larvae to stock</t>
  </si>
  <si>
    <t># Larvae actually 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</si>
</sst>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8">
    <xf numFmtId="0" fontId="0" fillId="0" borderId="0" xfId="0"/>
    <xf numFmtId="3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/>
    <xf numFmtId="165" fontId="0" fillId="0" borderId="0" xfId="89" applyNumberFormat="1" applyFont="1"/>
    <xf numFmtId="0" fontId="7" fillId="0" borderId="0" xfId="0" applyFont="1"/>
    <xf numFmtId="0" fontId="10" fillId="0" borderId="0" xfId="0" applyFont="1" applyAlignment="1">
      <alignment horizontal="center" wrapText="1"/>
    </xf>
    <xf numFmtId="165" fontId="10" fillId="0" borderId="0" xfId="89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65" fontId="10" fillId="2" borderId="2" xfId="89" applyNumberFormat="1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165" fontId="0" fillId="0" borderId="4" xfId="89" applyNumberFormat="1" applyFont="1" applyBorder="1"/>
    <xf numFmtId="0" fontId="7" fillId="0" borderId="0" xfId="0" applyFont="1" applyBorder="1"/>
    <xf numFmtId="0" fontId="0" fillId="0" borderId="0" xfId="0" applyBorder="1"/>
    <xf numFmtId="165" fontId="0" fillId="0" borderId="0" xfId="89" applyNumberFormat="1" applyFont="1" applyBorder="1"/>
    <xf numFmtId="165" fontId="8" fillId="0" borderId="0" xfId="89" applyNumberFormat="1" applyFont="1" applyBorder="1"/>
    <xf numFmtId="165" fontId="0" fillId="0" borderId="5" xfId="0" applyNumberFormat="1" applyBorder="1"/>
    <xf numFmtId="0" fontId="0" fillId="0" borderId="4" xfId="0" applyBorder="1"/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 applyBorder="1"/>
    <xf numFmtId="0" fontId="11" fillId="0" borderId="0" xfId="0" applyFont="1" applyAlignment="1">
      <alignment horizontal="center" wrapText="1"/>
    </xf>
    <xf numFmtId="0" fontId="8" fillId="0" borderId="0" xfId="0" applyFont="1"/>
    <xf numFmtId="14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3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13" fillId="0" borderId="0" xfId="0" applyFont="1" applyBorder="1" applyAlignment="1">
      <alignment wrapText="1"/>
    </xf>
    <xf numFmtId="14" fontId="0" fillId="0" borderId="0" xfId="0" applyNumberFormat="1" applyBorder="1"/>
    <xf numFmtId="0" fontId="8" fillId="0" borderId="0" xfId="0" applyFont="1" applyBorder="1"/>
    <xf numFmtId="3" fontId="0" fillId="0" borderId="0" xfId="0" applyNumberFormat="1" applyBorder="1"/>
    <xf numFmtId="0" fontId="0" fillId="0" borderId="0" xfId="0" applyBorder="1" applyAlignment="1"/>
    <xf numFmtId="14" fontId="0" fillId="2" borderId="0" xfId="0" applyNumberFormat="1" applyFill="1"/>
    <xf numFmtId="0" fontId="0" fillId="2" borderId="0" xfId="0" applyFill="1"/>
    <xf numFmtId="0" fontId="8" fillId="2" borderId="0" xfId="0" applyFont="1" applyFill="1"/>
    <xf numFmtId="3" fontId="0" fillId="2" borderId="0" xfId="0" applyNumberFormat="1" applyFill="1"/>
    <xf numFmtId="165" fontId="0" fillId="2" borderId="0" xfId="89" applyNumberFormat="1" applyFont="1" applyFill="1"/>
    <xf numFmtId="0" fontId="0" fillId="2" borderId="0" xfId="0" applyFill="1" applyAlignment="1"/>
    <xf numFmtId="165" fontId="0" fillId="2" borderId="4" xfId="89" applyNumberFormat="1" applyFont="1" applyFill="1" applyBorder="1"/>
    <xf numFmtId="0" fontId="7" fillId="2" borderId="0" xfId="0" applyFont="1" applyFill="1" applyBorder="1"/>
    <xf numFmtId="165" fontId="9" fillId="2" borderId="0" xfId="89" applyNumberFormat="1" applyFont="1" applyFill="1" applyBorder="1"/>
    <xf numFmtId="0" fontId="7" fillId="2" borderId="5" xfId="0" applyFont="1" applyFill="1" applyBorder="1"/>
    <xf numFmtId="0" fontId="0" fillId="2" borderId="0" xfId="0" applyFill="1" applyBorder="1"/>
    <xf numFmtId="165" fontId="0" fillId="2" borderId="0" xfId="89" applyNumberFormat="1" applyFont="1" applyFill="1" applyBorder="1"/>
    <xf numFmtId="165" fontId="8" fillId="2" borderId="0" xfId="89" applyNumberFormat="1" applyFont="1" applyFill="1" applyBorder="1"/>
    <xf numFmtId="165" fontId="0" fillId="2" borderId="5" xfId="0" applyNumberFormat="1" applyFill="1" applyBorder="1"/>
    <xf numFmtId="0" fontId="0" fillId="2" borderId="4" xfId="0" applyFill="1" applyBorder="1"/>
    <xf numFmtId="14" fontId="0" fillId="3" borderId="0" xfId="0" applyNumberFormat="1" applyFill="1"/>
    <xf numFmtId="0" fontId="0" fillId="3" borderId="0" xfId="0" applyFill="1"/>
    <xf numFmtId="0" fontId="8" fillId="3" borderId="0" xfId="0" applyFont="1" applyFill="1"/>
    <xf numFmtId="165" fontId="0" fillId="3" borderId="0" xfId="89" applyNumberFormat="1" applyFont="1" applyFill="1"/>
    <xf numFmtId="3" fontId="0" fillId="3" borderId="0" xfId="0" applyNumberFormat="1" applyFill="1"/>
    <xf numFmtId="0" fontId="0" fillId="3" borderId="0" xfId="0" applyFill="1" applyAlignment="1"/>
    <xf numFmtId="165" fontId="0" fillId="3" borderId="4" xfId="89" applyNumberFormat="1" applyFont="1" applyFill="1" applyBorder="1"/>
    <xf numFmtId="0" fontId="0" fillId="3" borderId="0" xfId="0" applyFill="1" applyBorder="1"/>
    <xf numFmtId="165" fontId="0" fillId="3" borderId="0" xfId="89" applyNumberFormat="1" applyFont="1" applyFill="1" applyBorder="1"/>
    <xf numFmtId="165" fontId="8" fillId="3" borderId="0" xfId="89" applyNumberFormat="1" applyFont="1" applyFill="1" applyBorder="1"/>
    <xf numFmtId="165" fontId="0" fillId="3" borderId="5" xfId="0" applyNumberFormat="1" applyFill="1" applyBorder="1"/>
    <xf numFmtId="0" fontId="0" fillId="3" borderId="0" xfId="0" applyFill="1" applyAlignment="1">
      <alignment wrapText="1"/>
    </xf>
    <xf numFmtId="14" fontId="0" fillId="3" borderId="9" xfId="0" applyNumberFormat="1" applyFill="1" applyBorder="1"/>
    <xf numFmtId="0" fontId="0" fillId="3" borderId="9" xfId="0" applyFill="1" applyBorder="1"/>
    <xf numFmtId="0" fontId="8" fillId="3" borderId="9" xfId="0" applyFont="1" applyFill="1" applyBorder="1"/>
    <xf numFmtId="165" fontId="0" fillId="3" borderId="9" xfId="89" applyNumberFormat="1" applyFont="1" applyFill="1" applyBorder="1"/>
    <xf numFmtId="3" fontId="0" fillId="3" borderId="9" xfId="0" applyNumberFormat="1" applyFill="1" applyBorder="1"/>
    <xf numFmtId="14" fontId="0" fillId="4" borderId="0" xfId="0" applyNumberFormat="1" applyFill="1"/>
    <xf numFmtId="0" fontId="0" fillId="4" borderId="0" xfId="0" applyFill="1"/>
    <xf numFmtId="0" fontId="8" fillId="4" borderId="0" xfId="0" applyFont="1" applyFill="1"/>
    <xf numFmtId="165" fontId="0" fillId="4" borderId="0" xfId="89" applyNumberFormat="1" applyFont="1" applyFill="1"/>
    <xf numFmtId="3" fontId="0" fillId="4" borderId="0" xfId="0" applyNumberFormat="1" applyFill="1"/>
    <xf numFmtId="0" fontId="0" fillId="4" borderId="0" xfId="0" applyFill="1" applyAlignment="1"/>
    <xf numFmtId="0" fontId="0" fillId="4" borderId="4" xfId="0" applyFill="1" applyBorder="1"/>
    <xf numFmtId="0" fontId="0" fillId="4" borderId="0" xfId="0" applyFill="1" applyBorder="1"/>
    <xf numFmtId="165" fontId="0" fillId="4" borderId="0" xfId="89" applyNumberFormat="1" applyFont="1" applyFill="1" applyBorder="1"/>
    <xf numFmtId="165" fontId="8" fillId="4" borderId="0" xfId="89" applyNumberFormat="1" applyFont="1" applyFill="1" applyBorder="1"/>
    <xf numFmtId="165" fontId="0" fillId="4" borderId="5" xfId="0" applyNumberFormat="1" applyFill="1" applyBorder="1"/>
    <xf numFmtId="0" fontId="7" fillId="4" borderId="0" xfId="0" applyFont="1" applyFill="1"/>
    <xf numFmtId="165" fontId="0" fillId="4" borderId="4" xfId="89" applyNumberFormat="1" applyFont="1" applyFill="1" applyBorder="1"/>
    <xf numFmtId="14" fontId="0" fillId="5" borderId="0" xfId="0" applyNumberFormat="1" applyFill="1"/>
    <xf numFmtId="0" fontId="0" fillId="5" borderId="0" xfId="0" applyFill="1"/>
    <xf numFmtId="0" fontId="8" fillId="5" borderId="0" xfId="0" applyFont="1" applyFill="1"/>
    <xf numFmtId="165" fontId="0" fillId="5" borderId="0" xfId="89" applyNumberFormat="1" applyFont="1" applyFill="1"/>
    <xf numFmtId="3" fontId="0" fillId="5" borderId="0" xfId="0" applyNumberFormat="1" applyFill="1"/>
    <xf numFmtId="0" fontId="7" fillId="5" borderId="0" xfId="0" applyFont="1" applyFill="1"/>
    <xf numFmtId="0" fontId="0" fillId="5" borderId="0" xfId="0" applyFill="1" applyAlignment="1"/>
    <xf numFmtId="165" fontId="0" fillId="5" borderId="4" xfId="89" applyNumberFormat="1" applyFont="1" applyFill="1" applyBorder="1"/>
    <xf numFmtId="0" fontId="0" fillId="5" borderId="0" xfId="0" applyFill="1" applyBorder="1"/>
    <xf numFmtId="165" fontId="0" fillId="5" borderId="0" xfId="89" applyNumberFormat="1" applyFont="1" applyFill="1" applyBorder="1"/>
    <xf numFmtId="165" fontId="8" fillId="5" borderId="0" xfId="89" applyNumberFormat="1" applyFont="1" applyFill="1" applyBorder="1"/>
    <xf numFmtId="165" fontId="0" fillId="5" borderId="5" xfId="0" applyNumberFormat="1" applyFill="1" applyBorder="1"/>
    <xf numFmtId="0" fontId="0" fillId="5" borderId="4" xfId="0" applyFill="1" applyBorder="1"/>
    <xf numFmtId="165" fontId="0" fillId="5" borderId="6" xfId="89" applyNumberFormat="1" applyFont="1" applyFill="1" applyBorder="1"/>
    <xf numFmtId="0" fontId="0" fillId="5" borderId="7" xfId="0" applyFill="1" applyBorder="1"/>
    <xf numFmtId="165" fontId="0" fillId="5" borderId="7" xfId="89" applyNumberFormat="1" applyFont="1" applyFill="1" applyBorder="1"/>
    <xf numFmtId="165" fontId="8" fillId="5" borderId="7" xfId="89" applyNumberFormat="1" applyFont="1" applyFill="1" applyBorder="1"/>
    <xf numFmtId="165" fontId="0" fillId="5" borderId="8" xfId="0" applyNumberFormat="1" applyFill="1" applyBorder="1"/>
    <xf numFmtId="14" fontId="0" fillId="6" borderId="0" xfId="0" applyNumberFormat="1" applyFill="1"/>
    <xf numFmtId="0" fontId="0" fillId="6" borderId="0" xfId="0" applyFill="1"/>
    <xf numFmtId="0" fontId="0" fillId="6" borderId="0" xfId="0" applyFill="1" applyBorder="1"/>
    <xf numFmtId="0" fontId="8" fillId="6" borderId="0" xfId="0" applyFont="1" applyFill="1"/>
    <xf numFmtId="165" fontId="0" fillId="6" borderId="0" xfId="89" applyNumberFormat="1" applyFont="1" applyFill="1"/>
    <xf numFmtId="3" fontId="0" fillId="6" borderId="0" xfId="0" applyNumberFormat="1" applyFill="1"/>
    <xf numFmtId="43" fontId="0" fillId="6" borderId="0" xfId="0" applyNumberFormat="1" applyFill="1"/>
    <xf numFmtId="0" fontId="0" fillId="6" borderId="0" xfId="0" applyFill="1" applyAlignment="1"/>
    <xf numFmtId="165" fontId="0" fillId="6" borderId="9" xfId="89" applyNumberFormat="1" applyFont="1" applyFill="1" applyBorder="1"/>
    <xf numFmtId="0" fontId="0" fillId="6" borderId="9" xfId="0" applyFill="1" applyBorder="1"/>
    <xf numFmtId="0" fontId="7" fillId="6" borderId="0" xfId="0" applyFont="1" applyFill="1" applyBorder="1"/>
    <xf numFmtId="0" fontId="13" fillId="6" borderId="0" xfId="0" applyFont="1" applyFill="1" applyBorder="1" applyAlignment="1">
      <alignment wrapText="1"/>
    </xf>
    <xf numFmtId="0" fontId="8" fillId="3" borderId="0" xfId="0" applyFont="1" applyFill="1" applyBorder="1"/>
    <xf numFmtId="165" fontId="0" fillId="7" borderId="0" xfId="89" applyNumberFormat="1" applyFont="1" applyFill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165" fontId="4" fillId="7" borderId="0" xfId="89" applyNumberFormat="1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165" fontId="10" fillId="0" borderId="0" xfId="89" applyNumberFormat="1" applyFont="1" applyBorder="1" applyAlignment="1">
      <alignment wrapText="1"/>
    </xf>
    <xf numFmtId="164" fontId="0" fillId="0" borderId="0" xfId="0" applyNumberFormat="1" applyBorder="1" applyAlignment="1">
      <alignment horizontal="left" wrapText="1"/>
    </xf>
    <xf numFmtId="1" fontId="0" fillId="0" borderId="0" xfId="0" applyNumberFormat="1" applyBorder="1" applyAlignment="1">
      <alignment horizontal="left" wrapText="1"/>
    </xf>
    <xf numFmtId="3" fontId="0" fillId="0" borderId="0" xfId="0" applyNumberFormat="1" applyBorder="1" applyAlignment="1">
      <alignment horizontal="left" wrapText="1"/>
    </xf>
    <xf numFmtId="165" fontId="0" fillId="0" borderId="0" xfId="89" applyNumberFormat="1" applyFont="1" applyBorder="1" applyAlignment="1">
      <alignment horizontal="left" wrapText="1"/>
    </xf>
    <xf numFmtId="0" fontId="12" fillId="0" borderId="0" xfId="0" applyFont="1" applyBorder="1" applyAlignment="1">
      <alignment wrapText="1"/>
    </xf>
    <xf numFmtId="14" fontId="0" fillId="2" borderId="0" xfId="0" applyNumberFormat="1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165" fontId="0" fillId="2" borderId="0" xfId="89" applyNumberFormat="1" applyFont="1" applyFill="1" applyBorder="1" applyAlignment="1">
      <alignment horizontal="left" wrapText="1"/>
    </xf>
    <xf numFmtId="3" fontId="0" fillId="2" borderId="0" xfId="0" applyNumberFormat="1" applyFill="1" applyBorder="1" applyAlignment="1">
      <alignment horizontal="left" wrapText="1"/>
    </xf>
    <xf numFmtId="3" fontId="8" fillId="2" borderId="0" xfId="0" applyNumberFormat="1" applyFont="1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/>
    <xf numFmtId="0" fontId="13" fillId="2" borderId="0" xfId="0" applyFont="1" applyFill="1" applyBorder="1" applyAlignment="1">
      <alignment wrapText="1"/>
    </xf>
    <xf numFmtId="14" fontId="0" fillId="3" borderId="0" xfId="0" applyNumberForma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165" fontId="0" fillId="3" borderId="0" xfId="89" applyNumberFormat="1" applyFont="1" applyFill="1" applyBorder="1" applyAlignment="1">
      <alignment horizontal="left" wrapText="1"/>
    </xf>
    <xf numFmtId="3" fontId="0" fillId="3" borderId="0" xfId="0" applyNumberFormat="1" applyFill="1" applyBorder="1" applyAlignment="1">
      <alignment horizontal="left" wrapText="1"/>
    </xf>
    <xf numFmtId="3" fontId="0" fillId="3" borderId="0" xfId="0" applyNumberFormat="1" applyFill="1" applyBorder="1" applyAlignment="1">
      <alignment wrapText="1"/>
    </xf>
    <xf numFmtId="0" fontId="0" fillId="3" borderId="0" xfId="0" applyFill="1" applyBorder="1" applyAlignment="1"/>
    <xf numFmtId="0" fontId="13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14" fontId="0" fillId="4" borderId="0" xfId="0" applyNumberFormat="1" applyFill="1" applyBorder="1" applyAlignment="1">
      <alignment horizontal="left" wrapText="1"/>
    </xf>
    <xf numFmtId="0" fontId="0" fillId="4" borderId="0" xfId="0" applyFill="1" applyBorder="1" applyAlignment="1">
      <alignment horizontal="left" wrapText="1"/>
    </xf>
    <xf numFmtId="165" fontId="0" fillId="4" borderId="0" xfId="89" applyNumberFormat="1" applyFont="1" applyFill="1" applyBorder="1" applyAlignment="1">
      <alignment horizontal="left" wrapText="1"/>
    </xf>
    <xf numFmtId="3" fontId="0" fillId="4" borderId="0" xfId="0" applyNumberFormat="1" applyFill="1" applyBorder="1" applyAlignment="1">
      <alignment horizontal="left" wrapText="1"/>
    </xf>
    <xf numFmtId="0" fontId="8" fillId="4" borderId="0" xfId="0" applyFont="1" applyFill="1" applyBorder="1"/>
    <xf numFmtId="3" fontId="0" fillId="4" borderId="0" xfId="0" applyNumberFormat="1" applyFill="1" applyBorder="1" applyAlignment="1">
      <alignment wrapText="1"/>
    </xf>
    <xf numFmtId="0" fontId="0" fillId="4" borderId="0" xfId="0" applyFill="1" applyBorder="1" applyAlignment="1"/>
    <xf numFmtId="3" fontId="13" fillId="4" borderId="0" xfId="0" applyNumberFormat="1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13" fillId="4" borderId="0" xfId="0" applyFont="1" applyFill="1" applyBorder="1" applyAlignment="1">
      <alignment wrapText="1"/>
    </xf>
    <xf numFmtId="0" fontId="7" fillId="4" borderId="0" xfId="0" applyFont="1" applyFill="1" applyBorder="1"/>
    <xf numFmtId="14" fontId="0" fillId="5" borderId="0" xfId="0" applyNumberFormat="1" applyFill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165" fontId="0" fillId="5" borderId="0" xfId="89" applyNumberFormat="1" applyFont="1" applyFill="1" applyBorder="1" applyAlignment="1">
      <alignment horizontal="left" wrapText="1"/>
    </xf>
    <xf numFmtId="3" fontId="0" fillId="5" borderId="0" xfId="0" applyNumberFormat="1" applyFill="1" applyBorder="1" applyAlignment="1">
      <alignment horizontal="left" wrapText="1"/>
    </xf>
    <xf numFmtId="0" fontId="8" fillId="5" borderId="0" xfId="0" applyFont="1" applyFill="1" applyBorder="1"/>
    <xf numFmtId="3" fontId="0" fillId="5" borderId="0" xfId="0" applyNumberFormat="1" applyFill="1" applyBorder="1" applyAlignment="1">
      <alignment wrapText="1"/>
    </xf>
    <xf numFmtId="0" fontId="7" fillId="5" borderId="0" xfId="0" applyFont="1" applyFill="1" applyBorder="1"/>
    <xf numFmtId="0" fontId="0" fillId="5" borderId="0" xfId="0" applyFill="1" applyBorder="1" applyAlignment="1"/>
    <xf numFmtId="0" fontId="13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14" fontId="0" fillId="6" borderId="0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165" fontId="0" fillId="6" borderId="0" xfId="89" applyNumberFormat="1" applyFont="1" applyFill="1" applyBorder="1" applyAlignment="1">
      <alignment horizontal="left" wrapText="1"/>
    </xf>
    <xf numFmtId="3" fontId="0" fillId="6" borderId="0" xfId="0" applyNumberFormat="1" applyFill="1" applyBorder="1" applyAlignment="1">
      <alignment horizontal="left" wrapText="1"/>
    </xf>
    <xf numFmtId="0" fontId="8" fillId="6" borderId="0" xfId="0" applyFont="1" applyFill="1" applyBorder="1"/>
    <xf numFmtId="3" fontId="0" fillId="6" borderId="0" xfId="0" applyNumberFormat="1" applyFill="1" applyBorder="1" applyAlignment="1">
      <alignment wrapText="1"/>
    </xf>
    <xf numFmtId="0" fontId="0" fillId="6" borderId="0" xfId="0" applyFill="1" applyBorder="1" applyAlignment="1"/>
    <xf numFmtId="0" fontId="0" fillId="6" borderId="0" xfId="0" applyFill="1" applyBorder="1" applyAlignment="1">
      <alignment wrapText="1"/>
    </xf>
  </cellXfs>
  <cellStyles count="434">
    <cellStyle name="Comma" xfId="8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95"/>
  <sheetViews>
    <sheetView showRuler="0" topLeftCell="H32" workbookViewId="0">
      <selection activeCell="L41" sqref="L41"/>
    </sheetView>
  </sheetViews>
  <sheetFormatPr baseColWidth="10" defaultRowHeight="15" x14ac:dyDescent="0"/>
  <cols>
    <col min="1" max="1" width="11.6640625" style="27" customWidth="1"/>
    <col min="2" max="2" width="17.6640625" style="27" customWidth="1"/>
    <col min="3" max="3" width="7.1640625" style="27" customWidth="1"/>
    <col min="4" max="4" width="13.1640625" style="27" customWidth="1"/>
    <col min="5" max="5" width="10.5" style="27" customWidth="1"/>
    <col min="6" max="6" width="9.1640625" style="27" customWidth="1"/>
    <col min="7" max="7" width="8.33203125" style="27" customWidth="1"/>
    <col min="8" max="8" width="9.33203125" style="27" customWidth="1"/>
    <col min="9" max="9" width="10.33203125" style="27" customWidth="1"/>
    <col min="10" max="10" width="14" style="27" customWidth="1"/>
    <col min="11" max="11" width="9.83203125" style="29" customWidth="1"/>
    <col min="12" max="12" width="11.33203125" style="29" customWidth="1"/>
    <col min="13" max="13" width="14.83203125" style="29" customWidth="1"/>
    <col min="14" max="14" width="13.33203125" style="29" customWidth="1"/>
    <col min="15" max="15" width="13.33203125" style="111" customWidth="1"/>
    <col min="16" max="16" width="10.83203125" style="34"/>
    <col min="17" max="17" width="10.83203125" style="29"/>
    <col min="18" max="18" width="68.5" style="29" customWidth="1"/>
    <col min="19" max="21" width="10.83203125" style="29"/>
    <col min="22" max="22" width="93" style="29" customWidth="1"/>
    <col min="23" max="16384" width="10.83203125" style="29"/>
  </cols>
  <sheetData>
    <row r="1" spans="1:22" s="113" customFormat="1" ht="62" customHeight="1">
      <c r="A1" s="112" t="s">
        <v>2</v>
      </c>
      <c r="B1" s="112" t="s">
        <v>0</v>
      </c>
      <c r="C1" s="112" t="s">
        <v>25</v>
      </c>
      <c r="D1" s="112" t="s">
        <v>9</v>
      </c>
      <c r="E1" s="112" t="s">
        <v>14</v>
      </c>
      <c r="F1" s="112" t="s">
        <v>6</v>
      </c>
      <c r="G1" s="112" t="s">
        <v>7</v>
      </c>
      <c r="H1" s="112" t="s">
        <v>8</v>
      </c>
      <c r="I1" s="112" t="s">
        <v>133</v>
      </c>
      <c r="J1" s="112" t="s">
        <v>15</v>
      </c>
      <c r="K1" s="113" t="s">
        <v>37</v>
      </c>
      <c r="L1" s="113" t="s">
        <v>138</v>
      </c>
      <c r="M1" s="113" t="s">
        <v>134</v>
      </c>
      <c r="N1" s="113" t="s">
        <v>137</v>
      </c>
      <c r="O1" s="114" t="s">
        <v>139</v>
      </c>
      <c r="P1" s="113" t="s">
        <v>132</v>
      </c>
      <c r="Q1" s="113" t="s">
        <v>131</v>
      </c>
      <c r="R1" s="115"/>
      <c r="S1" s="115" t="s">
        <v>66</v>
      </c>
      <c r="T1" s="115" t="s">
        <v>50</v>
      </c>
      <c r="U1" s="116" t="s">
        <v>38</v>
      </c>
    </row>
    <row r="2" spans="1:22" ht="30">
      <c r="A2" s="26">
        <v>42866</v>
      </c>
      <c r="B2" s="27" t="s">
        <v>90</v>
      </c>
      <c r="D2" s="117">
        <v>0.5</v>
      </c>
      <c r="E2" s="27">
        <v>300</v>
      </c>
      <c r="F2" s="118">
        <v>80</v>
      </c>
      <c r="G2" s="27">
        <v>77</v>
      </c>
      <c r="H2" s="27">
        <v>80</v>
      </c>
      <c r="I2" s="27">
        <f>AVERAGE(F2:H2)/D2</f>
        <v>158</v>
      </c>
      <c r="J2" s="119">
        <f>I2*E2</f>
        <v>47400</v>
      </c>
      <c r="K2" s="28" t="s">
        <v>135</v>
      </c>
      <c r="L2" s="28" t="s">
        <v>135</v>
      </c>
      <c r="M2" s="28"/>
      <c r="N2" s="28" t="s">
        <v>135</v>
      </c>
      <c r="P2" s="28" t="s">
        <v>135</v>
      </c>
      <c r="R2" s="29" t="s">
        <v>5</v>
      </c>
      <c r="V2" s="29" t="s">
        <v>18</v>
      </c>
    </row>
    <row r="3" spans="1:22" ht="30">
      <c r="A3" s="26">
        <v>42866</v>
      </c>
      <c r="B3" s="27" t="s">
        <v>40</v>
      </c>
      <c r="D3" s="117">
        <v>0.5</v>
      </c>
      <c r="E3" s="27">
        <v>300</v>
      </c>
      <c r="F3" s="118">
        <v>52</v>
      </c>
      <c r="G3" s="27">
        <v>57</v>
      </c>
      <c r="H3" s="27">
        <v>77</v>
      </c>
      <c r="I3" s="120">
        <f>AVERAGE(F3:H3)/D3</f>
        <v>124</v>
      </c>
      <c r="J3" s="119">
        <f>I3*E3</f>
        <v>37200</v>
      </c>
      <c r="K3" s="28" t="s">
        <v>135</v>
      </c>
      <c r="L3" s="28" t="s">
        <v>135</v>
      </c>
      <c r="M3" s="28"/>
      <c r="N3" s="28" t="s">
        <v>135</v>
      </c>
      <c r="P3" s="28" t="s">
        <v>135</v>
      </c>
      <c r="R3" s="29" t="s">
        <v>5</v>
      </c>
      <c r="V3" s="29" t="s">
        <v>18</v>
      </c>
    </row>
    <row r="4" spans="1:22">
      <c r="A4" s="26">
        <v>42868</v>
      </c>
      <c r="B4" s="27" t="s">
        <v>94</v>
      </c>
      <c r="D4" s="27">
        <v>1</v>
      </c>
      <c r="E4" s="27">
        <v>50</v>
      </c>
      <c r="F4" s="27">
        <v>78</v>
      </c>
      <c r="G4" s="27">
        <v>65</v>
      </c>
      <c r="H4" s="27">
        <v>66</v>
      </c>
      <c r="I4" s="120">
        <f>AVERAGE(F4:H4)/D4</f>
        <v>69.666666666666671</v>
      </c>
      <c r="J4" s="119">
        <f>I4*E4</f>
        <v>3483.3333333333335</v>
      </c>
      <c r="K4" s="28" t="s">
        <v>135</v>
      </c>
      <c r="L4" s="28" t="s">
        <v>135</v>
      </c>
      <c r="M4" s="28"/>
      <c r="N4" s="28" t="s">
        <v>135</v>
      </c>
      <c r="P4" s="28" t="s">
        <v>135</v>
      </c>
      <c r="R4" s="29" t="s">
        <v>10</v>
      </c>
      <c r="V4" s="29" t="s">
        <v>18</v>
      </c>
    </row>
    <row r="5" spans="1:22">
      <c r="A5" s="26">
        <v>42869</v>
      </c>
      <c r="B5" s="27" t="s">
        <v>94</v>
      </c>
      <c r="D5" s="27">
        <v>0.75</v>
      </c>
      <c r="E5" s="27">
        <v>50</v>
      </c>
      <c r="F5" s="27">
        <v>45</v>
      </c>
      <c r="G5" s="27">
        <v>59</v>
      </c>
      <c r="H5" s="27">
        <v>69</v>
      </c>
      <c r="I5" s="120">
        <f>AVERAGE(F5:H5)/D5</f>
        <v>76.888888888888886</v>
      </c>
      <c r="J5" s="119">
        <f>I5*E5</f>
        <v>3844.4444444444443</v>
      </c>
      <c r="K5" s="28" t="s">
        <v>135</v>
      </c>
      <c r="L5" s="28" t="s">
        <v>135</v>
      </c>
      <c r="M5" s="28"/>
      <c r="N5" s="28" t="s">
        <v>135</v>
      </c>
      <c r="P5" s="28" t="s">
        <v>135</v>
      </c>
      <c r="V5" s="29" t="s">
        <v>18</v>
      </c>
    </row>
    <row r="6" spans="1:22" ht="20">
      <c r="A6" s="26">
        <v>42869</v>
      </c>
      <c r="B6" s="27" t="s">
        <v>90</v>
      </c>
      <c r="D6" s="27">
        <v>0.5</v>
      </c>
      <c r="E6" s="27">
        <v>300</v>
      </c>
      <c r="F6" s="27">
        <v>115</v>
      </c>
      <c r="G6" s="27">
        <v>112</v>
      </c>
      <c r="H6" s="27">
        <v>107</v>
      </c>
      <c r="I6" s="120">
        <f>AVERAGE(F6:H6)/D6</f>
        <v>222.66666666666666</v>
      </c>
      <c r="J6" s="119">
        <f>I6*E6</f>
        <v>66800</v>
      </c>
      <c r="K6" s="28" t="s">
        <v>135</v>
      </c>
      <c r="L6" s="28" t="s">
        <v>135</v>
      </c>
      <c r="M6" s="28"/>
      <c r="N6" s="28" t="s">
        <v>135</v>
      </c>
      <c r="P6" s="28" t="s">
        <v>135</v>
      </c>
      <c r="Q6" s="121"/>
      <c r="V6" s="29" t="s">
        <v>18</v>
      </c>
    </row>
    <row r="7" spans="1:22">
      <c r="A7" s="26">
        <v>42869</v>
      </c>
      <c r="B7" s="27" t="s">
        <v>40</v>
      </c>
      <c r="D7" s="27">
        <v>0.75</v>
      </c>
      <c r="E7" s="27">
        <v>300</v>
      </c>
      <c r="F7" s="27">
        <v>127</v>
      </c>
      <c r="G7" s="27">
        <v>139</v>
      </c>
      <c r="H7" s="27">
        <v>126</v>
      </c>
      <c r="I7" s="120">
        <f>AVERAGE(F7:H7)/D7</f>
        <v>174.2222222222222</v>
      </c>
      <c r="J7" s="119">
        <f>I7*E7</f>
        <v>52266.666666666657</v>
      </c>
      <c r="K7" s="28" t="s">
        <v>135</v>
      </c>
      <c r="L7" s="28" t="s">
        <v>135</v>
      </c>
      <c r="M7" s="28"/>
      <c r="N7" s="28" t="s">
        <v>135</v>
      </c>
      <c r="P7" s="28" t="s">
        <v>135</v>
      </c>
      <c r="Q7" s="30"/>
      <c r="V7" s="29" t="s">
        <v>18</v>
      </c>
    </row>
    <row r="8" spans="1:22">
      <c r="A8" s="26">
        <v>42869</v>
      </c>
      <c r="B8" s="27" t="s">
        <v>101</v>
      </c>
      <c r="D8" s="27">
        <v>0.75</v>
      </c>
      <c r="E8" s="27">
        <v>300</v>
      </c>
      <c r="F8" s="27">
        <v>185</v>
      </c>
      <c r="G8" s="27">
        <v>223</v>
      </c>
      <c r="H8" s="27">
        <v>197</v>
      </c>
      <c r="I8" s="120">
        <f>AVERAGE(F8:H8)/D8</f>
        <v>268.88888888888886</v>
      </c>
      <c r="J8" s="119">
        <f>I8*E8</f>
        <v>80666.666666666657</v>
      </c>
      <c r="K8" s="28" t="s">
        <v>135</v>
      </c>
      <c r="L8" s="28" t="s">
        <v>135</v>
      </c>
      <c r="M8" s="28"/>
      <c r="N8" s="28" t="s">
        <v>135</v>
      </c>
      <c r="P8" s="28" t="s">
        <v>135</v>
      </c>
      <c r="Q8" s="30"/>
      <c r="V8" s="29" t="s">
        <v>18</v>
      </c>
    </row>
    <row r="9" spans="1:22">
      <c r="A9" s="26">
        <v>42869</v>
      </c>
      <c r="B9" s="27" t="s">
        <v>99</v>
      </c>
      <c r="D9" s="27">
        <v>0.75</v>
      </c>
      <c r="E9" s="27">
        <v>300</v>
      </c>
      <c r="F9" s="27">
        <v>234</v>
      </c>
      <c r="G9" s="27">
        <v>277</v>
      </c>
      <c r="H9" s="27">
        <v>224</v>
      </c>
      <c r="I9" s="120">
        <f>AVERAGE(F9:H9)/D9</f>
        <v>326.66666666666669</v>
      </c>
      <c r="J9" s="119">
        <f>I9*E9</f>
        <v>98000</v>
      </c>
      <c r="K9" s="28" t="s">
        <v>135</v>
      </c>
      <c r="L9" s="28" t="s">
        <v>135</v>
      </c>
      <c r="M9" s="28"/>
      <c r="N9" s="28" t="s">
        <v>135</v>
      </c>
      <c r="P9" s="28" t="s">
        <v>135</v>
      </c>
      <c r="Q9" s="30"/>
      <c r="V9" s="29" t="s">
        <v>18</v>
      </c>
    </row>
    <row r="10" spans="1:22">
      <c r="A10" s="26">
        <v>42869</v>
      </c>
      <c r="B10" s="27" t="s">
        <v>95</v>
      </c>
      <c r="D10" s="27">
        <v>0.75</v>
      </c>
      <c r="E10" s="27">
        <v>300</v>
      </c>
      <c r="F10" s="27">
        <v>173</v>
      </c>
      <c r="G10" s="27">
        <v>175</v>
      </c>
      <c r="H10" s="27">
        <v>170</v>
      </c>
      <c r="I10" s="120">
        <f>AVERAGE(F10:H10)/D10</f>
        <v>230.2222222222222</v>
      </c>
      <c r="J10" s="119">
        <f>I10*E10</f>
        <v>69066.666666666657</v>
      </c>
      <c r="K10" s="28" t="s">
        <v>135</v>
      </c>
      <c r="L10" s="28" t="s">
        <v>135</v>
      </c>
      <c r="M10" s="28"/>
      <c r="N10" s="28" t="s">
        <v>135</v>
      </c>
      <c r="P10" s="28" t="s">
        <v>135</v>
      </c>
      <c r="Q10" s="30"/>
      <c r="R10" s="29" t="s">
        <v>13</v>
      </c>
      <c r="V10" s="29" t="s">
        <v>18</v>
      </c>
    </row>
    <row r="11" spans="1:22">
      <c r="A11" s="26">
        <v>42870</v>
      </c>
      <c r="B11" s="27" t="s">
        <v>102</v>
      </c>
      <c r="D11" s="27">
        <v>0.2</v>
      </c>
      <c r="E11" s="27">
        <v>300</v>
      </c>
      <c r="F11" s="27">
        <v>375</v>
      </c>
      <c r="G11" s="27">
        <v>370</v>
      </c>
      <c r="H11" s="27">
        <v>364</v>
      </c>
      <c r="I11" s="120">
        <f>AVERAGE(F11:H11)/D11</f>
        <v>1848.3333333333333</v>
      </c>
      <c r="J11" s="119">
        <f>I11*E11</f>
        <v>554500</v>
      </c>
      <c r="K11" s="28" t="s">
        <v>135</v>
      </c>
      <c r="L11" s="28" t="s">
        <v>135</v>
      </c>
      <c r="M11" s="28"/>
      <c r="N11" s="28" t="s">
        <v>135</v>
      </c>
      <c r="P11" s="28" t="s">
        <v>135</v>
      </c>
      <c r="Q11" s="30"/>
      <c r="R11" s="29" t="s">
        <v>20</v>
      </c>
      <c r="V11" s="29" t="s">
        <v>18</v>
      </c>
    </row>
    <row r="12" spans="1:22">
      <c r="A12" s="26">
        <v>42870</v>
      </c>
      <c r="B12" s="27" t="s">
        <v>99</v>
      </c>
      <c r="D12" s="27">
        <v>0.2</v>
      </c>
      <c r="E12" s="27">
        <v>150</v>
      </c>
      <c r="F12" s="27">
        <v>110</v>
      </c>
      <c r="G12" s="27">
        <v>76</v>
      </c>
      <c r="H12" s="27">
        <v>123</v>
      </c>
      <c r="I12" s="120">
        <f>AVERAGE(F12:H12)/D12</f>
        <v>515</v>
      </c>
      <c r="J12" s="119">
        <f>I12*E12</f>
        <v>77250</v>
      </c>
      <c r="K12" s="28" t="s">
        <v>135</v>
      </c>
      <c r="L12" s="28" t="s">
        <v>135</v>
      </c>
      <c r="M12" s="28"/>
      <c r="N12" s="28" t="s">
        <v>135</v>
      </c>
      <c r="P12" s="28" t="s">
        <v>135</v>
      </c>
      <c r="Q12" s="30"/>
      <c r="R12" s="29" t="s">
        <v>21</v>
      </c>
      <c r="V12" s="29" t="s">
        <v>18</v>
      </c>
    </row>
    <row r="13" spans="1:22">
      <c r="A13" s="26">
        <v>42870</v>
      </c>
      <c r="B13" s="27" t="s">
        <v>95</v>
      </c>
      <c r="D13" s="27">
        <v>0.2</v>
      </c>
      <c r="E13" s="27">
        <v>300</v>
      </c>
      <c r="F13" s="27">
        <v>307</v>
      </c>
      <c r="G13" s="27">
        <v>286</v>
      </c>
      <c r="H13" s="27">
        <v>330</v>
      </c>
      <c r="I13" s="120">
        <f>AVERAGE(F13:H13)/D13</f>
        <v>1538.3333333333333</v>
      </c>
      <c r="J13" s="119">
        <f>I13*E13</f>
        <v>461500</v>
      </c>
      <c r="K13" s="28" t="s">
        <v>135</v>
      </c>
      <c r="L13" s="28" t="s">
        <v>135</v>
      </c>
      <c r="M13" s="28"/>
      <c r="N13" s="28" t="s">
        <v>135</v>
      </c>
      <c r="P13" s="28" t="s">
        <v>135</v>
      </c>
      <c r="Q13" s="30"/>
      <c r="R13" s="29" t="s">
        <v>20</v>
      </c>
      <c r="V13" s="29" t="s">
        <v>18</v>
      </c>
    </row>
    <row r="14" spans="1:22">
      <c r="A14" s="26">
        <v>42872</v>
      </c>
      <c r="B14" s="27" t="s">
        <v>94</v>
      </c>
      <c r="C14" s="27">
        <v>2</v>
      </c>
      <c r="D14" s="27">
        <v>0.5</v>
      </c>
      <c r="E14" s="27">
        <v>500</v>
      </c>
      <c r="F14" s="27">
        <v>147</v>
      </c>
      <c r="G14" s="27">
        <v>126</v>
      </c>
      <c r="H14" s="27">
        <v>155</v>
      </c>
      <c r="I14" s="120">
        <f>AVERAGE(F14:H14)/D14</f>
        <v>285.33333333333331</v>
      </c>
      <c r="J14" s="119">
        <f>I14*E14</f>
        <v>142666.66666666666</v>
      </c>
      <c r="K14" s="28" t="s">
        <v>135</v>
      </c>
      <c r="L14" s="28" t="s">
        <v>135</v>
      </c>
      <c r="M14" s="28"/>
      <c r="N14" s="28" t="s">
        <v>135</v>
      </c>
      <c r="P14" s="28" t="s">
        <v>135</v>
      </c>
      <c r="Q14" s="30"/>
      <c r="V14" s="29" t="s">
        <v>24</v>
      </c>
    </row>
    <row r="15" spans="1:22">
      <c r="A15" s="26">
        <v>42872</v>
      </c>
      <c r="B15" s="27" t="s">
        <v>92</v>
      </c>
      <c r="C15" s="27">
        <v>2</v>
      </c>
      <c r="D15" s="27">
        <v>1</v>
      </c>
      <c r="E15" s="27">
        <v>250</v>
      </c>
      <c r="F15" s="27">
        <v>80</v>
      </c>
      <c r="G15" s="27">
        <v>61</v>
      </c>
      <c r="H15" s="27">
        <v>81</v>
      </c>
      <c r="I15" s="120">
        <f>AVERAGE(F15:H15)/D15</f>
        <v>74</v>
      </c>
      <c r="J15" s="119">
        <f>I15*E15</f>
        <v>18500</v>
      </c>
      <c r="K15" s="28" t="s">
        <v>135</v>
      </c>
      <c r="L15" s="28" t="s">
        <v>135</v>
      </c>
      <c r="M15" s="28"/>
      <c r="N15" s="28" t="s">
        <v>135</v>
      </c>
      <c r="P15" s="28" t="s">
        <v>135</v>
      </c>
      <c r="Q15" s="30"/>
      <c r="V15" s="29" t="s">
        <v>24</v>
      </c>
    </row>
    <row r="16" spans="1:22">
      <c r="A16" s="26">
        <v>42872</v>
      </c>
      <c r="B16" s="27" t="s">
        <v>103</v>
      </c>
      <c r="C16" s="27">
        <v>1</v>
      </c>
      <c r="D16" s="27">
        <v>0.5</v>
      </c>
      <c r="E16" s="27">
        <v>500</v>
      </c>
      <c r="F16" s="27">
        <v>242</v>
      </c>
      <c r="G16" s="27">
        <v>210</v>
      </c>
      <c r="H16" s="27">
        <v>285</v>
      </c>
      <c r="I16" s="120">
        <f>AVERAGE(F16:H16)/D16</f>
        <v>491.33333333333331</v>
      </c>
      <c r="J16" s="119">
        <f>I16*E16</f>
        <v>245666.66666666666</v>
      </c>
      <c r="K16" s="28" t="s">
        <v>135</v>
      </c>
      <c r="L16" s="28" t="s">
        <v>135</v>
      </c>
      <c r="M16" s="28"/>
      <c r="N16" s="28" t="s">
        <v>135</v>
      </c>
      <c r="P16" s="28" t="s">
        <v>135</v>
      </c>
      <c r="Q16" s="30"/>
      <c r="R16" s="29" t="s">
        <v>23</v>
      </c>
      <c r="V16" s="29" t="s">
        <v>24</v>
      </c>
    </row>
    <row r="17" spans="1:22">
      <c r="A17" s="26">
        <v>42872</v>
      </c>
      <c r="B17" s="27" t="s">
        <v>102</v>
      </c>
      <c r="C17" s="27">
        <v>1</v>
      </c>
      <c r="D17" s="27">
        <v>0.5</v>
      </c>
      <c r="E17" s="27">
        <v>500</v>
      </c>
      <c r="F17" s="27">
        <v>54</v>
      </c>
      <c r="G17" s="27">
        <v>55</v>
      </c>
      <c r="H17" s="27">
        <v>50</v>
      </c>
      <c r="I17" s="120">
        <f>AVERAGE(F17:H17)/D17</f>
        <v>106</v>
      </c>
      <c r="J17" s="119">
        <f>I17*E17</f>
        <v>53000</v>
      </c>
      <c r="K17" s="28" t="s">
        <v>135</v>
      </c>
      <c r="L17" s="28" t="s">
        <v>135</v>
      </c>
      <c r="M17" s="28"/>
      <c r="N17" s="28" t="s">
        <v>135</v>
      </c>
      <c r="P17" s="28" t="s">
        <v>135</v>
      </c>
      <c r="Q17" s="30"/>
      <c r="R17" s="29" t="s">
        <v>26</v>
      </c>
      <c r="V17" s="29" t="s">
        <v>24</v>
      </c>
    </row>
    <row r="18" spans="1:22">
      <c r="A18" s="26">
        <v>42872</v>
      </c>
      <c r="B18" s="27" t="s">
        <v>101</v>
      </c>
      <c r="C18" s="27">
        <v>1</v>
      </c>
      <c r="D18" s="27">
        <v>0.5</v>
      </c>
      <c r="E18" s="27">
        <v>150</v>
      </c>
      <c r="F18" s="27">
        <v>33</v>
      </c>
      <c r="G18" s="27">
        <v>32</v>
      </c>
      <c r="H18" s="27">
        <v>29</v>
      </c>
      <c r="I18" s="120">
        <f>AVERAGE(F18:H18)/D18</f>
        <v>62.666666666666664</v>
      </c>
      <c r="J18" s="119">
        <f>I18*E18</f>
        <v>9400</v>
      </c>
      <c r="K18" s="28" t="s">
        <v>135</v>
      </c>
      <c r="L18" s="28" t="s">
        <v>135</v>
      </c>
      <c r="M18" s="28"/>
      <c r="N18" s="28" t="s">
        <v>135</v>
      </c>
      <c r="P18" s="28" t="s">
        <v>135</v>
      </c>
      <c r="Q18" s="30"/>
      <c r="V18" s="29" t="s">
        <v>24</v>
      </c>
    </row>
    <row r="19" spans="1:22">
      <c r="A19" s="26">
        <v>42872</v>
      </c>
      <c r="B19" s="27" t="s">
        <v>99</v>
      </c>
      <c r="C19" s="27">
        <v>2</v>
      </c>
      <c r="D19" s="27">
        <v>1</v>
      </c>
      <c r="E19" s="27">
        <v>250</v>
      </c>
      <c r="F19" s="27">
        <v>4</v>
      </c>
      <c r="G19" s="27">
        <v>12</v>
      </c>
      <c r="H19" s="27">
        <v>16</v>
      </c>
      <c r="I19" s="120">
        <f>AVERAGE(F19:H19)/D19</f>
        <v>10.666666666666666</v>
      </c>
      <c r="J19" s="119">
        <f>I19*E19</f>
        <v>2666.6666666666665</v>
      </c>
      <c r="K19" s="28" t="s">
        <v>135</v>
      </c>
      <c r="L19" s="28" t="s">
        <v>135</v>
      </c>
      <c r="M19" s="28"/>
      <c r="N19" s="28" t="s">
        <v>135</v>
      </c>
      <c r="P19" s="28" t="s">
        <v>135</v>
      </c>
      <c r="Q19" s="30"/>
      <c r="V19" s="29" t="s">
        <v>24</v>
      </c>
    </row>
    <row r="20" spans="1:22">
      <c r="A20" s="26">
        <v>42872</v>
      </c>
      <c r="B20" s="27" t="s">
        <v>100</v>
      </c>
      <c r="C20" s="27">
        <v>1</v>
      </c>
      <c r="D20" s="27">
        <v>0.5</v>
      </c>
      <c r="E20" s="27">
        <v>500</v>
      </c>
      <c r="F20" s="27">
        <v>371</v>
      </c>
      <c r="G20" s="27">
        <v>366</v>
      </c>
      <c r="H20" s="27">
        <v>400</v>
      </c>
      <c r="I20" s="120">
        <f>AVERAGE(F20:H20)/D20</f>
        <v>758</v>
      </c>
      <c r="J20" s="119">
        <f>I20*E20</f>
        <v>379000</v>
      </c>
      <c r="K20" s="28" t="s">
        <v>135</v>
      </c>
      <c r="L20" s="28" t="s">
        <v>135</v>
      </c>
      <c r="M20" s="28"/>
      <c r="N20" s="28" t="s">
        <v>135</v>
      </c>
      <c r="P20" s="28" t="s">
        <v>135</v>
      </c>
      <c r="Q20" s="30"/>
      <c r="V20" s="29" t="s">
        <v>24</v>
      </c>
    </row>
    <row r="21" spans="1:22">
      <c r="A21" s="26">
        <v>42872</v>
      </c>
      <c r="B21" s="27" t="s">
        <v>100</v>
      </c>
      <c r="C21" s="27">
        <v>1</v>
      </c>
      <c r="D21" s="27">
        <v>0.5</v>
      </c>
      <c r="E21" s="27">
        <v>200</v>
      </c>
      <c r="F21" s="27">
        <v>31</v>
      </c>
      <c r="G21" s="27">
        <v>40</v>
      </c>
      <c r="H21" s="27">
        <v>40</v>
      </c>
      <c r="I21" s="120">
        <f>AVERAGE(F21:H21)/D21</f>
        <v>74</v>
      </c>
      <c r="J21" s="119">
        <f>I21*E21</f>
        <v>14800</v>
      </c>
      <c r="K21" s="28" t="s">
        <v>135</v>
      </c>
      <c r="L21" s="28" t="s">
        <v>135</v>
      </c>
      <c r="M21" s="28"/>
      <c r="N21" s="28" t="s">
        <v>135</v>
      </c>
      <c r="P21" s="28" t="s">
        <v>135</v>
      </c>
      <c r="Q21" s="30"/>
      <c r="R21" s="29" t="s">
        <v>22</v>
      </c>
      <c r="V21" s="29" t="s">
        <v>24</v>
      </c>
    </row>
    <row r="22" spans="1:22">
      <c r="A22" s="26">
        <v>42872</v>
      </c>
      <c r="B22" s="27" t="s">
        <v>100</v>
      </c>
      <c r="C22" s="27">
        <v>1</v>
      </c>
      <c r="D22" s="27">
        <v>0.5</v>
      </c>
      <c r="E22" s="27">
        <v>200</v>
      </c>
      <c r="F22" s="27">
        <v>31</v>
      </c>
      <c r="G22" s="27">
        <v>26</v>
      </c>
      <c r="H22" s="27">
        <v>23</v>
      </c>
      <c r="I22" s="120">
        <f>AVERAGE(F22:H22)/D22</f>
        <v>53.333333333333336</v>
      </c>
      <c r="J22" s="119">
        <f>I22*E22</f>
        <v>10666.666666666668</v>
      </c>
      <c r="K22" s="28" t="s">
        <v>135</v>
      </c>
      <c r="L22" s="28" t="s">
        <v>135</v>
      </c>
      <c r="M22" s="28"/>
      <c r="N22" s="28" t="s">
        <v>135</v>
      </c>
      <c r="P22" s="28" t="s">
        <v>135</v>
      </c>
      <c r="Q22" s="30"/>
      <c r="R22" s="29" t="s">
        <v>22</v>
      </c>
      <c r="V22" s="29" t="s">
        <v>24</v>
      </c>
    </row>
    <row r="23" spans="1:22">
      <c r="A23" s="26">
        <v>42872</v>
      </c>
      <c r="B23" s="27" t="s">
        <v>95</v>
      </c>
      <c r="C23" s="27">
        <v>2</v>
      </c>
      <c r="D23" s="27">
        <v>1</v>
      </c>
      <c r="E23" s="27">
        <v>250</v>
      </c>
      <c r="F23" s="27">
        <v>3</v>
      </c>
      <c r="G23" s="27">
        <v>7</v>
      </c>
      <c r="H23" s="27">
        <v>7</v>
      </c>
      <c r="I23" s="120">
        <f>AVERAGE(F23:H23)/D23</f>
        <v>5.666666666666667</v>
      </c>
      <c r="J23" s="119">
        <f>I23*E23</f>
        <v>1416.6666666666667</v>
      </c>
      <c r="K23" s="28" t="s">
        <v>135</v>
      </c>
      <c r="L23" s="28" t="s">
        <v>135</v>
      </c>
      <c r="M23" s="28"/>
      <c r="N23" s="28" t="s">
        <v>135</v>
      </c>
      <c r="P23" s="28" t="s">
        <v>135</v>
      </c>
      <c r="Q23" s="30"/>
      <c r="V23" s="29" t="s">
        <v>24</v>
      </c>
    </row>
    <row r="24" spans="1:22">
      <c r="A24" s="26">
        <v>42872</v>
      </c>
      <c r="B24" s="27" t="s">
        <v>96</v>
      </c>
      <c r="C24" s="27">
        <v>2</v>
      </c>
      <c r="D24" s="27">
        <v>0.5</v>
      </c>
      <c r="E24" s="27">
        <v>800</v>
      </c>
      <c r="F24" s="27">
        <v>136</v>
      </c>
      <c r="G24" s="27">
        <v>131</v>
      </c>
      <c r="H24" s="27">
        <v>134</v>
      </c>
      <c r="I24" s="120">
        <f>AVERAGE(F24:H24)/D24</f>
        <v>267.33333333333331</v>
      </c>
      <c r="J24" s="119">
        <f>I24*E24</f>
        <v>213866.66666666666</v>
      </c>
      <c r="K24" s="28" t="s">
        <v>135</v>
      </c>
      <c r="L24" s="28" t="s">
        <v>135</v>
      </c>
      <c r="M24" s="28"/>
      <c r="N24" s="28" t="s">
        <v>135</v>
      </c>
      <c r="P24" s="28" t="s">
        <v>135</v>
      </c>
      <c r="Q24" s="30"/>
      <c r="V24" s="29" t="s">
        <v>24</v>
      </c>
    </row>
    <row r="25" spans="1:22">
      <c r="A25" s="26">
        <v>42872</v>
      </c>
      <c r="B25" s="27" t="s">
        <v>96</v>
      </c>
      <c r="C25" s="27">
        <v>2</v>
      </c>
      <c r="D25" s="27">
        <v>0.5</v>
      </c>
      <c r="E25" s="27">
        <v>250</v>
      </c>
      <c r="F25" s="27">
        <v>5</v>
      </c>
      <c r="G25" s="27">
        <v>8</v>
      </c>
      <c r="H25" s="27">
        <v>12</v>
      </c>
      <c r="I25" s="120">
        <f>AVERAGE(F25:H25)/D25</f>
        <v>16.666666666666668</v>
      </c>
      <c r="J25" s="119">
        <f>I25*E25</f>
        <v>4166.666666666667</v>
      </c>
      <c r="K25" s="28" t="s">
        <v>135</v>
      </c>
      <c r="L25" s="28" t="s">
        <v>135</v>
      </c>
      <c r="M25" s="28"/>
      <c r="N25" s="28" t="s">
        <v>135</v>
      </c>
      <c r="P25" s="28" t="s">
        <v>135</v>
      </c>
      <c r="Q25" s="30"/>
      <c r="V25" s="29" t="s">
        <v>24</v>
      </c>
    </row>
    <row r="26" spans="1:22">
      <c r="A26" s="26">
        <v>42873</v>
      </c>
      <c r="B26" s="27" t="s">
        <v>91</v>
      </c>
      <c r="D26" s="27">
        <v>0.5</v>
      </c>
      <c r="E26" s="27">
        <v>350</v>
      </c>
      <c r="F26" s="27">
        <v>33</v>
      </c>
      <c r="G26" s="27">
        <v>32</v>
      </c>
      <c r="H26" s="27">
        <v>38</v>
      </c>
      <c r="I26" s="120">
        <f>AVERAGE(F26:H26)/D26</f>
        <v>68.666666666666671</v>
      </c>
      <c r="J26" s="119">
        <f>I26*E26</f>
        <v>24033.333333333336</v>
      </c>
      <c r="K26" s="28" t="s">
        <v>135</v>
      </c>
      <c r="L26" s="28" t="s">
        <v>135</v>
      </c>
      <c r="M26" s="28"/>
      <c r="N26" s="28" t="s">
        <v>135</v>
      </c>
      <c r="P26" s="28" t="s">
        <v>135</v>
      </c>
      <c r="Q26" s="30"/>
      <c r="V26" s="29" t="s">
        <v>24</v>
      </c>
    </row>
    <row r="27" spans="1:22">
      <c r="A27" s="26">
        <v>42873</v>
      </c>
      <c r="B27" s="27" t="s">
        <v>103</v>
      </c>
      <c r="D27" s="27">
        <v>1</v>
      </c>
      <c r="E27" s="27">
        <v>250</v>
      </c>
      <c r="F27" s="27">
        <v>2</v>
      </c>
      <c r="G27" s="27">
        <v>4</v>
      </c>
      <c r="H27" s="27">
        <v>6</v>
      </c>
      <c r="I27" s="120">
        <f>AVERAGE(F27:H27)/D27</f>
        <v>4</v>
      </c>
      <c r="J27" s="119">
        <f>I27*E27</f>
        <v>1000</v>
      </c>
      <c r="K27" s="28" t="s">
        <v>135</v>
      </c>
      <c r="L27" s="28" t="s">
        <v>135</v>
      </c>
      <c r="M27" s="28"/>
      <c r="N27" s="28" t="s">
        <v>135</v>
      </c>
      <c r="P27" s="28" t="s">
        <v>135</v>
      </c>
      <c r="Q27" s="30"/>
      <c r="V27" s="29" t="s">
        <v>24</v>
      </c>
    </row>
    <row r="28" spans="1:22">
      <c r="A28" s="26">
        <v>42873</v>
      </c>
      <c r="B28" s="27" t="s">
        <v>102</v>
      </c>
      <c r="D28" s="27">
        <v>1</v>
      </c>
      <c r="E28" s="27">
        <v>250</v>
      </c>
      <c r="F28" s="27">
        <v>0</v>
      </c>
      <c r="G28" s="27">
        <v>1</v>
      </c>
      <c r="H28" s="27">
        <v>2</v>
      </c>
      <c r="I28" s="120">
        <f>AVERAGE(F28:H28)/D28</f>
        <v>1</v>
      </c>
      <c r="J28" s="119">
        <f>I28*E28</f>
        <v>250</v>
      </c>
      <c r="K28" s="28" t="s">
        <v>135</v>
      </c>
      <c r="L28" s="28" t="s">
        <v>135</v>
      </c>
      <c r="M28" s="28"/>
      <c r="N28" s="28" t="s">
        <v>135</v>
      </c>
      <c r="P28" s="28" t="s">
        <v>135</v>
      </c>
      <c r="Q28" s="30"/>
      <c r="V28" s="29" t="s">
        <v>24</v>
      </c>
    </row>
    <row r="29" spans="1:22">
      <c r="A29" s="26">
        <v>42873</v>
      </c>
      <c r="B29" s="27" t="s">
        <v>101</v>
      </c>
      <c r="D29" s="27">
        <v>1</v>
      </c>
      <c r="E29" s="27">
        <v>250</v>
      </c>
      <c r="F29" s="27">
        <v>23</v>
      </c>
      <c r="G29" s="27">
        <v>26</v>
      </c>
      <c r="H29" s="27">
        <v>20</v>
      </c>
      <c r="I29" s="120">
        <f>AVERAGE(F29:H29)/D29</f>
        <v>23</v>
      </c>
      <c r="J29" s="119">
        <f>I29*E29</f>
        <v>5750</v>
      </c>
      <c r="K29" s="28" t="s">
        <v>135</v>
      </c>
      <c r="L29" s="28" t="s">
        <v>135</v>
      </c>
      <c r="M29" s="28"/>
      <c r="N29" s="28" t="s">
        <v>135</v>
      </c>
      <c r="P29" s="28" t="s">
        <v>135</v>
      </c>
      <c r="Q29" s="30"/>
      <c r="V29" s="29" t="s">
        <v>24</v>
      </c>
    </row>
    <row r="30" spans="1:22">
      <c r="A30" s="26">
        <v>42873</v>
      </c>
      <c r="B30" s="27" t="s">
        <v>99</v>
      </c>
      <c r="D30" s="27">
        <v>1</v>
      </c>
      <c r="E30" s="27">
        <v>200</v>
      </c>
      <c r="F30" s="27">
        <v>1</v>
      </c>
      <c r="G30" s="27">
        <v>1</v>
      </c>
      <c r="H30" s="27">
        <v>1</v>
      </c>
      <c r="I30" s="120">
        <f>AVERAGE(F30:H30)/D30</f>
        <v>1</v>
      </c>
      <c r="J30" s="119">
        <f>I30*E30</f>
        <v>200</v>
      </c>
      <c r="K30" s="28" t="s">
        <v>135</v>
      </c>
      <c r="L30" s="28" t="s">
        <v>135</v>
      </c>
      <c r="M30" s="28"/>
      <c r="N30" s="28" t="s">
        <v>135</v>
      </c>
      <c r="P30" s="28" t="s">
        <v>135</v>
      </c>
      <c r="Q30" s="30"/>
      <c r="V30" s="29" t="s">
        <v>24</v>
      </c>
    </row>
    <row r="31" spans="1:22">
      <c r="A31" s="26">
        <v>42873</v>
      </c>
      <c r="B31" s="27" t="s">
        <v>100</v>
      </c>
      <c r="D31" s="27">
        <v>1</v>
      </c>
      <c r="E31" s="27">
        <v>300</v>
      </c>
      <c r="F31" s="27">
        <v>27</v>
      </c>
      <c r="G31" s="27">
        <v>43</v>
      </c>
      <c r="H31" s="27">
        <v>42</v>
      </c>
      <c r="I31" s="120">
        <f>AVERAGE(F31:H31)/D31</f>
        <v>37.333333333333336</v>
      </c>
      <c r="J31" s="119">
        <f>I31*E31</f>
        <v>11200</v>
      </c>
      <c r="K31" s="28" t="s">
        <v>135</v>
      </c>
      <c r="L31" s="28" t="s">
        <v>135</v>
      </c>
      <c r="M31" s="28"/>
      <c r="N31" s="28" t="s">
        <v>135</v>
      </c>
      <c r="P31" s="28" t="s">
        <v>135</v>
      </c>
      <c r="Q31" s="30"/>
      <c r="V31" s="29" t="s">
        <v>24</v>
      </c>
    </row>
    <row r="32" spans="1:22">
      <c r="A32" s="26">
        <v>42873</v>
      </c>
      <c r="B32" s="27" t="s">
        <v>96</v>
      </c>
      <c r="D32" s="27">
        <v>1</v>
      </c>
      <c r="E32" s="27">
        <v>250</v>
      </c>
      <c r="F32" s="27">
        <v>16</v>
      </c>
      <c r="G32" s="27">
        <v>11</v>
      </c>
      <c r="H32" s="27">
        <v>16</v>
      </c>
      <c r="I32" s="120">
        <f>AVERAGE(F32:H32)/D32</f>
        <v>14.333333333333334</v>
      </c>
      <c r="J32" s="119">
        <f>I32*E32</f>
        <v>3583.3333333333335</v>
      </c>
      <c r="K32" s="28" t="s">
        <v>135</v>
      </c>
      <c r="L32" s="28" t="s">
        <v>135</v>
      </c>
      <c r="M32" s="28"/>
      <c r="N32" s="28" t="s">
        <v>135</v>
      </c>
      <c r="P32" s="28" t="s">
        <v>135</v>
      </c>
      <c r="Q32" s="30"/>
      <c r="V32" s="29" t="s">
        <v>24</v>
      </c>
    </row>
    <row r="33" spans="1:22" s="128" customFormat="1">
      <c r="A33" s="122">
        <v>42874</v>
      </c>
      <c r="B33" s="123" t="s">
        <v>91</v>
      </c>
      <c r="C33" s="123"/>
      <c r="D33" s="123">
        <v>2</v>
      </c>
      <c r="E33" s="123">
        <v>500</v>
      </c>
      <c r="F33" s="123">
        <v>49</v>
      </c>
      <c r="G33" s="123">
        <v>44</v>
      </c>
      <c r="H33" s="123">
        <v>50</v>
      </c>
      <c r="I33" s="124">
        <f>AVERAGE(F33:H33)/D33</f>
        <v>23.833333333333332</v>
      </c>
      <c r="J33" s="125">
        <f>I33*E33</f>
        <v>11916.666666666666</v>
      </c>
      <c r="K33" s="126">
        <v>17</v>
      </c>
      <c r="L33" s="127"/>
      <c r="M33" s="127"/>
      <c r="N33" s="128">
        <v>500</v>
      </c>
      <c r="O33" s="111">
        <f>N33*I33</f>
        <v>11916.666666666666</v>
      </c>
      <c r="P33" s="129"/>
      <c r="Q33" s="130"/>
    </row>
    <row r="34" spans="1:22" s="128" customFormat="1">
      <c r="A34" s="122">
        <v>42874</v>
      </c>
      <c r="B34" s="123" t="s">
        <v>93</v>
      </c>
      <c r="C34" s="123"/>
      <c r="D34" s="123">
        <v>2</v>
      </c>
      <c r="E34" s="123">
        <v>175</v>
      </c>
      <c r="F34" s="123">
        <v>27</v>
      </c>
      <c r="G34" s="123">
        <v>23</v>
      </c>
      <c r="H34" s="123">
        <v>20</v>
      </c>
      <c r="I34" s="124">
        <f>AVERAGE(F34:H34)/D34</f>
        <v>11.666666666666666</v>
      </c>
      <c r="J34" s="125">
        <f>I34*E34</f>
        <v>2041.6666666666665</v>
      </c>
      <c r="K34" s="126">
        <v>19</v>
      </c>
      <c r="L34" s="127"/>
      <c r="M34" s="127"/>
      <c r="N34" s="128">
        <v>175</v>
      </c>
      <c r="O34" s="111">
        <f t="shared" ref="O34:O36" si="0">N34*I34</f>
        <v>2041.6666666666665</v>
      </c>
      <c r="P34" s="129"/>
      <c r="Q34" s="130"/>
    </row>
    <row r="35" spans="1:22" s="128" customFormat="1">
      <c r="A35" s="122">
        <v>42874</v>
      </c>
      <c r="B35" s="123" t="s">
        <v>105</v>
      </c>
      <c r="C35" s="123"/>
      <c r="D35" s="123">
        <v>1</v>
      </c>
      <c r="E35" s="123">
        <v>150</v>
      </c>
      <c r="F35" s="123">
        <v>2</v>
      </c>
      <c r="G35" s="123">
        <v>1</v>
      </c>
      <c r="H35" s="123">
        <v>4</v>
      </c>
      <c r="I35" s="124">
        <f>AVERAGE(F35:H35)/D35</f>
        <v>2.3333333333333335</v>
      </c>
      <c r="J35" s="125">
        <f>I35*E35</f>
        <v>350</v>
      </c>
      <c r="K35" s="126">
        <v>8</v>
      </c>
      <c r="L35" s="127"/>
      <c r="M35" s="127"/>
      <c r="N35" s="128">
        <v>150</v>
      </c>
      <c r="O35" s="111">
        <f t="shared" si="0"/>
        <v>350</v>
      </c>
      <c r="P35" s="129"/>
      <c r="Q35" s="130"/>
    </row>
    <row r="36" spans="1:22" s="128" customFormat="1">
      <c r="A36" s="122">
        <v>42874</v>
      </c>
      <c r="B36" s="123" t="s">
        <v>101</v>
      </c>
      <c r="C36" s="123"/>
      <c r="D36" s="123">
        <v>0.5</v>
      </c>
      <c r="E36" s="123">
        <v>800</v>
      </c>
      <c r="F36" s="123">
        <v>133</v>
      </c>
      <c r="G36" s="123">
        <v>139</v>
      </c>
      <c r="H36" s="123">
        <v>106</v>
      </c>
      <c r="I36" s="124">
        <f>AVERAGE(F36:H36)/D36</f>
        <v>252</v>
      </c>
      <c r="J36" s="125">
        <f>I36*E36</f>
        <v>201600</v>
      </c>
      <c r="K36" s="126" t="s">
        <v>136</v>
      </c>
      <c r="L36" s="127"/>
      <c r="M36" s="127"/>
      <c r="N36" s="128">
        <v>800</v>
      </c>
      <c r="O36" s="111">
        <f t="shared" si="0"/>
        <v>201600</v>
      </c>
      <c r="P36" s="129"/>
      <c r="Q36" s="130"/>
      <c r="V36" s="128" t="s">
        <v>35</v>
      </c>
    </row>
    <row r="37" spans="1:22">
      <c r="A37" s="26"/>
      <c r="I37" s="120"/>
      <c r="J37" s="119"/>
      <c r="K37" s="28"/>
      <c r="L37" s="28"/>
      <c r="M37" s="28"/>
      <c r="Q37" s="30"/>
    </row>
    <row r="38" spans="1:22" s="138" customFormat="1">
      <c r="A38" s="131">
        <v>42875</v>
      </c>
      <c r="B38" s="132" t="s">
        <v>90</v>
      </c>
      <c r="C38" s="132"/>
      <c r="D38" s="132">
        <v>0.5</v>
      </c>
      <c r="E38" s="132">
        <v>500</v>
      </c>
      <c r="F38" s="132">
        <v>95</v>
      </c>
      <c r="G38" s="132">
        <v>103</v>
      </c>
      <c r="H38" s="132">
        <v>126</v>
      </c>
      <c r="I38" s="133">
        <f>AVERAGE(F38:H38)/D38</f>
        <v>216</v>
      </c>
      <c r="J38" s="134">
        <f>I38*E38</f>
        <v>108000</v>
      </c>
      <c r="K38" s="110">
        <v>22</v>
      </c>
      <c r="L38" s="135"/>
      <c r="M38" s="135"/>
      <c r="N38" s="57">
        <v>500</v>
      </c>
      <c r="O38" s="111">
        <f t="shared" ref="O38:O43" si="1">N38*I38</f>
        <v>108000</v>
      </c>
      <c r="P38" s="136"/>
      <c r="Q38" s="137"/>
      <c r="V38" s="138" t="s">
        <v>32</v>
      </c>
    </row>
    <row r="39" spans="1:22" s="138" customFormat="1">
      <c r="A39" s="131">
        <v>42875</v>
      </c>
      <c r="B39" s="132" t="s">
        <v>93</v>
      </c>
      <c r="C39" s="132"/>
      <c r="D39" s="132">
        <v>0.5</v>
      </c>
      <c r="E39" s="132">
        <v>500</v>
      </c>
      <c r="F39" s="132">
        <v>89</v>
      </c>
      <c r="G39" s="132">
        <v>94</v>
      </c>
      <c r="H39" s="132">
        <v>86</v>
      </c>
      <c r="I39" s="133">
        <f>AVERAGE(F39:H39)/D39</f>
        <v>179.33333333333334</v>
      </c>
      <c r="J39" s="134">
        <f>I39*E39</f>
        <v>89666.666666666672</v>
      </c>
      <c r="K39" s="110">
        <v>19</v>
      </c>
      <c r="L39" s="135"/>
      <c r="M39" s="135"/>
      <c r="N39" s="57">
        <v>500</v>
      </c>
      <c r="O39" s="111">
        <f t="shared" si="1"/>
        <v>89666.666666666672</v>
      </c>
      <c r="P39" s="136"/>
      <c r="Q39" s="137"/>
      <c r="R39" s="135"/>
      <c r="V39" s="138" t="s">
        <v>32</v>
      </c>
    </row>
    <row r="40" spans="1:22" s="138" customFormat="1">
      <c r="A40" s="131">
        <v>42875</v>
      </c>
      <c r="B40" s="132" t="s">
        <v>102</v>
      </c>
      <c r="C40" s="132"/>
      <c r="D40" s="132">
        <v>0.5</v>
      </c>
      <c r="E40" s="132">
        <v>800</v>
      </c>
      <c r="F40" s="132">
        <v>201</v>
      </c>
      <c r="G40" s="132">
        <v>194</v>
      </c>
      <c r="H40" s="132">
        <v>185</v>
      </c>
      <c r="I40" s="133">
        <f>AVERAGE(F40:H40)/D40</f>
        <v>386.66666666666669</v>
      </c>
      <c r="J40" s="134">
        <f>I40*E40</f>
        <v>309333.33333333337</v>
      </c>
      <c r="K40" s="110">
        <v>5</v>
      </c>
      <c r="L40" s="135"/>
      <c r="M40" s="135"/>
      <c r="N40" s="57">
        <v>300</v>
      </c>
      <c r="O40" s="111">
        <f t="shared" si="1"/>
        <v>116000</v>
      </c>
      <c r="P40" s="136"/>
      <c r="Q40" s="137"/>
      <c r="V40" s="138" t="s">
        <v>36</v>
      </c>
    </row>
    <row r="41" spans="1:22" s="138" customFormat="1">
      <c r="A41" s="131">
        <v>42875</v>
      </c>
      <c r="B41" s="132" t="s">
        <v>101</v>
      </c>
      <c r="C41" s="132"/>
      <c r="D41" s="132">
        <v>0.5</v>
      </c>
      <c r="E41" s="132">
        <v>280</v>
      </c>
      <c r="F41" s="132">
        <v>16</v>
      </c>
      <c r="G41" s="132">
        <v>17</v>
      </c>
      <c r="H41" s="132">
        <v>15</v>
      </c>
      <c r="I41" s="133">
        <f>AVERAGE(F41:H41)/D41</f>
        <v>32</v>
      </c>
      <c r="J41" s="134">
        <f>I41*E41</f>
        <v>8960</v>
      </c>
      <c r="K41" s="110">
        <v>5</v>
      </c>
      <c r="L41" s="135"/>
      <c r="M41" s="135"/>
      <c r="N41" s="57">
        <v>280</v>
      </c>
      <c r="O41" s="111">
        <f t="shared" si="1"/>
        <v>8960</v>
      </c>
      <c r="P41" s="136"/>
      <c r="Q41" s="137"/>
      <c r="V41" s="138" t="s">
        <v>32</v>
      </c>
    </row>
    <row r="42" spans="1:22" s="138" customFormat="1">
      <c r="A42" s="131">
        <v>42875</v>
      </c>
      <c r="B42" s="132" t="s">
        <v>99</v>
      </c>
      <c r="C42" s="132"/>
      <c r="D42" s="132">
        <v>0.5</v>
      </c>
      <c r="E42" s="132">
        <v>750</v>
      </c>
      <c r="F42" s="132">
        <v>192</v>
      </c>
      <c r="G42" s="132">
        <v>180</v>
      </c>
      <c r="H42" s="132">
        <v>190</v>
      </c>
      <c r="I42" s="133">
        <f>AVERAGE(F42:H42)/D42</f>
        <v>374.66666666666669</v>
      </c>
      <c r="J42" s="134">
        <f>I42*E42</f>
        <v>281000</v>
      </c>
      <c r="K42" s="110">
        <v>7</v>
      </c>
      <c r="L42" s="135"/>
      <c r="M42" s="135"/>
      <c r="N42" s="57">
        <v>500</v>
      </c>
      <c r="O42" s="111">
        <f t="shared" si="1"/>
        <v>187333.33333333334</v>
      </c>
      <c r="P42" s="136"/>
      <c r="Q42" s="137"/>
      <c r="V42" s="138" t="s">
        <v>34</v>
      </c>
    </row>
    <row r="43" spans="1:22" s="138" customFormat="1">
      <c r="A43" s="131">
        <v>42875</v>
      </c>
      <c r="B43" s="132" t="s">
        <v>97</v>
      </c>
      <c r="C43" s="132"/>
      <c r="D43" s="132">
        <v>1</v>
      </c>
      <c r="E43" s="132">
        <v>200</v>
      </c>
      <c r="F43" s="132">
        <v>56</v>
      </c>
      <c r="G43" s="132">
        <v>54</v>
      </c>
      <c r="H43" s="132">
        <v>68</v>
      </c>
      <c r="I43" s="133">
        <f>AVERAGE(F43:H43)/D43</f>
        <v>59.333333333333336</v>
      </c>
      <c r="J43" s="134">
        <f>I43*E43</f>
        <v>11866.666666666668</v>
      </c>
      <c r="K43" s="110">
        <v>3</v>
      </c>
      <c r="L43" s="135"/>
      <c r="M43" s="135"/>
      <c r="N43" s="57">
        <v>200</v>
      </c>
      <c r="O43" s="111">
        <f t="shared" si="1"/>
        <v>11866.666666666668</v>
      </c>
      <c r="P43" s="136"/>
      <c r="Q43" s="137"/>
      <c r="V43" s="138" t="s">
        <v>53</v>
      </c>
    </row>
    <row r="44" spans="1:22">
      <c r="A44" s="26"/>
      <c r="I44" s="120"/>
      <c r="J44" s="119"/>
      <c r="K44" s="28"/>
      <c r="L44" s="28"/>
      <c r="M44" s="28"/>
      <c r="Q44" s="30"/>
    </row>
    <row r="45" spans="1:22" s="147" customFormat="1">
      <c r="A45" s="139">
        <v>42876</v>
      </c>
      <c r="B45" s="140" t="s">
        <v>90</v>
      </c>
      <c r="C45" s="140"/>
      <c r="D45" s="140">
        <v>1</v>
      </c>
      <c r="E45" s="140">
        <v>250</v>
      </c>
      <c r="F45" s="140">
        <v>53</v>
      </c>
      <c r="G45" s="140">
        <v>61</v>
      </c>
      <c r="H45" s="140">
        <v>45</v>
      </c>
      <c r="I45" s="141">
        <f>AVERAGE(F45:H45)/D45</f>
        <v>53</v>
      </c>
      <c r="J45" s="142">
        <f>I45*E45</f>
        <v>13250</v>
      </c>
      <c r="K45" s="143">
        <v>22</v>
      </c>
      <c r="L45" s="144"/>
      <c r="M45" s="144"/>
      <c r="N45" s="74">
        <v>250</v>
      </c>
      <c r="O45" s="111">
        <f t="shared" ref="O45:O53" si="2">N45*I45</f>
        <v>13250</v>
      </c>
      <c r="P45" s="145"/>
      <c r="Q45" s="146"/>
    </row>
    <row r="46" spans="1:22" s="147" customFormat="1">
      <c r="A46" s="139">
        <v>42876</v>
      </c>
      <c r="B46" s="140" t="s">
        <v>69</v>
      </c>
      <c r="C46" s="140"/>
      <c r="D46" s="140">
        <v>0.5</v>
      </c>
      <c r="E46" s="140">
        <v>800</v>
      </c>
      <c r="F46" s="140">
        <v>72</v>
      </c>
      <c r="G46" s="140">
        <v>71</v>
      </c>
      <c r="H46" s="140">
        <v>88</v>
      </c>
      <c r="I46" s="141">
        <f>AVERAGE(F46:H46)/D46</f>
        <v>154</v>
      </c>
      <c r="J46" s="142">
        <f>I46*E46</f>
        <v>123200</v>
      </c>
      <c r="K46" s="143">
        <v>23</v>
      </c>
      <c r="L46" s="144"/>
      <c r="M46" s="144"/>
      <c r="N46" s="74">
        <v>350</v>
      </c>
      <c r="O46" s="111">
        <f t="shared" si="2"/>
        <v>53900</v>
      </c>
      <c r="P46" s="145"/>
      <c r="Q46" s="148"/>
    </row>
    <row r="47" spans="1:22" s="147" customFormat="1">
      <c r="A47" s="139">
        <v>42876</v>
      </c>
      <c r="B47" s="140" t="s">
        <v>107</v>
      </c>
      <c r="C47" s="140"/>
      <c r="D47" s="140">
        <v>0.5</v>
      </c>
      <c r="E47" s="140">
        <v>800</v>
      </c>
      <c r="F47" s="140">
        <v>81</v>
      </c>
      <c r="G47" s="140">
        <v>80</v>
      </c>
      <c r="H47" s="140">
        <v>76</v>
      </c>
      <c r="I47" s="141">
        <f>AVERAGE(F47:H47)/D47</f>
        <v>158</v>
      </c>
      <c r="J47" s="142">
        <f>I47*E47</f>
        <v>126400</v>
      </c>
      <c r="K47" s="143">
        <v>13</v>
      </c>
      <c r="L47" s="144"/>
      <c r="M47" s="144"/>
      <c r="N47" s="149">
        <v>200</v>
      </c>
      <c r="O47" s="111">
        <f t="shared" si="2"/>
        <v>31600</v>
      </c>
      <c r="P47" s="145"/>
      <c r="Q47" s="148"/>
    </row>
    <row r="48" spans="1:22" s="147" customFormat="1">
      <c r="A48" s="139">
        <v>42876</v>
      </c>
      <c r="B48" s="140" t="s">
        <v>102</v>
      </c>
      <c r="C48" s="140"/>
      <c r="D48" s="140">
        <v>0.5</v>
      </c>
      <c r="E48" s="140">
        <v>800</v>
      </c>
      <c r="F48" s="140">
        <v>278</v>
      </c>
      <c r="G48" s="140">
        <v>294</v>
      </c>
      <c r="H48" s="140">
        <v>267</v>
      </c>
      <c r="I48" s="141">
        <f>AVERAGE(F48:H48)/D48</f>
        <v>559.33333333333337</v>
      </c>
      <c r="J48" s="142">
        <f>I48*E48</f>
        <v>447466.66666666669</v>
      </c>
      <c r="K48" s="143">
        <v>13</v>
      </c>
      <c r="L48" s="144"/>
      <c r="M48" s="144"/>
      <c r="N48" s="149">
        <v>150</v>
      </c>
      <c r="O48" s="111">
        <f t="shared" si="2"/>
        <v>83900</v>
      </c>
      <c r="P48" s="145"/>
      <c r="Q48" s="148"/>
    </row>
    <row r="49" spans="1:17" s="147" customFormat="1">
      <c r="A49" s="139">
        <v>42876</v>
      </c>
      <c r="B49" s="140" t="s">
        <v>101</v>
      </c>
      <c r="C49" s="140"/>
      <c r="D49" s="140">
        <v>0.5</v>
      </c>
      <c r="E49" s="140">
        <v>800</v>
      </c>
      <c r="F49" s="140">
        <v>118</v>
      </c>
      <c r="G49" s="140">
        <v>125</v>
      </c>
      <c r="H49" s="140">
        <v>122</v>
      </c>
      <c r="I49" s="141">
        <f>AVERAGE(F49:H49)/D49</f>
        <v>243.33333333333334</v>
      </c>
      <c r="J49" s="142">
        <f>I49*E49</f>
        <v>194666.66666666669</v>
      </c>
      <c r="K49" s="143">
        <v>12</v>
      </c>
      <c r="L49" s="144"/>
      <c r="M49" s="144"/>
      <c r="N49" s="149">
        <v>350</v>
      </c>
      <c r="O49" s="111">
        <f t="shared" si="2"/>
        <v>85166.666666666672</v>
      </c>
      <c r="P49" s="145"/>
      <c r="Q49" s="148"/>
    </row>
    <row r="50" spans="1:17" s="147" customFormat="1">
      <c r="A50" s="139">
        <v>42876</v>
      </c>
      <c r="B50" s="140" t="s">
        <v>100</v>
      </c>
      <c r="C50" s="140"/>
      <c r="D50" s="140">
        <v>0.5</v>
      </c>
      <c r="E50" s="140">
        <v>800</v>
      </c>
      <c r="F50" s="140">
        <v>116</v>
      </c>
      <c r="G50" s="140">
        <v>102</v>
      </c>
      <c r="H50" s="140">
        <v>105</v>
      </c>
      <c r="I50" s="141">
        <f>AVERAGE(F50:H50)/D50</f>
        <v>215.33333333333334</v>
      </c>
      <c r="J50" s="142">
        <f>I50*E50</f>
        <v>172266.66666666669</v>
      </c>
      <c r="K50" s="143">
        <v>11</v>
      </c>
      <c r="L50" s="144"/>
      <c r="M50" s="144"/>
      <c r="N50" s="149">
        <v>150</v>
      </c>
      <c r="O50" s="111">
        <f t="shared" si="2"/>
        <v>32300</v>
      </c>
      <c r="P50" s="145"/>
      <c r="Q50" s="148"/>
    </row>
    <row r="51" spans="1:17" s="147" customFormat="1">
      <c r="A51" s="139">
        <v>42876</v>
      </c>
      <c r="B51" s="140" t="s">
        <v>96</v>
      </c>
      <c r="C51" s="140"/>
      <c r="D51" s="140">
        <v>1</v>
      </c>
      <c r="E51" s="140">
        <v>250</v>
      </c>
      <c r="F51" s="140">
        <v>33</v>
      </c>
      <c r="G51" s="140">
        <v>38</v>
      </c>
      <c r="H51" s="140">
        <v>27</v>
      </c>
      <c r="I51" s="141">
        <f>AVERAGE(F51:H51)/D51</f>
        <v>32.666666666666664</v>
      </c>
      <c r="J51" s="142">
        <f>I51*E51</f>
        <v>8166.6666666666661</v>
      </c>
      <c r="K51" s="143">
        <v>11</v>
      </c>
      <c r="L51" s="144"/>
      <c r="M51" s="144"/>
      <c r="N51" s="149">
        <v>250</v>
      </c>
      <c r="O51" s="111">
        <f t="shared" si="2"/>
        <v>8166.6666666666661</v>
      </c>
      <c r="P51" s="145"/>
      <c r="Q51" s="148"/>
    </row>
    <row r="52" spans="1:17" s="147" customFormat="1">
      <c r="A52" s="139">
        <v>42876</v>
      </c>
      <c r="B52" s="140" t="s">
        <v>97</v>
      </c>
      <c r="C52" s="140"/>
      <c r="D52" s="140">
        <v>0.5</v>
      </c>
      <c r="E52" s="140">
        <v>800</v>
      </c>
      <c r="F52" s="140">
        <v>177</v>
      </c>
      <c r="G52" s="140">
        <v>158</v>
      </c>
      <c r="H52" s="140">
        <v>134</v>
      </c>
      <c r="I52" s="141">
        <f>AVERAGE(F52:H52)/D52</f>
        <v>312.66666666666669</v>
      </c>
      <c r="J52" s="142">
        <f>I52*E52</f>
        <v>250133.33333333334</v>
      </c>
      <c r="K52" s="143">
        <v>16</v>
      </c>
      <c r="L52" s="144"/>
      <c r="M52" s="144"/>
      <c r="N52" s="149">
        <v>250</v>
      </c>
      <c r="O52" s="111">
        <f t="shared" si="2"/>
        <v>78166.666666666672</v>
      </c>
      <c r="P52" s="145"/>
      <c r="Q52" s="148"/>
    </row>
    <row r="53" spans="1:17" s="147" customFormat="1">
      <c r="A53" s="139">
        <v>42876</v>
      </c>
      <c r="B53" s="140" t="s">
        <v>98</v>
      </c>
      <c r="C53" s="140"/>
      <c r="D53" s="140">
        <v>0.5</v>
      </c>
      <c r="E53" s="140">
        <v>800</v>
      </c>
      <c r="F53" s="140">
        <v>145</v>
      </c>
      <c r="G53" s="140">
        <v>104</v>
      </c>
      <c r="H53" s="140">
        <v>145</v>
      </c>
      <c r="I53" s="141">
        <f>AVERAGE(F53:H53)/D53</f>
        <v>262.66666666666669</v>
      </c>
      <c r="J53" s="142">
        <f>I53*E53</f>
        <v>210133.33333333334</v>
      </c>
      <c r="K53" s="143">
        <v>7</v>
      </c>
      <c r="L53" s="144"/>
      <c r="M53" s="144"/>
      <c r="N53" s="149">
        <v>250</v>
      </c>
      <c r="O53" s="111">
        <f t="shared" si="2"/>
        <v>65666.666666666672</v>
      </c>
      <c r="P53" s="145"/>
      <c r="Q53" s="148"/>
    </row>
    <row r="54" spans="1:17">
      <c r="A54" s="26"/>
      <c r="I54" s="120"/>
      <c r="J54" s="119"/>
      <c r="K54" s="28"/>
      <c r="L54" s="28"/>
      <c r="M54" s="28"/>
      <c r="Q54" s="30"/>
    </row>
    <row r="55" spans="1:17" s="159" customFormat="1">
      <c r="A55" s="150">
        <v>42877</v>
      </c>
      <c r="B55" s="151" t="s">
        <v>90</v>
      </c>
      <c r="C55" s="151"/>
      <c r="D55" s="151">
        <v>1</v>
      </c>
      <c r="E55" s="151">
        <v>125</v>
      </c>
      <c r="F55" s="151">
        <v>5</v>
      </c>
      <c r="G55" s="151">
        <v>6</v>
      </c>
      <c r="H55" s="151">
        <v>4</v>
      </c>
      <c r="I55" s="152">
        <f>AVERAGE(F55:H55)/D55</f>
        <v>5</v>
      </c>
      <c r="J55" s="153">
        <f>I55*E55</f>
        <v>625</v>
      </c>
      <c r="K55" s="154">
        <v>22</v>
      </c>
      <c r="L55" s="155"/>
      <c r="M55" s="155"/>
      <c r="N55" s="156">
        <v>200</v>
      </c>
      <c r="O55" s="111">
        <f t="shared" ref="O55:O61" si="3">N55*I55</f>
        <v>1000</v>
      </c>
      <c r="P55" s="157"/>
      <c r="Q55" s="158"/>
    </row>
    <row r="56" spans="1:17" s="159" customFormat="1">
      <c r="A56" s="150">
        <v>42877</v>
      </c>
      <c r="B56" s="151" t="s">
        <v>69</v>
      </c>
      <c r="C56" s="151"/>
      <c r="D56" s="151">
        <v>1</v>
      </c>
      <c r="E56" s="151">
        <v>200</v>
      </c>
      <c r="F56" s="151">
        <v>10</v>
      </c>
      <c r="G56" s="151">
        <v>9</v>
      </c>
      <c r="H56" s="151">
        <v>8</v>
      </c>
      <c r="I56" s="152">
        <f>AVERAGE(F56:H56)/D56</f>
        <v>9</v>
      </c>
      <c r="J56" s="153">
        <f>I56*E56</f>
        <v>1800</v>
      </c>
      <c r="K56" s="154">
        <v>8</v>
      </c>
      <c r="L56" s="155"/>
      <c r="M56" s="155"/>
      <c r="N56" s="156">
        <v>175</v>
      </c>
      <c r="O56" s="111">
        <f t="shared" si="3"/>
        <v>1575</v>
      </c>
      <c r="P56" s="157"/>
      <c r="Q56" s="158"/>
    </row>
    <row r="57" spans="1:17" s="159" customFormat="1">
      <c r="A57" s="150">
        <v>42877</v>
      </c>
      <c r="B57" s="151" t="s">
        <v>106</v>
      </c>
      <c r="C57" s="151"/>
      <c r="D57" s="151">
        <v>1</v>
      </c>
      <c r="E57" s="151">
        <v>250</v>
      </c>
      <c r="F57" s="151">
        <v>1</v>
      </c>
      <c r="G57" s="151">
        <v>3</v>
      </c>
      <c r="H57" s="151">
        <v>3</v>
      </c>
      <c r="I57" s="152">
        <f>AVERAGE(F57:H57)/D57</f>
        <v>2.3333333333333335</v>
      </c>
      <c r="J57" s="153">
        <f>I57*E57</f>
        <v>583.33333333333337</v>
      </c>
      <c r="K57" s="154">
        <v>13</v>
      </c>
      <c r="L57" s="155"/>
      <c r="M57" s="155"/>
      <c r="N57" s="156">
        <v>300</v>
      </c>
      <c r="O57" s="111">
        <f t="shared" si="3"/>
        <v>700</v>
      </c>
      <c r="P57" s="157"/>
      <c r="Q57" s="158"/>
    </row>
    <row r="58" spans="1:17" s="159" customFormat="1">
      <c r="A58" s="150">
        <v>42877</v>
      </c>
      <c r="B58" s="151" t="s">
        <v>104</v>
      </c>
      <c r="C58" s="151"/>
      <c r="D58" s="151">
        <v>1</v>
      </c>
      <c r="E58" s="151">
        <v>175</v>
      </c>
      <c r="F58" s="151">
        <v>3</v>
      </c>
      <c r="G58" s="151">
        <v>4</v>
      </c>
      <c r="H58" s="151">
        <v>1</v>
      </c>
      <c r="I58" s="152">
        <f>AVERAGE(F58:H58)/D58</f>
        <v>2.6666666666666665</v>
      </c>
      <c r="J58" s="153">
        <f>I58*E58</f>
        <v>466.66666666666663</v>
      </c>
      <c r="K58" s="154">
        <v>16</v>
      </c>
      <c r="L58" s="155"/>
      <c r="M58" s="155"/>
      <c r="N58" s="156">
        <v>250</v>
      </c>
      <c r="O58" s="111">
        <f t="shared" si="3"/>
        <v>666.66666666666663</v>
      </c>
      <c r="P58" s="157"/>
      <c r="Q58" s="158"/>
    </row>
    <row r="59" spans="1:17" s="159" customFormat="1">
      <c r="A59" s="150">
        <v>42877</v>
      </c>
      <c r="B59" s="151" t="s">
        <v>101</v>
      </c>
      <c r="C59" s="151"/>
      <c r="D59" s="151">
        <v>1</v>
      </c>
      <c r="E59" s="151">
        <v>200</v>
      </c>
      <c r="F59" s="151">
        <v>17</v>
      </c>
      <c r="G59" s="151">
        <v>18</v>
      </c>
      <c r="H59" s="151">
        <v>16</v>
      </c>
      <c r="I59" s="152">
        <f>AVERAGE(F59:H59)/D59</f>
        <v>17</v>
      </c>
      <c r="J59" s="153">
        <f>I59*E59</f>
        <v>3400</v>
      </c>
      <c r="K59" s="154">
        <v>12</v>
      </c>
      <c r="L59" s="155"/>
      <c r="M59" s="155"/>
      <c r="N59" s="156">
        <v>250</v>
      </c>
      <c r="O59" s="111">
        <f t="shared" si="3"/>
        <v>4250</v>
      </c>
      <c r="P59" s="157"/>
      <c r="Q59" s="158"/>
    </row>
    <row r="60" spans="1:17" s="159" customFormat="1">
      <c r="A60" s="150">
        <v>42877</v>
      </c>
      <c r="B60" s="151" t="s">
        <v>96</v>
      </c>
      <c r="C60" s="151"/>
      <c r="D60" s="151">
        <v>1</v>
      </c>
      <c r="E60" s="151">
        <v>250</v>
      </c>
      <c r="F60" s="151">
        <v>97</v>
      </c>
      <c r="G60" s="151">
        <v>101</v>
      </c>
      <c r="H60" s="151">
        <v>96</v>
      </c>
      <c r="I60" s="152">
        <f>AVERAGE(F60:H60)/D60</f>
        <v>98</v>
      </c>
      <c r="J60" s="153">
        <f>I60*E60</f>
        <v>24500</v>
      </c>
      <c r="K60" s="154"/>
      <c r="L60" s="155"/>
      <c r="M60" s="155"/>
      <c r="N60" s="156">
        <v>200</v>
      </c>
      <c r="O60" s="111">
        <f t="shared" si="3"/>
        <v>19600</v>
      </c>
      <c r="P60" s="157"/>
      <c r="Q60" s="158"/>
    </row>
    <row r="61" spans="1:17" s="159" customFormat="1">
      <c r="A61" s="150">
        <v>42877</v>
      </c>
      <c r="B61" s="151" t="s">
        <v>97</v>
      </c>
      <c r="C61" s="151"/>
      <c r="D61" s="151">
        <v>0.5</v>
      </c>
      <c r="E61" s="151">
        <v>800</v>
      </c>
      <c r="F61" s="151">
        <v>75</v>
      </c>
      <c r="G61" s="151">
        <v>79</v>
      </c>
      <c r="H61" s="151">
        <v>101</v>
      </c>
      <c r="I61" s="152">
        <f>AVERAGE(F61:H61)/D61</f>
        <v>170</v>
      </c>
      <c r="J61" s="153">
        <f>I61*E61</f>
        <v>136000</v>
      </c>
      <c r="K61" s="154"/>
      <c r="L61" s="155"/>
      <c r="M61" s="155"/>
      <c r="N61" s="156">
        <v>125</v>
      </c>
      <c r="O61" s="111">
        <f t="shared" si="3"/>
        <v>21250</v>
      </c>
      <c r="P61" s="157"/>
      <c r="Q61" s="158"/>
    </row>
    <row r="62" spans="1:17">
      <c r="A62" s="26"/>
      <c r="I62" s="120"/>
      <c r="J62" s="119"/>
      <c r="K62" s="28"/>
      <c r="L62" s="28"/>
      <c r="M62" s="28"/>
      <c r="Q62" s="30"/>
    </row>
    <row r="63" spans="1:17" s="167" customFormat="1">
      <c r="A63" s="160">
        <v>42878</v>
      </c>
      <c r="B63" s="161" t="s">
        <v>40</v>
      </c>
      <c r="C63" s="161"/>
      <c r="D63" s="161">
        <v>0.5</v>
      </c>
      <c r="E63" s="161">
        <v>800</v>
      </c>
      <c r="F63" s="161">
        <v>148</v>
      </c>
      <c r="G63" s="161">
        <v>144</v>
      </c>
      <c r="H63" s="161">
        <v>160</v>
      </c>
      <c r="I63" s="162">
        <f>AVERAGE(F63:H63)/D63</f>
        <v>301.33333333333331</v>
      </c>
      <c r="J63" s="163">
        <f>I63*E63</f>
        <v>241066.66666666666</v>
      </c>
      <c r="K63" s="164"/>
      <c r="L63" s="165"/>
      <c r="M63" s="165"/>
      <c r="N63" s="100">
        <v>175</v>
      </c>
      <c r="O63" s="111">
        <f t="shared" ref="O63:O69" si="4">N63*I63</f>
        <v>52733.333333333328</v>
      </c>
      <c r="P63" s="166"/>
      <c r="Q63" s="109"/>
    </row>
    <row r="64" spans="1:17" s="167" customFormat="1">
      <c r="A64" s="160">
        <v>42878</v>
      </c>
      <c r="B64" s="161" t="s">
        <v>69</v>
      </c>
      <c r="C64" s="161"/>
      <c r="D64" s="161">
        <v>1</v>
      </c>
      <c r="E64" s="161">
        <v>800</v>
      </c>
      <c r="F64" s="161">
        <v>156</v>
      </c>
      <c r="G64" s="161">
        <v>159</v>
      </c>
      <c r="H64" s="161">
        <v>176</v>
      </c>
      <c r="I64" s="162">
        <f>AVERAGE(F64:H64)/D64</f>
        <v>163.66666666666666</v>
      </c>
      <c r="J64" s="163">
        <f>I64*E64</f>
        <v>130933.33333333333</v>
      </c>
      <c r="K64" s="164">
        <v>11</v>
      </c>
      <c r="L64" s="165"/>
      <c r="M64" s="165"/>
      <c r="N64" s="108">
        <v>200</v>
      </c>
      <c r="O64" s="111">
        <f t="shared" si="4"/>
        <v>32733.333333333332</v>
      </c>
      <c r="P64" s="166"/>
      <c r="Q64" s="109"/>
    </row>
    <row r="65" spans="1:17" s="167" customFormat="1">
      <c r="A65" s="160">
        <v>42878</v>
      </c>
      <c r="B65" s="161" t="s">
        <v>106</v>
      </c>
      <c r="C65" s="161">
        <v>12</v>
      </c>
      <c r="D65" s="161">
        <v>1</v>
      </c>
      <c r="E65" s="161">
        <v>200</v>
      </c>
      <c r="F65" s="161">
        <v>17</v>
      </c>
      <c r="G65" s="161">
        <v>7</v>
      </c>
      <c r="H65" s="161">
        <v>10</v>
      </c>
      <c r="I65" s="162">
        <f>AVERAGE(F65:H65)/D65</f>
        <v>11.333333333333334</v>
      </c>
      <c r="J65" s="163">
        <f>I65*E65</f>
        <v>2266.666666666667</v>
      </c>
      <c r="K65" s="164">
        <v>7</v>
      </c>
      <c r="L65" s="165"/>
      <c r="M65" s="165"/>
      <c r="N65" s="108">
        <v>300</v>
      </c>
      <c r="O65" s="111">
        <f t="shared" si="4"/>
        <v>3400</v>
      </c>
      <c r="P65" s="166"/>
      <c r="Q65" s="109"/>
    </row>
    <row r="66" spans="1:17" s="167" customFormat="1">
      <c r="A66" s="160">
        <v>42878</v>
      </c>
      <c r="B66" s="161" t="s">
        <v>116</v>
      </c>
      <c r="C66" s="161"/>
      <c r="D66" s="161">
        <v>0.5</v>
      </c>
      <c r="E66" s="161">
        <v>350</v>
      </c>
      <c r="F66" s="161">
        <v>40</v>
      </c>
      <c r="G66" s="161">
        <v>64</v>
      </c>
      <c r="H66" s="161">
        <v>60</v>
      </c>
      <c r="I66" s="162">
        <f>AVERAGE(F66:H66)/D66</f>
        <v>109.33333333333333</v>
      </c>
      <c r="J66" s="163">
        <f>I66*E66</f>
        <v>38266.666666666664</v>
      </c>
      <c r="K66" s="164">
        <v>16</v>
      </c>
      <c r="L66" s="165"/>
      <c r="M66" s="165"/>
      <c r="N66" s="100">
        <v>200</v>
      </c>
      <c r="O66" s="111">
        <f t="shared" si="4"/>
        <v>21866.666666666664</v>
      </c>
      <c r="P66" s="166"/>
      <c r="Q66" s="109"/>
    </row>
    <row r="67" spans="1:17" s="167" customFormat="1">
      <c r="A67" s="160">
        <v>42878</v>
      </c>
      <c r="B67" s="161" t="s">
        <v>100</v>
      </c>
      <c r="C67" s="161">
        <v>7</v>
      </c>
      <c r="D67" s="161">
        <v>0.5</v>
      </c>
      <c r="E67" s="161">
        <v>600</v>
      </c>
      <c r="F67" s="161">
        <v>43</v>
      </c>
      <c r="G67" s="161">
        <v>63</v>
      </c>
      <c r="H67" s="161">
        <v>63</v>
      </c>
      <c r="I67" s="162">
        <f>AVERAGE(F67:H67)/D67</f>
        <v>112.66666666666667</v>
      </c>
      <c r="J67" s="163">
        <f>I67*E67</f>
        <v>67600</v>
      </c>
      <c r="K67" s="164"/>
      <c r="L67" s="165"/>
      <c r="M67" s="165"/>
      <c r="N67" s="100">
        <v>200</v>
      </c>
      <c r="O67" s="111">
        <f t="shared" si="4"/>
        <v>22533.333333333336</v>
      </c>
      <c r="P67" s="166"/>
      <c r="Q67" s="109"/>
    </row>
    <row r="68" spans="1:17" s="167" customFormat="1">
      <c r="A68" s="160">
        <v>42878</v>
      </c>
      <c r="B68" s="161" t="s">
        <v>117</v>
      </c>
      <c r="C68" s="161"/>
      <c r="D68" s="161">
        <v>0.5</v>
      </c>
      <c r="E68" s="161">
        <v>640</v>
      </c>
      <c r="F68" s="161">
        <v>162</v>
      </c>
      <c r="G68" s="161">
        <v>151</v>
      </c>
      <c r="H68" s="161">
        <v>177</v>
      </c>
      <c r="I68" s="162">
        <f>AVERAGE(F68:H68)/D68</f>
        <v>326.66666666666669</v>
      </c>
      <c r="J68" s="163">
        <f>I68*E68</f>
        <v>209066.66666666669</v>
      </c>
      <c r="K68" s="164"/>
      <c r="L68" s="165"/>
      <c r="M68" s="165"/>
      <c r="N68" s="100">
        <v>150</v>
      </c>
      <c r="O68" s="111">
        <f t="shared" si="4"/>
        <v>49000</v>
      </c>
      <c r="P68" s="166"/>
      <c r="Q68" s="109"/>
    </row>
    <row r="69" spans="1:17" s="167" customFormat="1">
      <c r="A69" s="160">
        <v>42878</v>
      </c>
      <c r="B69" s="161" t="s">
        <v>118</v>
      </c>
      <c r="C69" s="161">
        <v>13</v>
      </c>
      <c r="D69" s="161">
        <v>1</v>
      </c>
      <c r="E69" s="161">
        <v>150</v>
      </c>
      <c r="F69" s="161">
        <v>7</v>
      </c>
      <c r="G69" s="161">
        <v>9</v>
      </c>
      <c r="H69" s="161">
        <v>4</v>
      </c>
      <c r="I69" s="162">
        <f>AVERAGE(F69:H69)/D69</f>
        <v>6.666666666666667</v>
      </c>
      <c r="J69" s="163">
        <f>I69*E69</f>
        <v>1000</v>
      </c>
      <c r="K69" s="164"/>
      <c r="L69" s="165"/>
      <c r="M69" s="165"/>
      <c r="N69" s="100">
        <v>300</v>
      </c>
      <c r="O69" s="111">
        <f t="shared" si="4"/>
        <v>2000</v>
      </c>
      <c r="P69" s="166"/>
      <c r="Q69" s="109"/>
    </row>
    <row r="70" spans="1:17" s="167" customFormat="1">
      <c r="A70" s="160">
        <v>42878</v>
      </c>
      <c r="B70" s="161"/>
      <c r="C70" s="161"/>
      <c r="D70" s="161"/>
      <c r="E70" s="161"/>
      <c r="F70" s="161"/>
      <c r="G70" s="161"/>
      <c r="H70" s="161"/>
      <c r="I70" s="162" t="e">
        <f>AVERAGE(F70:H70)/D70</f>
        <v>#DIV/0!</v>
      </c>
      <c r="J70" s="163" t="e">
        <f>I70*E70</f>
        <v>#DIV/0!</v>
      </c>
      <c r="K70" s="165"/>
      <c r="L70" s="165"/>
      <c r="M70" s="165"/>
      <c r="O70" s="111"/>
      <c r="P70" s="166"/>
      <c r="Q70" s="109"/>
    </row>
    <row r="71" spans="1:17">
      <c r="A71" s="26"/>
      <c r="I71" s="120" t="e">
        <f>AVERAGE(F71:H71)/D71</f>
        <v>#DIV/0!</v>
      </c>
      <c r="J71" s="119" t="e">
        <f>I71*E71</f>
        <v>#DIV/0!</v>
      </c>
      <c r="K71" s="28"/>
      <c r="L71" s="28"/>
      <c r="M71" s="28"/>
      <c r="P71" s="29"/>
      <c r="Q71" s="30"/>
    </row>
    <row r="72" spans="1:17">
      <c r="I72" s="120" t="e">
        <f>AVERAGE(F72:H72)/D72</f>
        <v>#DIV/0!</v>
      </c>
      <c r="J72" s="119" t="e">
        <f>I72*E72</f>
        <v>#DIV/0!</v>
      </c>
      <c r="K72" s="28"/>
      <c r="L72" s="28"/>
      <c r="M72" s="28"/>
      <c r="Q72" s="30"/>
    </row>
    <row r="73" spans="1:17">
      <c r="I73" s="120" t="e">
        <f>AVERAGE(F73:H73)/D73</f>
        <v>#DIV/0!</v>
      </c>
      <c r="J73" s="119" t="e">
        <f>I73*E73</f>
        <v>#DIV/0!</v>
      </c>
      <c r="K73" s="28"/>
      <c r="L73" s="28"/>
      <c r="M73" s="28"/>
      <c r="Q73" s="30"/>
    </row>
    <row r="74" spans="1:17">
      <c r="I74" s="120" t="e">
        <f>AVERAGE(F74:H74)/D74</f>
        <v>#DIV/0!</v>
      </c>
      <c r="J74" s="119" t="e">
        <f>I74*E74</f>
        <v>#DIV/0!</v>
      </c>
      <c r="K74" s="28"/>
      <c r="L74" s="28"/>
      <c r="M74" s="28"/>
      <c r="Q74" s="30"/>
    </row>
    <row r="75" spans="1:17">
      <c r="I75" s="120" t="e">
        <f>AVERAGE(F75:H75)/D75</f>
        <v>#DIV/0!</v>
      </c>
      <c r="J75" s="119" t="e">
        <f>I75*E75</f>
        <v>#DIV/0!</v>
      </c>
      <c r="K75" s="28"/>
      <c r="L75" s="28"/>
      <c r="M75" s="28"/>
      <c r="Q75" s="30"/>
    </row>
    <row r="76" spans="1:17">
      <c r="I76" s="120" t="e">
        <f>AVERAGE(F76:H76)/D76</f>
        <v>#DIV/0!</v>
      </c>
      <c r="J76" s="119" t="e">
        <f>I76*E76</f>
        <v>#DIV/0!</v>
      </c>
      <c r="K76" s="28"/>
      <c r="L76" s="28"/>
      <c r="M76" s="28"/>
      <c r="Q76" s="30"/>
    </row>
    <row r="77" spans="1:17">
      <c r="I77" s="120" t="e">
        <f>AVERAGE(F77:H77)/D77</f>
        <v>#DIV/0!</v>
      </c>
      <c r="J77" s="119" t="e">
        <f>I77*E77</f>
        <v>#DIV/0!</v>
      </c>
      <c r="K77" s="28"/>
      <c r="L77" s="28"/>
      <c r="M77" s="28"/>
      <c r="Q77" s="30"/>
    </row>
    <row r="78" spans="1:17">
      <c r="I78" s="120" t="e">
        <f>AVERAGE(F78:H78)/D78</f>
        <v>#DIV/0!</v>
      </c>
      <c r="J78" s="119" t="e">
        <f>I78*E78</f>
        <v>#DIV/0!</v>
      </c>
      <c r="K78" s="28"/>
      <c r="L78" s="28"/>
      <c r="M78" s="28"/>
      <c r="Q78" s="30"/>
    </row>
    <row r="79" spans="1:17">
      <c r="I79" s="120" t="e">
        <f>AVERAGE(F79:H79)/D79</f>
        <v>#DIV/0!</v>
      </c>
      <c r="J79" s="119" t="e">
        <f>I79*E79</f>
        <v>#DIV/0!</v>
      </c>
      <c r="K79" s="28"/>
      <c r="L79" s="28"/>
      <c r="M79" s="28"/>
      <c r="Q79" s="30"/>
    </row>
    <row r="80" spans="1:17">
      <c r="I80" s="120" t="e">
        <f>AVERAGE(F80:H80)/D80</f>
        <v>#DIV/0!</v>
      </c>
      <c r="J80" s="119" t="e">
        <f>I80*E80</f>
        <v>#DIV/0!</v>
      </c>
      <c r="K80" s="28"/>
      <c r="L80" s="28"/>
      <c r="M80" s="28"/>
      <c r="Q80" s="30"/>
    </row>
    <row r="81" spans="9:17">
      <c r="I81" s="120" t="e">
        <f>AVERAGE(F81:H81)/D81</f>
        <v>#DIV/0!</v>
      </c>
      <c r="J81" s="119" t="e">
        <f>I81*E81</f>
        <v>#DIV/0!</v>
      </c>
      <c r="K81" s="28"/>
      <c r="L81" s="28"/>
      <c r="M81" s="28"/>
      <c r="Q81" s="30"/>
    </row>
    <row r="82" spans="9:17">
      <c r="I82" s="120" t="e">
        <f>AVERAGE(F82:H82)/D82</f>
        <v>#DIV/0!</v>
      </c>
      <c r="J82" s="119" t="e">
        <f>I82*E82</f>
        <v>#DIV/0!</v>
      </c>
      <c r="K82" s="28"/>
      <c r="L82" s="28"/>
      <c r="M82" s="28"/>
      <c r="Q82" s="30"/>
    </row>
    <row r="83" spans="9:17">
      <c r="I83" s="120" t="e">
        <f>AVERAGE(F83:H83)/D83</f>
        <v>#DIV/0!</v>
      </c>
      <c r="J83" s="119" t="e">
        <f>I83*E83</f>
        <v>#DIV/0!</v>
      </c>
      <c r="K83" s="28"/>
      <c r="L83" s="28"/>
      <c r="M83" s="28"/>
      <c r="Q83" s="30"/>
    </row>
    <row r="84" spans="9:17">
      <c r="I84" s="120" t="e">
        <f>AVERAGE(F84:H84)/D84</f>
        <v>#DIV/0!</v>
      </c>
      <c r="J84" s="119" t="e">
        <f>I84*E84</f>
        <v>#DIV/0!</v>
      </c>
      <c r="K84" s="28"/>
      <c r="L84" s="28"/>
      <c r="M84" s="28"/>
      <c r="Q84" s="30"/>
    </row>
    <row r="85" spans="9:17">
      <c r="I85" s="120" t="e">
        <f>AVERAGE(F85:H85)/D85</f>
        <v>#DIV/0!</v>
      </c>
      <c r="J85" s="119" t="e">
        <f>I85*E85</f>
        <v>#DIV/0!</v>
      </c>
      <c r="K85" s="28"/>
      <c r="L85" s="28"/>
      <c r="M85" s="28"/>
      <c r="Q85" s="30"/>
    </row>
    <row r="86" spans="9:17">
      <c r="I86" s="120" t="e">
        <f>AVERAGE(F86:H86)/D86</f>
        <v>#DIV/0!</v>
      </c>
      <c r="J86" s="119" t="e">
        <f>I86*E86</f>
        <v>#DIV/0!</v>
      </c>
      <c r="K86" s="28"/>
      <c r="L86" s="28"/>
      <c r="M86" s="28"/>
      <c r="Q86" s="30"/>
    </row>
    <row r="87" spans="9:17">
      <c r="I87" s="120" t="e">
        <f>AVERAGE(F87:H87)/D87</f>
        <v>#DIV/0!</v>
      </c>
      <c r="J87" s="119" t="e">
        <f>I87*E87</f>
        <v>#DIV/0!</v>
      </c>
      <c r="K87" s="28"/>
      <c r="L87" s="28"/>
      <c r="M87" s="28"/>
      <c r="Q87" s="30"/>
    </row>
    <row r="88" spans="9:17">
      <c r="I88" s="120" t="e">
        <f>AVERAGE(F88:H88)/D88</f>
        <v>#DIV/0!</v>
      </c>
      <c r="J88" s="119" t="e">
        <f>I88*E88</f>
        <v>#DIV/0!</v>
      </c>
      <c r="K88" s="28"/>
      <c r="L88" s="28"/>
      <c r="M88" s="28"/>
      <c r="Q88" s="30"/>
    </row>
    <row r="89" spans="9:17">
      <c r="I89" s="120" t="e">
        <f>AVERAGE(F89:H89)/D89</f>
        <v>#DIV/0!</v>
      </c>
      <c r="J89" s="119" t="e">
        <f>I89*E89</f>
        <v>#DIV/0!</v>
      </c>
      <c r="K89" s="28"/>
      <c r="L89" s="28"/>
      <c r="M89" s="28"/>
      <c r="Q89" s="30"/>
    </row>
    <row r="90" spans="9:17">
      <c r="I90" s="120" t="e">
        <f>AVERAGE(F90:H90)/D90</f>
        <v>#DIV/0!</v>
      </c>
      <c r="J90" s="119" t="e">
        <f>I90*E90</f>
        <v>#DIV/0!</v>
      </c>
      <c r="K90" s="28"/>
      <c r="L90" s="28"/>
      <c r="M90" s="28"/>
      <c r="Q90" s="30"/>
    </row>
    <row r="91" spans="9:17">
      <c r="I91" s="120" t="e">
        <f>AVERAGE(F91:H91)/D91</f>
        <v>#DIV/0!</v>
      </c>
      <c r="J91" s="119" t="e">
        <f>I91*E91</f>
        <v>#DIV/0!</v>
      </c>
      <c r="K91" s="28"/>
      <c r="L91" s="28"/>
      <c r="M91" s="28"/>
      <c r="Q91" s="30"/>
    </row>
    <row r="92" spans="9:17">
      <c r="I92" s="120" t="e">
        <f>AVERAGE(F92:H92)/D92</f>
        <v>#DIV/0!</v>
      </c>
      <c r="J92" s="119" t="e">
        <f>I92*E92</f>
        <v>#DIV/0!</v>
      </c>
      <c r="K92" s="28"/>
      <c r="L92" s="28"/>
      <c r="M92" s="28"/>
      <c r="Q92" s="30"/>
    </row>
    <row r="93" spans="9:17">
      <c r="I93" s="120" t="e">
        <f>AVERAGE(F93:H93)/D93</f>
        <v>#DIV/0!</v>
      </c>
      <c r="J93" s="119" t="e">
        <f>I93*E93</f>
        <v>#DIV/0!</v>
      </c>
      <c r="K93" s="28"/>
      <c r="L93" s="28"/>
      <c r="M93" s="28"/>
      <c r="Q93" s="30"/>
    </row>
    <row r="94" spans="9:17">
      <c r="I94" s="120" t="e">
        <f>AVERAGE(F94:H94)/D94</f>
        <v>#DIV/0!</v>
      </c>
      <c r="J94" s="119" t="e">
        <f>I94*E94</f>
        <v>#DIV/0!</v>
      </c>
      <c r="Q94" s="30"/>
    </row>
    <row r="95" spans="9:17">
      <c r="I95" s="120" t="e">
        <f>AVERAGE(F95:H95)/D95</f>
        <v>#DIV/0!</v>
      </c>
      <c r="J95" s="119" t="e">
        <f>I95*E95</f>
        <v>#DIV/0!</v>
      </c>
      <c r="Q95" s="30"/>
    </row>
    <row r="96" spans="9:17">
      <c r="I96" s="120" t="e">
        <f>AVERAGE(F96:H96)/D96</f>
        <v>#DIV/0!</v>
      </c>
      <c r="J96" s="119" t="e">
        <f>I96*E96</f>
        <v>#DIV/0!</v>
      </c>
      <c r="Q96" s="30"/>
    </row>
    <row r="97" spans="9:17">
      <c r="I97" s="120" t="e">
        <f>AVERAGE(F97:H97)/D97</f>
        <v>#DIV/0!</v>
      </c>
      <c r="J97" s="119" t="e">
        <f>I97*E97</f>
        <v>#DIV/0!</v>
      </c>
      <c r="Q97" s="30"/>
    </row>
    <row r="98" spans="9:17">
      <c r="I98" s="120" t="e">
        <f>AVERAGE(F98:H98)/D98</f>
        <v>#DIV/0!</v>
      </c>
      <c r="J98" s="119" t="e">
        <f>I98*E98</f>
        <v>#DIV/0!</v>
      </c>
      <c r="Q98" s="30"/>
    </row>
    <row r="99" spans="9:17">
      <c r="I99" s="120" t="e">
        <f>AVERAGE(F99:H99)/D99</f>
        <v>#DIV/0!</v>
      </c>
      <c r="J99" s="119" t="e">
        <f>I99*E99</f>
        <v>#DIV/0!</v>
      </c>
      <c r="Q99" s="30"/>
    </row>
    <row r="100" spans="9:17">
      <c r="I100" s="120" t="e">
        <f>AVERAGE(F100:H100)/D100</f>
        <v>#DIV/0!</v>
      </c>
      <c r="J100" s="119" t="e">
        <f>I100*E100</f>
        <v>#DIV/0!</v>
      </c>
      <c r="Q100" s="30"/>
    </row>
    <row r="101" spans="9:17">
      <c r="I101" s="120" t="e">
        <f>AVERAGE(F101:H101)/D101</f>
        <v>#DIV/0!</v>
      </c>
      <c r="J101" s="119" t="e">
        <f>I101*E101</f>
        <v>#DIV/0!</v>
      </c>
      <c r="Q101" s="30"/>
    </row>
    <row r="102" spans="9:17">
      <c r="I102" s="120" t="e">
        <f>AVERAGE(F102:H102)/D102</f>
        <v>#DIV/0!</v>
      </c>
      <c r="J102" s="119" t="e">
        <f>I102*E102</f>
        <v>#DIV/0!</v>
      </c>
      <c r="Q102" s="30"/>
    </row>
    <row r="103" spans="9:17">
      <c r="I103" s="120" t="e">
        <f>AVERAGE(F103:H103)/D103</f>
        <v>#DIV/0!</v>
      </c>
      <c r="J103" s="119" t="e">
        <f>I103*E103</f>
        <v>#DIV/0!</v>
      </c>
      <c r="Q103" s="30"/>
    </row>
    <row r="104" spans="9:17">
      <c r="I104" s="120" t="e">
        <f>AVERAGE(F104:H104)/D104</f>
        <v>#DIV/0!</v>
      </c>
      <c r="J104" s="119" t="e">
        <f>I104*E104</f>
        <v>#DIV/0!</v>
      </c>
      <c r="Q104" s="30"/>
    </row>
    <row r="105" spans="9:17">
      <c r="I105" s="120" t="e">
        <f>AVERAGE(F105:H105)/D105</f>
        <v>#DIV/0!</v>
      </c>
      <c r="J105" s="119" t="e">
        <f>I105*E105</f>
        <v>#DIV/0!</v>
      </c>
      <c r="Q105" s="30"/>
    </row>
    <row r="106" spans="9:17">
      <c r="I106" s="120" t="e">
        <f>AVERAGE(F106:H106)/D106</f>
        <v>#DIV/0!</v>
      </c>
      <c r="J106" s="119" t="e">
        <f>I106*E106</f>
        <v>#DIV/0!</v>
      </c>
      <c r="Q106" s="30"/>
    </row>
    <row r="107" spans="9:17">
      <c r="I107" s="120" t="e">
        <f>AVERAGE(F107:H107)/D107</f>
        <v>#DIV/0!</v>
      </c>
      <c r="J107" s="119" t="e">
        <f>I107*E107</f>
        <v>#DIV/0!</v>
      </c>
      <c r="Q107" s="30"/>
    </row>
    <row r="108" spans="9:17">
      <c r="I108" s="120" t="e">
        <f>AVERAGE(F108:H108)/D108</f>
        <v>#DIV/0!</v>
      </c>
      <c r="J108" s="119" t="e">
        <f>I108*E108</f>
        <v>#DIV/0!</v>
      </c>
      <c r="Q108" s="30"/>
    </row>
    <row r="109" spans="9:17">
      <c r="I109" s="120" t="e">
        <f>AVERAGE(F109:H109)/D109</f>
        <v>#DIV/0!</v>
      </c>
      <c r="J109" s="119" t="e">
        <f>I109*E109</f>
        <v>#DIV/0!</v>
      </c>
      <c r="Q109" s="30"/>
    </row>
    <row r="110" spans="9:17">
      <c r="I110" s="120" t="e">
        <f>AVERAGE(F110:H110)/D110</f>
        <v>#DIV/0!</v>
      </c>
      <c r="J110" s="119" t="e">
        <f>I110*E110</f>
        <v>#DIV/0!</v>
      </c>
      <c r="Q110" s="30"/>
    </row>
    <row r="111" spans="9:17">
      <c r="I111" s="120" t="e">
        <f>AVERAGE(F111:H111)/D111</f>
        <v>#DIV/0!</v>
      </c>
      <c r="J111" s="119" t="e">
        <f>I111*E111</f>
        <v>#DIV/0!</v>
      </c>
      <c r="Q111" s="30"/>
    </row>
    <row r="112" spans="9:17">
      <c r="I112" s="120" t="e">
        <f>AVERAGE(F112:H112)/D112</f>
        <v>#DIV/0!</v>
      </c>
      <c r="J112" s="119" t="e">
        <f>I112*E112</f>
        <v>#DIV/0!</v>
      </c>
      <c r="Q112" s="30"/>
    </row>
    <row r="113" spans="9:17">
      <c r="I113" s="120" t="e">
        <f>AVERAGE(F113:H113)/D113</f>
        <v>#DIV/0!</v>
      </c>
      <c r="J113" s="119" t="e">
        <f>I113*E113</f>
        <v>#DIV/0!</v>
      </c>
      <c r="Q113" s="30"/>
    </row>
    <row r="114" spans="9:17">
      <c r="I114" s="120" t="e">
        <f>AVERAGE(F114:H114)/D114</f>
        <v>#DIV/0!</v>
      </c>
      <c r="J114" s="119" t="e">
        <f>I114*E114</f>
        <v>#DIV/0!</v>
      </c>
      <c r="Q114" s="30"/>
    </row>
    <row r="115" spans="9:17">
      <c r="I115" s="120" t="e">
        <f>AVERAGE(F115:H115)/D115</f>
        <v>#DIV/0!</v>
      </c>
      <c r="J115" s="119" t="e">
        <f>I115*E115</f>
        <v>#DIV/0!</v>
      </c>
      <c r="Q115" s="30"/>
    </row>
    <row r="116" spans="9:17">
      <c r="I116" s="120" t="e">
        <f>AVERAGE(F116:H116)/D116</f>
        <v>#DIV/0!</v>
      </c>
      <c r="J116" s="119" t="e">
        <f>I116*E116</f>
        <v>#DIV/0!</v>
      </c>
      <c r="Q116" s="30"/>
    </row>
    <row r="117" spans="9:17">
      <c r="I117" s="120" t="e">
        <f>AVERAGE(F117:H117)/D117</f>
        <v>#DIV/0!</v>
      </c>
      <c r="J117" s="119" t="e">
        <f>I117*E117</f>
        <v>#DIV/0!</v>
      </c>
      <c r="Q117" s="30"/>
    </row>
    <row r="118" spans="9:17">
      <c r="I118" s="120" t="e">
        <f>AVERAGE(F118:H118)/D118</f>
        <v>#DIV/0!</v>
      </c>
      <c r="J118" s="119" t="e">
        <f>I118*E118</f>
        <v>#DIV/0!</v>
      </c>
      <c r="Q118" s="30"/>
    </row>
    <row r="119" spans="9:17">
      <c r="I119" s="120" t="e">
        <f>AVERAGE(F119:H119)/D119</f>
        <v>#DIV/0!</v>
      </c>
      <c r="J119" s="119" t="e">
        <f>I119*E119</f>
        <v>#DIV/0!</v>
      </c>
      <c r="Q119" s="30"/>
    </row>
    <row r="120" spans="9:17">
      <c r="I120" s="120" t="e">
        <f>AVERAGE(F120:H120)/D120</f>
        <v>#DIV/0!</v>
      </c>
      <c r="J120" s="119" t="e">
        <f>I120*E120</f>
        <v>#DIV/0!</v>
      </c>
      <c r="Q120" s="30"/>
    </row>
    <row r="121" spans="9:17">
      <c r="I121" s="120" t="e">
        <f>AVERAGE(F121:H121)/D121</f>
        <v>#DIV/0!</v>
      </c>
      <c r="J121" s="119" t="e">
        <f>I121*E121</f>
        <v>#DIV/0!</v>
      </c>
      <c r="Q121" s="30"/>
    </row>
    <row r="122" spans="9:17">
      <c r="I122" s="120" t="e">
        <f>AVERAGE(F122:H122)/D122</f>
        <v>#DIV/0!</v>
      </c>
      <c r="J122" s="119" t="e">
        <f>I122*E122</f>
        <v>#DIV/0!</v>
      </c>
      <c r="Q122" s="30"/>
    </row>
    <row r="123" spans="9:17">
      <c r="I123" s="120" t="e">
        <f>AVERAGE(F123:H123)/D123</f>
        <v>#DIV/0!</v>
      </c>
      <c r="J123" s="119" t="e">
        <f>I123*E123</f>
        <v>#DIV/0!</v>
      </c>
      <c r="Q123" s="30"/>
    </row>
    <row r="124" spans="9:17">
      <c r="I124" s="120" t="e">
        <f>AVERAGE(F124:H124)/D124</f>
        <v>#DIV/0!</v>
      </c>
      <c r="J124" s="119" t="e">
        <f>I124*E124</f>
        <v>#DIV/0!</v>
      </c>
      <c r="Q124" s="30"/>
    </row>
    <row r="125" spans="9:17">
      <c r="I125" s="120" t="e">
        <f>AVERAGE(F125:H125)/D125</f>
        <v>#DIV/0!</v>
      </c>
      <c r="J125" s="119" t="e">
        <f>I125*E125</f>
        <v>#DIV/0!</v>
      </c>
      <c r="Q125" s="30"/>
    </row>
    <row r="126" spans="9:17">
      <c r="I126" s="120" t="e">
        <f>AVERAGE(F126:H126)/D126</f>
        <v>#DIV/0!</v>
      </c>
      <c r="J126" s="119" t="e">
        <f>I126*E126</f>
        <v>#DIV/0!</v>
      </c>
      <c r="Q126" s="30"/>
    </row>
    <row r="127" spans="9:17">
      <c r="I127" s="120" t="e">
        <f>AVERAGE(F127:H127)/D127</f>
        <v>#DIV/0!</v>
      </c>
      <c r="J127" s="119" t="e">
        <f>I127*E127</f>
        <v>#DIV/0!</v>
      </c>
      <c r="Q127" s="30"/>
    </row>
    <row r="128" spans="9:17">
      <c r="I128" s="120" t="e">
        <f>AVERAGE(F128:H128)/D128</f>
        <v>#DIV/0!</v>
      </c>
      <c r="J128" s="119" t="e">
        <f>I128*E128</f>
        <v>#DIV/0!</v>
      </c>
      <c r="Q128" s="30"/>
    </row>
    <row r="129" spans="9:17">
      <c r="I129" s="120" t="e">
        <f>AVERAGE(F129:H129)/D129</f>
        <v>#DIV/0!</v>
      </c>
      <c r="J129" s="119" t="e">
        <f>I129*E129</f>
        <v>#DIV/0!</v>
      </c>
      <c r="Q129" s="30"/>
    </row>
    <row r="130" spans="9:17">
      <c r="I130" s="120" t="e">
        <f>AVERAGE(F130:H130)/D130</f>
        <v>#DIV/0!</v>
      </c>
      <c r="J130" s="119" t="e">
        <f>I130*E130</f>
        <v>#DIV/0!</v>
      </c>
      <c r="Q130" s="30"/>
    </row>
    <row r="131" spans="9:17">
      <c r="I131" s="120" t="e">
        <f>AVERAGE(F131:H131)/D131</f>
        <v>#DIV/0!</v>
      </c>
      <c r="J131" s="119" t="e">
        <f>I131*E131</f>
        <v>#DIV/0!</v>
      </c>
      <c r="Q131" s="30"/>
    </row>
    <row r="132" spans="9:17">
      <c r="I132" s="120" t="e">
        <f>AVERAGE(F132:H132)/D132</f>
        <v>#DIV/0!</v>
      </c>
      <c r="J132" s="119" t="e">
        <f>I132*E132</f>
        <v>#DIV/0!</v>
      </c>
      <c r="Q132" s="30"/>
    </row>
    <row r="133" spans="9:17">
      <c r="I133" s="120" t="e">
        <f>AVERAGE(F133:H133)/D133</f>
        <v>#DIV/0!</v>
      </c>
      <c r="J133" s="119" t="e">
        <f>I133*E133</f>
        <v>#DIV/0!</v>
      </c>
      <c r="Q133" s="30"/>
    </row>
    <row r="134" spans="9:17">
      <c r="I134" s="120" t="e">
        <f>AVERAGE(F134:H134)/D134</f>
        <v>#DIV/0!</v>
      </c>
      <c r="J134" s="119" t="e">
        <f>I134*E134</f>
        <v>#DIV/0!</v>
      </c>
      <c r="Q134" s="30"/>
    </row>
    <row r="135" spans="9:17">
      <c r="I135" s="120" t="e">
        <f>AVERAGE(F135:H135)/D135</f>
        <v>#DIV/0!</v>
      </c>
      <c r="J135" s="119" t="e">
        <f>I135*E135</f>
        <v>#DIV/0!</v>
      </c>
      <c r="Q135" s="30"/>
    </row>
    <row r="136" spans="9:17">
      <c r="I136" s="120" t="e">
        <f>AVERAGE(F136:H136)/D136</f>
        <v>#DIV/0!</v>
      </c>
      <c r="J136" s="119" t="e">
        <f>I136*E136</f>
        <v>#DIV/0!</v>
      </c>
      <c r="Q136" s="30"/>
    </row>
    <row r="137" spans="9:17">
      <c r="I137" s="120" t="e">
        <f>AVERAGE(F137:H137)/D137</f>
        <v>#DIV/0!</v>
      </c>
      <c r="J137" s="119" t="e">
        <f>I137*E137</f>
        <v>#DIV/0!</v>
      </c>
      <c r="Q137" s="30"/>
    </row>
    <row r="138" spans="9:17">
      <c r="I138" s="120" t="e">
        <f>AVERAGE(F138:H138)/D138</f>
        <v>#DIV/0!</v>
      </c>
      <c r="J138" s="119" t="e">
        <f>I138*E138</f>
        <v>#DIV/0!</v>
      </c>
      <c r="Q138" s="30"/>
    </row>
    <row r="139" spans="9:17">
      <c r="I139" s="120" t="e">
        <f>AVERAGE(F139:H139)/D139</f>
        <v>#DIV/0!</v>
      </c>
      <c r="J139" s="119" t="e">
        <f>I139*E139</f>
        <v>#DIV/0!</v>
      </c>
      <c r="Q139" s="30"/>
    </row>
    <row r="140" spans="9:17">
      <c r="I140" s="120" t="e">
        <f>AVERAGE(F140:H140)/D140</f>
        <v>#DIV/0!</v>
      </c>
      <c r="J140" s="119" t="e">
        <f>I140*E140</f>
        <v>#DIV/0!</v>
      </c>
      <c r="Q140" s="30"/>
    </row>
    <row r="141" spans="9:17">
      <c r="I141" s="120" t="e">
        <f>AVERAGE(F141:H141)/D141</f>
        <v>#DIV/0!</v>
      </c>
      <c r="J141" s="119" t="e">
        <f>I141*E141</f>
        <v>#DIV/0!</v>
      </c>
      <c r="Q141" s="30"/>
    </row>
    <row r="142" spans="9:17">
      <c r="I142" s="120" t="e">
        <f>AVERAGE(F142:H142)/D142</f>
        <v>#DIV/0!</v>
      </c>
      <c r="J142" s="119" t="e">
        <f>I142*E142</f>
        <v>#DIV/0!</v>
      </c>
      <c r="Q142" s="30"/>
    </row>
    <row r="143" spans="9:17">
      <c r="I143" s="120" t="e">
        <f>AVERAGE(F143:H143)/D143</f>
        <v>#DIV/0!</v>
      </c>
      <c r="J143" s="119" t="e">
        <f>I143*E143</f>
        <v>#DIV/0!</v>
      </c>
      <c r="Q143" s="30"/>
    </row>
    <row r="144" spans="9:17">
      <c r="I144" s="120" t="e">
        <f>AVERAGE(F144:H144)/D144</f>
        <v>#DIV/0!</v>
      </c>
      <c r="J144" s="119" t="e">
        <f>I144*E144</f>
        <v>#DIV/0!</v>
      </c>
      <c r="Q144" s="30"/>
    </row>
    <row r="145" spans="9:17">
      <c r="I145" s="120" t="e">
        <f>AVERAGE(F145:H145)/D145</f>
        <v>#DIV/0!</v>
      </c>
      <c r="J145" s="119" t="e">
        <f>I145*E145</f>
        <v>#DIV/0!</v>
      </c>
      <c r="Q145" s="30"/>
    </row>
    <row r="146" spans="9:17">
      <c r="I146" s="120" t="e">
        <f>AVERAGE(F146:H146)/D146</f>
        <v>#DIV/0!</v>
      </c>
      <c r="J146" s="119" t="e">
        <f>I146*E146</f>
        <v>#DIV/0!</v>
      </c>
      <c r="Q146" s="30"/>
    </row>
    <row r="147" spans="9:17">
      <c r="I147" s="120" t="e">
        <f>AVERAGE(F147:H147)/D147</f>
        <v>#DIV/0!</v>
      </c>
      <c r="J147" s="119" t="e">
        <f>I147*E147</f>
        <v>#DIV/0!</v>
      </c>
      <c r="Q147" s="30"/>
    </row>
    <row r="148" spans="9:17">
      <c r="I148" s="120" t="e">
        <f>AVERAGE(F148:H148)/D148</f>
        <v>#DIV/0!</v>
      </c>
      <c r="J148" s="119" t="e">
        <f>I148*E148</f>
        <v>#DIV/0!</v>
      </c>
      <c r="Q148" s="30"/>
    </row>
    <row r="149" spans="9:17">
      <c r="I149" s="120" t="e">
        <f>AVERAGE(F149:H149)/D149</f>
        <v>#DIV/0!</v>
      </c>
      <c r="J149" s="119" t="e">
        <f>I149*E149</f>
        <v>#DIV/0!</v>
      </c>
      <c r="Q149" s="30"/>
    </row>
    <row r="150" spans="9:17">
      <c r="I150" s="120" t="e">
        <f>AVERAGE(F150:H150)/D150</f>
        <v>#DIV/0!</v>
      </c>
      <c r="J150" s="119" t="e">
        <f>I150*E150</f>
        <v>#DIV/0!</v>
      </c>
      <c r="Q150" s="30"/>
    </row>
    <row r="151" spans="9:17">
      <c r="I151" s="120" t="e">
        <f>AVERAGE(F151:H151)/D151</f>
        <v>#DIV/0!</v>
      </c>
      <c r="J151" s="119" t="e">
        <f>I151*E151</f>
        <v>#DIV/0!</v>
      </c>
      <c r="Q151" s="30"/>
    </row>
    <row r="152" spans="9:17">
      <c r="I152" s="120" t="e">
        <f>AVERAGE(F152:H152)/D152</f>
        <v>#DIV/0!</v>
      </c>
      <c r="J152" s="119" t="e">
        <f>I152*E152</f>
        <v>#DIV/0!</v>
      </c>
      <c r="Q152" s="30"/>
    </row>
    <row r="153" spans="9:17">
      <c r="I153" s="120" t="e">
        <f>AVERAGE(F153:H153)/D153</f>
        <v>#DIV/0!</v>
      </c>
      <c r="J153" s="119" t="e">
        <f>I153*E153</f>
        <v>#DIV/0!</v>
      </c>
      <c r="Q153" s="30"/>
    </row>
    <row r="154" spans="9:17">
      <c r="I154" s="120" t="e">
        <f>AVERAGE(F154:H154)/D154</f>
        <v>#DIV/0!</v>
      </c>
      <c r="J154" s="119" t="e">
        <f>I154*E154</f>
        <v>#DIV/0!</v>
      </c>
      <c r="Q154" s="30"/>
    </row>
    <row r="155" spans="9:17">
      <c r="I155" s="120" t="e">
        <f>AVERAGE(F155:H155)/D155</f>
        <v>#DIV/0!</v>
      </c>
      <c r="J155" s="119" t="e">
        <f>I155*E155</f>
        <v>#DIV/0!</v>
      </c>
      <c r="Q155" s="30"/>
    </row>
    <row r="156" spans="9:17">
      <c r="I156" s="120" t="e">
        <f>AVERAGE(F156:H156)/D156</f>
        <v>#DIV/0!</v>
      </c>
      <c r="J156" s="119" t="e">
        <f>I156*E156</f>
        <v>#DIV/0!</v>
      </c>
      <c r="Q156" s="30"/>
    </row>
    <row r="157" spans="9:17">
      <c r="I157" s="120" t="e">
        <f>AVERAGE(F157:H157)/D157</f>
        <v>#DIV/0!</v>
      </c>
      <c r="J157" s="119" t="e">
        <f>I157*E157</f>
        <v>#DIV/0!</v>
      </c>
      <c r="Q157" s="30"/>
    </row>
    <row r="158" spans="9:17">
      <c r="I158" s="120" t="e">
        <f>AVERAGE(F158:H158)/D158</f>
        <v>#DIV/0!</v>
      </c>
      <c r="J158" s="119" t="e">
        <f>I158*E158</f>
        <v>#DIV/0!</v>
      </c>
      <c r="Q158" s="30"/>
    </row>
    <row r="159" spans="9:17">
      <c r="I159" s="120" t="e">
        <f>AVERAGE(F159:H159)/D159</f>
        <v>#DIV/0!</v>
      </c>
      <c r="J159" s="119" t="e">
        <f>I159*E159</f>
        <v>#DIV/0!</v>
      </c>
      <c r="Q159" s="30"/>
    </row>
    <row r="160" spans="9:17">
      <c r="I160" s="120" t="e">
        <f>AVERAGE(F160:H160)/D160</f>
        <v>#DIV/0!</v>
      </c>
      <c r="J160" s="119" t="e">
        <f>I160*E160</f>
        <v>#DIV/0!</v>
      </c>
      <c r="Q160" s="30"/>
    </row>
    <row r="161" spans="9:17">
      <c r="I161" s="120" t="e">
        <f>AVERAGE(F161:H161)/D161</f>
        <v>#DIV/0!</v>
      </c>
      <c r="J161" s="119" t="e">
        <f>I161*E161</f>
        <v>#DIV/0!</v>
      </c>
      <c r="Q161" s="30"/>
    </row>
    <row r="162" spans="9:17">
      <c r="I162" s="120" t="e">
        <f>AVERAGE(F162:H162)/D162</f>
        <v>#DIV/0!</v>
      </c>
      <c r="J162" s="119" t="e">
        <f>I162*E162</f>
        <v>#DIV/0!</v>
      </c>
      <c r="Q162" s="30"/>
    </row>
    <row r="163" spans="9:17">
      <c r="I163" s="120" t="e">
        <f>AVERAGE(F163:H163)/D163</f>
        <v>#DIV/0!</v>
      </c>
      <c r="J163" s="119" t="e">
        <f>I163*E163</f>
        <v>#DIV/0!</v>
      </c>
      <c r="Q163" s="30"/>
    </row>
    <row r="164" spans="9:17">
      <c r="I164" s="120" t="e">
        <f>AVERAGE(F164:H164)/D164</f>
        <v>#DIV/0!</v>
      </c>
      <c r="J164" s="119" t="e">
        <f>I164*E164</f>
        <v>#DIV/0!</v>
      </c>
      <c r="Q164" s="30"/>
    </row>
    <row r="165" spans="9:17">
      <c r="I165" s="120" t="e">
        <f>AVERAGE(F165:H165)/D165</f>
        <v>#DIV/0!</v>
      </c>
      <c r="J165" s="119" t="e">
        <f>I165*E165</f>
        <v>#DIV/0!</v>
      </c>
      <c r="Q165" s="30"/>
    </row>
    <row r="166" spans="9:17">
      <c r="I166" s="120" t="e">
        <f>AVERAGE(F166:H166)/D166</f>
        <v>#DIV/0!</v>
      </c>
      <c r="J166" s="119" t="e">
        <f>I166*E166</f>
        <v>#DIV/0!</v>
      </c>
      <c r="Q166" s="30"/>
    </row>
    <row r="167" spans="9:17">
      <c r="I167" s="120" t="e">
        <f>AVERAGE(F167:H167)/D167</f>
        <v>#DIV/0!</v>
      </c>
      <c r="J167" s="119" t="e">
        <f>I167*E167</f>
        <v>#DIV/0!</v>
      </c>
      <c r="Q167" s="30"/>
    </row>
    <row r="168" spans="9:17">
      <c r="I168" s="120" t="e">
        <f>AVERAGE(F168:H168)/D168</f>
        <v>#DIV/0!</v>
      </c>
      <c r="J168" s="119" t="e">
        <f>I168*E168</f>
        <v>#DIV/0!</v>
      </c>
      <c r="Q168" s="30"/>
    </row>
    <row r="169" spans="9:17">
      <c r="I169" s="120" t="e">
        <f>AVERAGE(F169:H169)/D169</f>
        <v>#DIV/0!</v>
      </c>
      <c r="J169" s="119" t="e">
        <f>I169*E169</f>
        <v>#DIV/0!</v>
      </c>
      <c r="Q169" s="30"/>
    </row>
    <row r="170" spans="9:17">
      <c r="I170" s="120" t="e">
        <f>AVERAGE(F170:H170)/D170</f>
        <v>#DIV/0!</v>
      </c>
      <c r="J170" s="119" t="e">
        <f>I170*E170</f>
        <v>#DIV/0!</v>
      </c>
      <c r="Q170" s="30"/>
    </row>
    <row r="171" spans="9:17">
      <c r="I171" s="120" t="e">
        <f>AVERAGE(F171:H171)/D171</f>
        <v>#DIV/0!</v>
      </c>
      <c r="J171" s="119" t="e">
        <f>I171*E171</f>
        <v>#DIV/0!</v>
      </c>
      <c r="Q171" s="30"/>
    </row>
    <row r="172" spans="9:17">
      <c r="I172" s="120" t="e">
        <f>AVERAGE(F172:H172)/D172</f>
        <v>#DIV/0!</v>
      </c>
      <c r="J172" s="119" t="e">
        <f>I172*E172</f>
        <v>#DIV/0!</v>
      </c>
      <c r="Q172" s="30"/>
    </row>
    <row r="173" spans="9:17">
      <c r="I173" s="120" t="e">
        <f>AVERAGE(F173:H173)/D173</f>
        <v>#DIV/0!</v>
      </c>
      <c r="J173" s="119" t="e">
        <f>I173*E173</f>
        <v>#DIV/0!</v>
      </c>
      <c r="Q173" s="30"/>
    </row>
    <row r="174" spans="9:17">
      <c r="I174" s="120" t="e">
        <f>AVERAGE(F174:H174)/D174</f>
        <v>#DIV/0!</v>
      </c>
      <c r="J174" s="119" t="e">
        <f>I174*E174</f>
        <v>#DIV/0!</v>
      </c>
      <c r="Q174" s="30"/>
    </row>
    <row r="175" spans="9:17">
      <c r="I175" s="120" t="e">
        <f>AVERAGE(F175:H175)/D175</f>
        <v>#DIV/0!</v>
      </c>
      <c r="J175" s="119" t="e">
        <f>I175*E175</f>
        <v>#DIV/0!</v>
      </c>
      <c r="Q175" s="30"/>
    </row>
    <row r="176" spans="9:17">
      <c r="I176" s="120" t="e">
        <f>AVERAGE(F176:H176)/D176</f>
        <v>#DIV/0!</v>
      </c>
      <c r="J176" s="119" t="e">
        <f>I176*E176</f>
        <v>#DIV/0!</v>
      </c>
      <c r="Q176" s="30"/>
    </row>
    <row r="177" spans="9:17">
      <c r="I177" s="120" t="e">
        <f>AVERAGE(F177:H177)/D177</f>
        <v>#DIV/0!</v>
      </c>
      <c r="J177" s="119" t="e">
        <f>I177*E177</f>
        <v>#DIV/0!</v>
      </c>
      <c r="Q177" s="30"/>
    </row>
    <row r="178" spans="9:17">
      <c r="I178" s="120" t="e">
        <f>AVERAGE(F178:H178)/D178</f>
        <v>#DIV/0!</v>
      </c>
      <c r="J178" s="119" t="e">
        <f>I178*E178</f>
        <v>#DIV/0!</v>
      </c>
      <c r="Q178" s="30"/>
    </row>
    <row r="179" spans="9:17">
      <c r="I179" s="120" t="e">
        <f>AVERAGE(F179:H179)/D179</f>
        <v>#DIV/0!</v>
      </c>
      <c r="J179" s="119" t="e">
        <f>I179*E179</f>
        <v>#DIV/0!</v>
      </c>
      <c r="Q179" s="30"/>
    </row>
    <row r="180" spans="9:17">
      <c r="I180" s="120" t="e">
        <f>AVERAGE(F180:H180)/D180</f>
        <v>#DIV/0!</v>
      </c>
      <c r="J180" s="119" t="e">
        <f>I180*E180</f>
        <v>#DIV/0!</v>
      </c>
      <c r="Q180" s="30"/>
    </row>
    <row r="181" spans="9:17">
      <c r="I181" s="120" t="e">
        <f>AVERAGE(F181:H181)/D181</f>
        <v>#DIV/0!</v>
      </c>
      <c r="J181" s="119" t="e">
        <f>I181*E181</f>
        <v>#DIV/0!</v>
      </c>
      <c r="Q181" s="30"/>
    </row>
    <row r="182" spans="9:17">
      <c r="I182" s="120" t="e">
        <f>AVERAGE(F182:H182)/D182</f>
        <v>#DIV/0!</v>
      </c>
      <c r="J182" s="119" t="e">
        <f>I182*E182</f>
        <v>#DIV/0!</v>
      </c>
      <c r="Q182" s="30"/>
    </row>
    <row r="183" spans="9:17">
      <c r="I183" s="120" t="e">
        <f>AVERAGE(F183:H183)/D183</f>
        <v>#DIV/0!</v>
      </c>
      <c r="J183" s="119" t="e">
        <f>I183*E183</f>
        <v>#DIV/0!</v>
      </c>
      <c r="Q183" s="30"/>
    </row>
    <row r="184" spans="9:17">
      <c r="I184" s="120" t="e">
        <f>AVERAGE(F184:H184)/D184</f>
        <v>#DIV/0!</v>
      </c>
      <c r="J184" s="119" t="e">
        <f>I184*E184</f>
        <v>#DIV/0!</v>
      </c>
      <c r="Q184" s="30"/>
    </row>
    <row r="185" spans="9:17">
      <c r="I185" s="120" t="e">
        <f>AVERAGE(F185:H185)/D185</f>
        <v>#DIV/0!</v>
      </c>
      <c r="J185" s="119" t="e">
        <f>I185*E185</f>
        <v>#DIV/0!</v>
      </c>
      <c r="Q185" s="30"/>
    </row>
    <row r="186" spans="9:17">
      <c r="I186" s="120" t="e">
        <f>AVERAGE(F186:H186)/D186</f>
        <v>#DIV/0!</v>
      </c>
      <c r="J186" s="119" t="e">
        <f>I186*E186</f>
        <v>#DIV/0!</v>
      </c>
      <c r="Q186" s="30"/>
    </row>
    <row r="187" spans="9:17">
      <c r="I187" s="120" t="e">
        <f>AVERAGE(F187:H187)/D187</f>
        <v>#DIV/0!</v>
      </c>
      <c r="J187" s="119" t="e">
        <f>I187*E187</f>
        <v>#DIV/0!</v>
      </c>
      <c r="Q187" s="30"/>
    </row>
    <row r="188" spans="9:17">
      <c r="I188" s="120" t="e">
        <f>AVERAGE(F188:H188)/D188</f>
        <v>#DIV/0!</v>
      </c>
      <c r="J188" s="119" t="e">
        <f>I188*E188</f>
        <v>#DIV/0!</v>
      </c>
      <c r="Q188" s="30"/>
    </row>
    <row r="189" spans="9:17">
      <c r="I189" s="120" t="e">
        <f>AVERAGE(F189:H189)/D189</f>
        <v>#DIV/0!</v>
      </c>
      <c r="J189" s="119" t="e">
        <f>I189*E189</f>
        <v>#DIV/0!</v>
      </c>
      <c r="Q189" s="30"/>
    </row>
    <row r="190" spans="9:17">
      <c r="I190" s="120" t="e">
        <f>AVERAGE(F190:H190)/D190</f>
        <v>#DIV/0!</v>
      </c>
      <c r="J190" s="119" t="e">
        <f>I190*E190</f>
        <v>#DIV/0!</v>
      </c>
      <c r="Q190" s="30"/>
    </row>
    <row r="191" spans="9:17">
      <c r="I191" s="120" t="e">
        <f>AVERAGE(F191:H191)/D191</f>
        <v>#DIV/0!</v>
      </c>
      <c r="J191" s="119" t="e">
        <f>I191*E191</f>
        <v>#DIV/0!</v>
      </c>
      <c r="Q191" s="30"/>
    </row>
    <row r="192" spans="9:17">
      <c r="I192" s="120" t="e">
        <f>AVERAGE(F192:H192)/D192</f>
        <v>#DIV/0!</v>
      </c>
      <c r="J192" s="119" t="e">
        <f>I192*E192</f>
        <v>#DIV/0!</v>
      </c>
      <c r="Q192" s="30"/>
    </row>
    <row r="193" spans="9:17">
      <c r="I193" s="120" t="e">
        <f>AVERAGE(F193:H193)/D193</f>
        <v>#DIV/0!</v>
      </c>
      <c r="J193" s="119" t="e">
        <f>I193*E193</f>
        <v>#DIV/0!</v>
      </c>
      <c r="Q193" s="30"/>
    </row>
    <row r="194" spans="9:17">
      <c r="I194" s="120" t="e">
        <f>AVERAGE(F194:H194)/D194</f>
        <v>#DIV/0!</v>
      </c>
      <c r="J194" s="119" t="e">
        <f>I194*E194</f>
        <v>#DIV/0!</v>
      </c>
      <c r="Q194" s="30"/>
    </row>
    <row r="195" spans="9:17">
      <c r="I195" s="120" t="e">
        <f>AVERAGE(F195:H195)/D195</f>
        <v>#DIV/0!</v>
      </c>
      <c r="J195" s="119" t="e">
        <f>I195*E195</f>
        <v>#DIV/0!</v>
      </c>
      <c r="Q195" s="30"/>
    </row>
    <row r="196" spans="9:17">
      <c r="I196" s="120" t="e">
        <f>AVERAGE(F196:H196)/D196</f>
        <v>#DIV/0!</v>
      </c>
      <c r="J196" s="119" t="e">
        <f>I196*E196</f>
        <v>#DIV/0!</v>
      </c>
      <c r="Q196" s="30"/>
    </row>
    <row r="197" spans="9:17">
      <c r="I197" s="120" t="e">
        <f>AVERAGE(F197:H197)/D197</f>
        <v>#DIV/0!</v>
      </c>
      <c r="J197" s="119" t="e">
        <f>I197*E197</f>
        <v>#DIV/0!</v>
      </c>
      <c r="Q197" s="30"/>
    </row>
    <row r="198" spans="9:17">
      <c r="I198" s="120" t="e">
        <f>AVERAGE(F198:H198)/D198</f>
        <v>#DIV/0!</v>
      </c>
      <c r="J198" s="119" t="e">
        <f>I198*E198</f>
        <v>#DIV/0!</v>
      </c>
      <c r="Q198" s="30"/>
    </row>
    <row r="199" spans="9:17">
      <c r="I199" s="120" t="e">
        <f>AVERAGE(F199:H199)/D199</f>
        <v>#DIV/0!</v>
      </c>
      <c r="J199" s="119" t="e">
        <f>I199*E199</f>
        <v>#DIV/0!</v>
      </c>
      <c r="Q199" s="30"/>
    </row>
    <row r="200" spans="9:17">
      <c r="I200" s="120" t="e">
        <f>AVERAGE(F200:H200)/D200</f>
        <v>#DIV/0!</v>
      </c>
      <c r="J200" s="119" t="e">
        <f>I200*E200</f>
        <v>#DIV/0!</v>
      </c>
      <c r="Q200" s="30"/>
    </row>
    <row r="201" spans="9:17">
      <c r="I201" s="120" t="e">
        <f>AVERAGE(F201:H201)/D201</f>
        <v>#DIV/0!</v>
      </c>
      <c r="J201" s="119" t="e">
        <f>I201*E201</f>
        <v>#DIV/0!</v>
      </c>
      <c r="Q201" s="30"/>
    </row>
    <row r="202" spans="9:17">
      <c r="I202" s="120" t="e">
        <f>AVERAGE(F202:H202)/D202</f>
        <v>#DIV/0!</v>
      </c>
      <c r="J202" s="119" t="e">
        <f>I202*E202</f>
        <v>#DIV/0!</v>
      </c>
      <c r="Q202" s="30"/>
    </row>
    <row r="203" spans="9:17">
      <c r="I203" s="120" t="e">
        <f>AVERAGE(F203:H203)/D203</f>
        <v>#DIV/0!</v>
      </c>
      <c r="J203" s="119" t="e">
        <f>I203*E203</f>
        <v>#DIV/0!</v>
      </c>
      <c r="Q203" s="30"/>
    </row>
    <row r="204" spans="9:17">
      <c r="I204" s="120" t="e">
        <f>AVERAGE(F204:H204)/D204</f>
        <v>#DIV/0!</v>
      </c>
      <c r="J204" s="119" t="e">
        <f>I204*E204</f>
        <v>#DIV/0!</v>
      </c>
      <c r="Q204" s="30"/>
    </row>
    <row r="205" spans="9:17">
      <c r="Q205" s="30"/>
    </row>
    <row r="206" spans="9:17">
      <c r="Q206" s="30"/>
    </row>
    <row r="207" spans="9:17">
      <c r="Q207" s="30"/>
    </row>
    <row r="208" spans="9:17">
      <c r="Q208" s="30"/>
    </row>
    <row r="209" spans="17:17">
      <c r="Q209" s="30"/>
    </row>
    <row r="210" spans="17:17">
      <c r="Q210" s="30"/>
    </row>
    <row r="211" spans="17:17">
      <c r="Q211" s="30"/>
    </row>
    <row r="212" spans="17:17">
      <c r="Q212" s="30"/>
    </row>
    <row r="213" spans="17:17">
      <c r="Q213" s="30"/>
    </row>
    <row r="214" spans="17:17">
      <c r="Q214" s="30"/>
    </row>
    <row r="215" spans="17:17">
      <c r="Q215" s="30"/>
    </row>
    <row r="216" spans="17:17">
      <c r="Q216" s="30"/>
    </row>
    <row r="217" spans="17:17">
      <c r="Q217" s="30"/>
    </row>
    <row r="218" spans="17:17">
      <c r="Q218" s="30"/>
    </row>
    <row r="219" spans="17:17">
      <c r="Q219" s="30"/>
    </row>
    <row r="220" spans="17:17">
      <c r="Q220" s="30"/>
    </row>
    <row r="221" spans="17:17">
      <c r="Q221" s="30"/>
    </row>
    <row r="222" spans="17:17">
      <c r="Q222" s="30"/>
    </row>
    <row r="223" spans="17:17">
      <c r="Q223" s="30"/>
    </row>
    <row r="224" spans="17:17">
      <c r="Q224" s="30"/>
    </row>
    <row r="225" spans="17:17">
      <c r="Q225" s="30"/>
    </row>
    <row r="226" spans="17:17">
      <c r="Q226" s="30"/>
    </row>
    <row r="227" spans="17:17">
      <c r="Q227" s="30"/>
    </row>
    <row r="228" spans="17:17">
      <c r="Q228" s="30"/>
    </row>
    <row r="229" spans="17:17">
      <c r="Q229" s="30"/>
    </row>
    <row r="230" spans="17:17">
      <c r="Q230" s="30"/>
    </row>
    <row r="231" spans="17:17">
      <c r="Q231" s="30"/>
    </row>
    <row r="232" spans="17:17">
      <c r="Q232" s="30"/>
    </row>
    <row r="233" spans="17:17">
      <c r="Q233" s="30"/>
    </row>
    <row r="234" spans="17:17">
      <c r="Q234" s="30"/>
    </row>
    <row r="235" spans="17:17">
      <c r="Q235" s="30"/>
    </row>
    <row r="236" spans="17:17">
      <c r="Q236" s="30"/>
    </row>
    <row r="237" spans="17:17">
      <c r="Q237" s="30"/>
    </row>
    <row r="238" spans="17:17">
      <c r="Q238" s="30"/>
    </row>
    <row r="239" spans="17:17">
      <c r="Q239" s="30"/>
    </row>
    <row r="240" spans="17:17">
      <c r="Q240" s="30"/>
    </row>
    <row r="241" spans="17:17">
      <c r="Q241" s="30"/>
    </row>
    <row r="242" spans="17:17">
      <c r="Q242" s="30"/>
    </row>
    <row r="243" spans="17:17">
      <c r="Q243" s="30"/>
    </row>
    <row r="244" spans="17:17">
      <c r="Q244" s="30"/>
    </row>
    <row r="245" spans="17:17">
      <c r="Q245" s="30"/>
    </row>
    <row r="246" spans="17:17">
      <c r="Q246" s="30"/>
    </row>
    <row r="247" spans="17:17">
      <c r="Q247" s="30"/>
    </row>
    <row r="248" spans="17:17">
      <c r="Q248" s="30"/>
    </row>
    <row r="249" spans="17:17">
      <c r="Q249" s="30"/>
    </row>
    <row r="250" spans="17:17">
      <c r="Q250" s="30"/>
    </row>
    <row r="251" spans="17:17">
      <c r="Q251" s="30"/>
    </row>
    <row r="252" spans="17:17">
      <c r="Q252" s="30"/>
    </row>
    <row r="253" spans="17:17">
      <c r="Q253" s="30"/>
    </row>
    <row r="254" spans="17:17">
      <c r="Q254" s="30"/>
    </row>
    <row r="255" spans="17:17">
      <c r="Q255" s="30"/>
    </row>
    <row r="256" spans="17:17">
      <c r="Q256" s="30"/>
    </row>
    <row r="257" spans="17:17">
      <c r="Q257" s="30"/>
    </row>
    <row r="258" spans="17:17">
      <c r="Q258" s="30"/>
    </row>
    <row r="259" spans="17:17">
      <c r="Q259" s="30"/>
    </row>
    <row r="260" spans="17:17">
      <c r="Q260" s="30"/>
    </row>
    <row r="261" spans="17:17">
      <c r="Q261" s="30"/>
    </row>
    <row r="262" spans="17:17">
      <c r="Q262" s="30"/>
    </row>
    <row r="263" spans="17:17">
      <c r="Q263" s="30"/>
    </row>
    <row r="264" spans="17:17">
      <c r="Q264" s="30"/>
    </row>
    <row r="265" spans="17:17">
      <c r="Q265" s="30"/>
    </row>
    <row r="266" spans="17:17">
      <c r="Q266" s="30"/>
    </row>
    <row r="267" spans="17:17">
      <c r="Q267" s="30"/>
    </row>
    <row r="268" spans="17:17">
      <c r="Q268" s="30"/>
    </row>
    <row r="269" spans="17:17">
      <c r="Q269" s="30"/>
    </row>
    <row r="270" spans="17:17">
      <c r="Q270" s="30"/>
    </row>
    <row r="271" spans="17:17">
      <c r="Q271" s="30"/>
    </row>
    <row r="272" spans="17:17">
      <c r="Q272" s="30"/>
    </row>
    <row r="273" spans="17:17">
      <c r="Q273" s="30"/>
    </row>
    <row r="274" spans="17:17">
      <c r="Q274" s="30"/>
    </row>
    <row r="275" spans="17:17">
      <c r="Q275" s="30"/>
    </row>
    <row r="276" spans="17:17">
      <c r="Q276" s="30"/>
    </row>
    <row r="277" spans="17:17">
      <c r="Q277" s="30"/>
    </row>
    <row r="278" spans="17:17">
      <c r="Q278" s="30"/>
    </row>
    <row r="279" spans="17:17">
      <c r="Q279" s="30"/>
    </row>
    <row r="280" spans="17:17">
      <c r="Q280" s="30"/>
    </row>
    <row r="281" spans="17:17">
      <c r="Q281" s="30"/>
    </row>
    <row r="282" spans="17:17">
      <c r="Q282" s="30"/>
    </row>
    <row r="283" spans="17:17">
      <c r="Q283" s="30"/>
    </row>
    <row r="284" spans="17:17">
      <c r="Q284" s="30"/>
    </row>
    <row r="285" spans="17:17">
      <c r="Q285" s="30"/>
    </row>
    <row r="286" spans="17:17">
      <c r="Q286" s="30"/>
    </row>
    <row r="287" spans="17:17">
      <c r="Q287" s="30"/>
    </row>
    <row r="288" spans="17:17">
      <c r="Q288" s="30"/>
    </row>
    <row r="289" spans="17:17">
      <c r="Q289" s="30"/>
    </row>
    <row r="290" spans="17:17">
      <c r="Q290" s="30"/>
    </row>
    <row r="291" spans="17:17">
      <c r="Q291" s="30"/>
    </row>
    <row r="292" spans="17:17">
      <c r="Q292" s="30"/>
    </row>
    <row r="293" spans="17:17">
      <c r="Q293" s="30"/>
    </row>
    <row r="294" spans="17:17">
      <c r="Q294" s="30"/>
    </row>
    <row r="295" spans="17:17">
      <c r="Q295" s="30"/>
    </row>
    <row r="296" spans="17:17">
      <c r="Q296" s="30"/>
    </row>
    <row r="297" spans="17:17">
      <c r="Q297" s="30"/>
    </row>
    <row r="298" spans="17:17">
      <c r="Q298" s="30"/>
    </row>
    <row r="299" spans="17:17">
      <c r="Q299" s="30"/>
    </row>
    <row r="300" spans="17:17">
      <c r="Q300" s="30"/>
    </row>
    <row r="301" spans="17:17">
      <c r="Q301" s="30"/>
    </row>
    <row r="302" spans="17:17">
      <c r="Q302" s="30"/>
    </row>
    <row r="303" spans="17:17">
      <c r="Q303" s="30"/>
    </row>
    <row r="304" spans="17:17">
      <c r="Q304" s="30"/>
    </row>
    <row r="305" spans="17:17">
      <c r="Q305" s="30"/>
    </row>
    <row r="306" spans="17:17">
      <c r="Q306" s="30"/>
    </row>
    <row r="307" spans="17:17">
      <c r="Q307" s="30"/>
    </row>
    <row r="308" spans="17:17">
      <c r="Q308" s="30"/>
    </row>
    <row r="309" spans="17:17">
      <c r="Q309" s="30"/>
    </row>
    <row r="310" spans="17:17">
      <c r="Q310" s="30"/>
    </row>
    <row r="311" spans="17:17">
      <c r="Q311" s="30"/>
    </row>
    <row r="312" spans="17:17">
      <c r="Q312" s="30"/>
    </row>
    <row r="313" spans="17:17">
      <c r="Q313" s="30"/>
    </row>
    <row r="314" spans="17:17">
      <c r="Q314" s="30"/>
    </row>
    <row r="315" spans="17:17">
      <c r="Q315" s="30"/>
    </row>
    <row r="316" spans="17:17">
      <c r="Q316" s="30"/>
    </row>
    <row r="317" spans="17:17">
      <c r="Q317" s="30"/>
    </row>
    <row r="318" spans="17:17">
      <c r="Q318" s="30"/>
    </row>
    <row r="319" spans="17:17">
      <c r="Q319" s="30"/>
    </row>
    <row r="320" spans="17:17">
      <c r="Q320" s="30"/>
    </row>
    <row r="321" spans="17:17">
      <c r="Q321" s="30"/>
    </row>
    <row r="322" spans="17:17">
      <c r="Q322" s="30"/>
    </row>
    <row r="323" spans="17:17">
      <c r="Q323" s="30"/>
    </row>
    <row r="324" spans="17:17">
      <c r="Q324" s="30"/>
    </row>
    <row r="325" spans="17:17">
      <c r="Q325" s="30"/>
    </row>
    <row r="326" spans="17:17">
      <c r="Q326" s="30"/>
    </row>
    <row r="327" spans="17:17">
      <c r="Q327" s="30"/>
    </row>
    <row r="328" spans="17:17">
      <c r="Q328" s="30"/>
    </row>
    <row r="329" spans="17:17">
      <c r="Q329" s="30"/>
    </row>
    <row r="330" spans="17:17">
      <c r="Q330" s="30"/>
    </row>
    <row r="331" spans="17:17">
      <c r="Q331" s="30"/>
    </row>
    <row r="332" spans="17:17">
      <c r="Q332" s="30"/>
    </row>
    <row r="333" spans="17:17">
      <c r="Q333" s="30"/>
    </row>
    <row r="334" spans="17:17">
      <c r="Q334" s="30"/>
    </row>
    <row r="335" spans="17:17">
      <c r="Q335" s="30"/>
    </row>
    <row r="336" spans="17:17">
      <c r="Q336" s="30"/>
    </row>
    <row r="337" spans="17:17">
      <c r="Q337" s="30"/>
    </row>
    <row r="338" spans="17:17">
      <c r="Q338" s="30"/>
    </row>
    <row r="339" spans="17:17">
      <c r="Q339" s="30"/>
    </row>
    <row r="340" spans="17:17">
      <c r="Q340" s="30"/>
    </row>
    <row r="341" spans="17:17">
      <c r="Q341" s="30"/>
    </row>
    <row r="342" spans="17:17">
      <c r="Q342" s="30"/>
    </row>
    <row r="343" spans="17:17">
      <c r="Q343" s="30"/>
    </row>
    <row r="344" spans="17:17">
      <c r="Q344" s="30"/>
    </row>
    <row r="345" spans="17:17">
      <c r="Q345" s="30"/>
    </row>
    <row r="346" spans="17:17">
      <c r="Q346" s="30"/>
    </row>
    <row r="347" spans="17:17">
      <c r="Q347" s="30"/>
    </row>
    <row r="348" spans="17:17">
      <c r="Q348" s="30"/>
    </row>
    <row r="349" spans="17:17">
      <c r="Q349" s="30"/>
    </row>
    <row r="350" spans="17:17">
      <c r="Q350" s="30"/>
    </row>
    <row r="351" spans="17:17">
      <c r="Q351" s="30"/>
    </row>
    <row r="352" spans="17:17">
      <c r="Q352" s="30"/>
    </row>
    <row r="353" spans="17:17">
      <c r="Q353" s="30"/>
    </row>
    <row r="354" spans="17:17">
      <c r="Q354" s="30"/>
    </row>
    <row r="355" spans="17:17">
      <c r="Q355" s="30"/>
    </row>
    <row r="356" spans="17:17">
      <c r="Q356" s="30"/>
    </row>
    <row r="357" spans="17:17">
      <c r="Q357" s="30"/>
    </row>
    <row r="358" spans="17:17">
      <c r="Q358" s="30"/>
    </row>
    <row r="359" spans="17:17">
      <c r="Q359" s="30"/>
    </row>
    <row r="360" spans="17:17">
      <c r="Q360" s="30"/>
    </row>
    <row r="361" spans="17:17">
      <c r="Q361" s="30"/>
    </row>
    <row r="362" spans="17:17">
      <c r="Q362" s="30"/>
    </row>
    <row r="363" spans="17:17">
      <c r="Q363" s="30"/>
    </row>
    <row r="364" spans="17:17">
      <c r="Q364" s="30"/>
    </row>
    <row r="365" spans="17:17">
      <c r="Q365" s="30"/>
    </row>
    <row r="366" spans="17:17">
      <c r="Q366" s="30"/>
    </row>
    <row r="367" spans="17:17">
      <c r="Q367" s="30"/>
    </row>
    <row r="368" spans="17:17">
      <c r="Q368" s="30"/>
    </row>
    <row r="369" spans="17:17">
      <c r="Q369" s="30"/>
    </row>
    <row r="370" spans="17:17">
      <c r="Q370" s="30"/>
    </row>
    <row r="371" spans="17:17">
      <c r="Q371" s="30"/>
    </row>
    <row r="372" spans="17:17">
      <c r="Q372" s="30"/>
    </row>
    <row r="373" spans="17:17">
      <c r="Q373" s="30"/>
    </row>
    <row r="374" spans="17:17">
      <c r="Q374" s="30"/>
    </row>
    <row r="375" spans="17:17">
      <c r="Q375" s="30"/>
    </row>
    <row r="376" spans="17:17">
      <c r="Q376" s="30"/>
    </row>
    <row r="377" spans="17:17">
      <c r="Q377" s="30"/>
    </row>
    <row r="378" spans="17:17">
      <c r="Q378" s="30"/>
    </row>
    <row r="379" spans="17:17">
      <c r="Q379" s="30"/>
    </row>
    <row r="380" spans="17:17">
      <c r="Q380" s="30"/>
    </row>
    <row r="381" spans="17:17">
      <c r="Q381" s="30"/>
    </row>
    <row r="382" spans="17:17">
      <c r="Q382" s="30"/>
    </row>
    <row r="383" spans="17:17">
      <c r="Q383" s="30"/>
    </row>
    <row r="384" spans="17:17">
      <c r="Q384" s="30"/>
    </row>
    <row r="385" spans="17:17">
      <c r="Q385" s="30"/>
    </row>
    <row r="386" spans="17:17">
      <c r="Q386" s="30"/>
    </row>
    <row r="387" spans="17:17">
      <c r="Q387" s="30"/>
    </row>
    <row r="388" spans="17:17">
      <c r="Q388" s="30"/>
    </row>
    <row r="389" spans="17:17">
      <c r="Q389" s="30"/>
    </row>
    <row r="390" spans="17:17">
      <c r="Q390" s="30"/>
    </row>
    <row r="391" spans="17:17">
      <c r="Q391" s="30"/>
    </row>
    <row r="392" spans="17:17">
      <c r="Q392" s="30"/>
    </row>
    <row r="393" spans="17:17">
      <c r="Q393" s="30"/>
    </row>
    <row r="394" spans="17:17">
      <c r="Q394" s="30"/>
    </row>
    <row r="395" spans="17:17">
      <c r="Q395" s="30"/>
    </row>
    <row r="396" spans="17:17">
      <c r="Q396" s="30"/>
    </row>
    <row r="397" spans="17:17">
      <c r="Q397" s="30"/>
    </row>
    <row r="398" spans="17:17">
      <c r="Q398" s="30"/>
    </row>
    <row r="399" spans="17:17">
      <c r="Q399" s="30"/>
    </row>
    <row r="400" spans="17:17">
      <c r="Q400" s="30"/>
    </row>
    <row r="401" spans="17:17">
      <c r="Q401" s="30"/>
    </row>
    <row r="402" spans="17:17">
      <c r="Q402" s="30"/>
    </row>
    <row r="403" spans="17:17">
      <c r="Q403" s="30"/>
    </row>
    <row r="404" spans="17:17">
      <c r="Q404" s="30"/>
    </row>
    <row r="405" spans="17:17">
      <c r="Q405" s="30"/>
    </row>
    <row r="406" spans="17:17">
      <c r="Q406" s="30"/>
    </row>
    <row r="407" spans="17:17">
      <c r="Q407" s="30"/>
    </row>
    <row r="408" spans="17:17">
      <c r="Q408" s="30"/>
    </row>
    <row r="409" spans="17:17">
      <c r="Q409" s="30"/>
    </row>
    <row r="410" spans="17:17">
      <c r="Q410" s="30"/>
    </row>
    <row r="411" spans="17:17">
      <c r="Q411" s="30"/>
    </row>
    <row r="412" spans="17:17">
      <c r="Q412" s="30"/>
    </row>
    <row r="413" spans="17:17">
      <c r="Q413" s="30"/>
    </row>
    <row r="414" spans="17:17">
      <c r="Q414" s="30"/>
    </row>
    <row r="415" spans="17:17">
      <c r="Q415" s="30"/>
    </row>
    <row r="416" spans="17:17">
      <c r="Q416" s="30"/>
    </row>
    <row r="417" spans="17:17">
      <c r="Q417" s="30"/>
    </row>
    <row r="418" spans="17:17">
      <c r="Q418" s="30"/>
    </row>
    <row r="419" spans="17:17">
      <c r="Q419" s="30"/>
    </row>
    <row r="420" spans="17:17">
      <c r="Q420" s="30"/>
    </row>
    <row r="421" spans="17:17">
      <c r="Q421" s="30"/>
    </row>
    <row r="422" spans="17:17">
      <c r="Q422" s="30"/>
    </row>
    <row r="423" spans="17:17">
      <c r="Q423" s="30"/>
    </row>
    <row r="424" spans="17:17">
      <c r="Q424" s="30"/>
    </row>
    <row r="425" spans="17:17">
      <c r="Q425" s="30"/>
    </row>
    <row r="426" spans="17:17">
      <c r="Q426" s="30"/>
    </row>
    <row r="427" spans="17:17">
      <c r="Q427" s="30"/>
    </row>
    <row r="428" spans="17:17">
      <c r="Q428" s="30"/>
    </row>
    <row r="429" spans="17:17">
      <c r="Q429" s="30"/>
    </row>
    <row r="430" spans="17:17">
      <c r="Q430" s="30"/>
    </row>
    <row r="431" spans="17:17">
      <c r="Q431" s="30"/>
    </row>
    <row r="432" spans="17:17">
      <c r="Q432" s="30"/>
    </row>
    <row r="433" spans="17:17">
      <c r="Q433" s="30"/>
    </row>
    <row r="434" spans="17:17">
      <c r="Q434" s="30"/>
    </row>
    <row r="435" spans="17:17">
      <c r="Q435" s="30"/>
    </row>
    <row r="436" spans="17:17">
      <c r="Q436" s="30"/>
    </row>
    <row r="437" spans="17:17">
      <c r="Q437" s="30"/>
    </row>
    <row r="438" spans="17:17">
      <c r="Q438" s="30"/>
    </row>
    <row r="439" spans="17:17">
      <c r="Q439" s="30"/>
    </row>
    <row r="440" spans="17:17">
      <c r="Q440" s="30"/>
    </row>
    <row r="441" spans="17:17">
      <c r="Q441" s="30"/>
    </row>
    <row r="442" spans="17:17">
      <c r="Q442" s="30"/>
    </row>
    <row r="443" spans="17:17">
      <c r="Q443" s="30"/>
    </row>
    <row r="444" spans="17:17">
      <c r="Q444" s="30"/>
    </row>
    <row r="445" spans="17:17">
      <c r="Q445" s="30"/>
    </row>
    <row r="446" spans="17:17">
      <c r="Q446" s="30"/>
    </row>
    <row r="447" spans="17:17">
      <c r="Q447" s="30"/>
    </row>
    <row r="448" spans="17:17">
      <c r="Q448" s="30"/>
    </row>
    <row r="449" spans="17:17">
      <c r="Q449" s="30"/>
    </row>
    <row r="450" spans="17:17">
      <c r="Q450" s="30"/>
    </row>
    <row r="451" spans="17:17">
      <c r="Q451" s="30"/>
    </row>
    <row r="452" spans="17:17">
      <c r="Q452" s="30"/>
    </row>
    <row r="453" spans="17:17">
      <c r="Q453" s="30"/>
    </row>
    <row r="454" spans="17:17">
      <c r="Q454" s="30"/>
    </row>
    <row r="455" spans="17:17">
      <c r="Q455" s="30"/>
    </row>
    <row r="456" spans="17:17">
      <c r="Q456" s="30"/>
    </row>
    <row r="457" spans="17:17">
      <c r="Q457" s="30"/>
    </row>
    <row r="458" spans="17:17">
      <c r="Q458" s="30"/>
    </row>
    <row r="459" spans="17:17">
      <c r="Q459" s="30"/>
    </row>
    <row r="460" spans="17:17">
      <c r="Q460" s="30"/>
    </row>
    <row r="461" spans="17:17">
      <c r="Q461" s="30"/>
    </row>
    <row r="462" spans="17:17">
      <c r="Q462" s="30"/>
    </row>
    <row r="463" spans="17:17">
      <c r="Q463" s="30"/>
    </row>
    <row r="464" spans="17:17">
      <c r="Q464" s="30"/>
    </row>
    <row r="465" spans="17:17">
      <c r="Q465" s="30"/>
    </row>
    <row r="466" spans="17:17">
      <c r="Q466" s="30"/>
    </row>
    <row r="467" spans="17:17">
      <c r="Q467" s="30"/>
    </row>
    <row r="468" spans="17:17">
      <c r="Q468" s="30"/>
    </row>
    <row r="469" spans="17:17">
      <c r="Q469" s="30"/>
    </row>
    <row r="470" spans="17:17">
      <c r="Q470" s="30"/>
    </row>
    <row r="471" spans="17:17">
      <c r="Q471" s="30"/>
    </row>
    <row r="472" spans="17:17">
      <c r="Q472" s="30"/>
    </row>
    <row r="473" spans="17:17">
      <c r="Q473" s="30"/>
    </row>
    <row r="474" spans="17:17">
      <c r="Q474" s="30"/>
    </row>
    <row r="475" spans="17:17">
      <c r="Q475" s="30"/>
    </row>
    <row r="476" spans="17:17">
      <c r="Q476" s="30"/>
    </row>
    <row r="477" spans="17:17">
      <c r="Q477" s="30"/>
    </row>
    <row r="478" spans="17:17">
      <c r="Q478" s="30"/>
    </row>
    <row r="479" spans="17:17">
      <c r="Q479" s="30"/>
    </row>
    <row r="480" spans="17:17">
      <c r="Q480" s="30"/>
    </row>
    <row r="481" spans="17:17">
      <c r="Q481" s="30"/>
    </row>
    <row r="482" spans="17:17">
      <c r="Q482" s="30"/>
    </row>
    <row r="483" spans="17:17">
      <c r="Q483" s="30"/>
    </row>
    <row r="484" spans="17:17">
      <c r="Q484" s="30"/>
    </row>
    <row r="485" spans="17:17">
      <c r="Q485" s="30"/>
    </row>
    <row r="486" spans="17:17">
      <c r="Q486" s="30"/>
    </row>
    <row r="487" spans="17:17">
      <c r="Q487" s="30"/>
    </row>
    <row r="488" spans="17:17">
      <c r="Q488" s="30"/>
    </row>
    <row r="489" spans="17:17">
      <c r="Q489" s="30"/>
    </row>
    <row r="490" spans="17:17">
      <c r="Q490" s="30"/>
    </row>
    <row r="491" spans="17:17">
      <c r="Q491" s="30"/>
    </row>
    <row r="492" spans="17:17">
      <c r="Q492" s="30"/>
    </row>
    <row r="493" spans="17:17">
      <c r="Q493" s="30"/>
    </row>
    <row r="494" spans="17:17">
      <c r="Q494" s="30"/>
    </row>
    <row r="495" spans="17:17">
      <c r="Q495" s="30"/>
    </row>
    <row r="496" spans="17:17">
      <c r="Q496" s="30"/>
    </row>
    <row r="497" spans="17:17">
      <c r="Q497" s="30"/>
    </row>
    <row r="498" spans="17:17">
      <c r="Q498" s="30"/>
    </row>
    <row r="499" spans="17:17">
      <c r="Q499" s="30"/>
    </row>
    <row r="500" spans="17:17">
      <c r="Q500" s="30"/>
    </row>
    <row r="501" spans="17:17">
      <c r="Q501" s="30"/>
    </row>
    <row r="502" spans="17:17">
      <c r="Q502" s="30"/>
    </row>
    <row r="503" spans="17:17">
      <c r="Q503" s="30"/>
    </row>
    <row r="504" spans="17:17">
      <c r="Q504" s="30"/>
    </row>
    <row r="505" spans="17:17">
      <c r="Q505" s="30"/>
    </row>
    <row r="506" spans="17:17">
      <c r="Q506" s="30"/>
    </row>
    <row r="507" spans="17:17">
      <c r="Q507" s="30"/>
    </row>
    <row r="508" spans="17:17">
      <c r="Q508" s="30"/>
    </row>
    <row r="509" spans="17:17">
      <c r="Q509" s="30"/>
    </row>
    <row r="510" spans="17:17">
      <c r="Q510" s="30"/>
    </row>
    <row r="511" spans="17:17">
      <c r="Q511" s="30"/>
    </row>
    <row r="512" spans="17:17">
      <c r="Q512" s="30"/>
    </row>
    <row r="513" spans="17:17">
      <c r="Q513" s="30"/>
    </row>
    <row r="514" spans="17:17">
      <c r="Q514" s="30"/>
    </row>
    <row r="515" spans="17:17">
      <c r="Q515" s="30"/>
    </row>
    <row r="516" spans="17:17">
      <c r="Q516" s="30"/>
    </row>
    <row r="517" spans="17:17">
      <c r="Q517" s="30"/>
    </row>
    <row r="518" spans="17:17">
      <c r="Q518" s="30"/>
    </row>
    <row r="519" spans="17:17">
      <c r="Q519" s="30"/>
    </row>
    <row r="520" spans="17:17">
      <c r="Q520" s="30"/>
    </row>
    <row r="521" spans="17:17">
      <c r="Q521" s="30"/>
    </row>
    <row r="522" spans="17:17">
      <c r="Q522" s="30"/>
    </row>
    <row r="523" spans="17:17">
      <c r="Q523" s="30"/>
    </row>
    <row r="524" spans="17:17">
      <c r="Q524" s="30"/>
    </row>
    <row r="525" spans="17:17">
      <c r="Q525" s="30"/>
    </row>
    <row r="526" spans="17:17">
      <c r="Q526" s="30"/>
    </row>
    <row r="527" spans="17:17">
      <c r="Q527" s="30"/>
    </row>
    <row r="528" spans="17:17">
      <c r="Q528" s="30"/>
    </row>
    <row r="529" spans="17:17">
      <c r="Q529" s="30"/>
    </row>
    <row r="530" spans="17:17">
      <c r="Q530" s="30"/>
    </row>
    <row r="531" spans="17:17">
      <c r="Q531" s="30"/>
    </row>
    <row r="532" spans="17:17">
      <c r="Q532" s="30"/>
    </row>
    <row r="533" spans="17:17">
      <c r="Q533" s="30"/>
    </row>
    <row r="534" spans="17:17">
      <c r="Q534" s="30"/>
    </row>
    <row r="535" spans="17:17">
      <c r="Q535" s="30"/>
    </row>
    <row r="536" spans="17:17">
      <c r="Q536" s="30"/>
    </row>
    <row r="537" spans="17:17">
      <c r="Q537" s="30"/>
    </row>
    <row r="538" spans="17:17">
      <c r="Q538" s="30"/>
    </row>
    <row r="539" spans="17:17">
      <c r="Q539" s="30"/>
    </row>
    <row r="540" spans="17:17">
      <c r="Q540" s="30"/>
    </row>
    <row r="541" spans="17:17">
      <c r="Q541" s="30"/>
    </row>
    <row r="542" spans="17:17">
      <c r="Q542" s="30"/>
    </row>
    <row r="543" spans="17:17">
      <c r="Q543" s="30"/>
    </row>
    <row r="544" spans="17:17">
      <c r="Q544" s="30"/>
    </row>
    <row r="545" spans="17:17">
      <c r="Q545" s="30"/>
    </row>
    <row r="546" spans="17:17">
      <c r="Q546" s="30"/>
    </row>
    <row r="547" spans="17:17">
      <c r="Q547" s="30"/>
    </row>
    <row r="548" spans="17:17">
      <c r="Q548" s="30"/>
    </row>
    <row r="549" spans="17:17">
      <c r="Q549" s="30"/>
    </row>
    <row r="550" spans="17:17">
      <c r="Q550" s="30"/>
    </row>
    <row r="551" spans="17:17">
      <c r="Q551" s="30"/>
    </row>
    <row r="552" spans="17:17">
      <c r="Q552" s="30"/>
    </row>
    <row r="553" spans="17:17">
      <c r="Q553" s="30"/>
    </row>
    <row r="554" spans="17:17">
      <c r="Q554" s="30"/>
    </row>
    <row r="555" spans="17:17">
      <c r="Q555" s="30"/>
    </row>
    <row r="556" spans="17:17">
      <c r="Q556" s="30"/>
    </row>
    <row r="557" spans="17:17">
      <c r="Q557" s="30"/>
    </row>
    <row r="558" spans="17:17">
      <c r="Q558" s="30"/>
    </row>
    <row r="559" spans="17:17">
      <c r="Q559" s="30"/>
    </row>
    <row r="560" spans="17:17">
      <c r="Q560" s="30"/>
    </row>
    <row r="561" spans="17:17">
      <c r="Q561" s="30"/>
    </row>
    <row r="562" spans="17:17">
      <c r="Q562" s="30"/>
    </row>
    <row r="563" spans="17:17">
      <c r="Q563" s="30"/>
    </row>
    <row r="564" spans="17:17">
      <c r="Q564" s="30"/>
    </row>
    <row r="565" spans="17:17">
      <c r="Q565" s="30"/>
    </row>
    <row r="566" spans="17:17">
      <c r="Q566" s="30"/>
    </row>
    <row r="567" spans="17:17">
      <c r="Q567" s="30"/>
    </row>
    <row r="568" spans="17:17">
      <c r="Q568" s="30"/>
    </row>
    <row r="569" spans="17:17">
      <c r="Q569" s="30"/>
    </row>
    <row r="570" spans="17:17">
      <c r="Q570" s="30"/>
    </row>
    <row r="571" spans="17:17">
      <c r="Q571" s="30"/>
    </row>
    <row r="572" spans="17:17">
      <c r="Q572" s="30"/>
    </row>
    <row r="573" spans="17:17">
      <c r="Q573" s="30"/>
    </row>
    <row r="574" spans="17:17">
      <c r="Q574" s="30"/>
    </row>
    <row r="575" spans="17:17">
      <c r="Q575" s="30"/>
    </row>
    <row r="576" spans="17:17">
      <c r="Q576" s="30"/>
    </row>
    <row r="577" spans="17:17">
      <c r="Q577" s="30"/>
    </row>
    <row r="578" spans="17:17">
      <c r="Q578" s="30"/>
    </row>
    <row r="579" spans="17:17">
      <c r="Q579" s="30"/>
    </row>
    <row r="580" spans="17:17">
      <c r="Q580" s="30"/>
    </row>
    <row r="581" spans="17:17">
      <c r="Q581" s="30"/>
    </row>
    <row r="582" spans="17:17">
      <c r="Q582" s="30"/>
    </row>
    <row r="583" spans="17:17">
      <c r="Q583" s="30"/>
    </row>
    <row r="584" spans="17:17">
      <c r="Q584" s="30"/>
    </row>
    <row r="585" spans="17:17">
      <c r="Q585" s="30"/>
    </row>
    <row r="586" spans="17:17">
      <c r="Q586" s="30"/>
    </row>
    <row r="587" spans="17:17">
      <c r="Q587" s="30"/>
    </row>
    <row r="588" spans="17:17">
      <c r="Q588" s="30"/>
    </row>
    <row r="589" spans="17:17">
      <c r="Q589" s="30"/>
    </row>
    <row r="590" spans="17:17">
      <c r="Q590" s="30"/>
    </row>
    <row r="591" spans="17:17">
      <c r="Q591" s="30"/>
    </row>
    <row r="592" spans="17:17">
      <c r="Q592" s="30"/>
    </row>
    <row r="593" spans="17:17">
      <c r="Q593" s="30"/>
    </row>
    <row r="594" spans="17:17">
      <c r="Q594" s="30"/>
    </row>
    <row r="595" spans="17:17">
      <c r="Q595" s="30"/>
    </row>
    <row r="596" spans="17:17">
      <c r="Q596" s="30"/>
    </row>
    <row r="597" spans="17:17">
      <c r="Q597" s="30"/>
    </row>
    <row r="598" spans="17:17">
      <c r="Q598" s="30"/>
    </row>
    <row r="599" spans="17:17">
      <c r="Q599" s="30"/>
    </row>
    <row r="600" spans="17:17">
      <c r="Q600" s="30"/>
    </row>
    <row r="601" spans="17:17">
      <c r="Q601" s="30"/>
    </row>
    <row r="602" spans="17:17">
      <c r="Q602" s="30"/>
    </row>
    <row r="603" spans="17:17">
      <c r="Q603" s="30"/>
    </row>
    <row r="604" spans="17:17">
      <c r="Q604" s="30"/>
    </row>
    <row r="605" spans="17:17">
      <c r="Q605" s="30"/>
    </row>
    <row r="606" spans="17:17">
      <c r="Q606" s="30"/>
    </row>
    <row r="607" spans="17:17">
      <c r="Q607" s="30"/>
    </row>
    <row r="608" spans="17:17">
      <c r="Q608" s="30"/>
    </row>
    <row r="609" spans="17:17">
      <c r="Q609" s="30"/>
    </row>
    <row r="610" spans="17:17">
      <c r="Q610" s="30"/>
    </row>
    <row r="611" spans="17:17">
      <c r="Q611" s="30"/>
    </row>
    <row r="612" spans="17:17">
      <c r="Q612" s="30"/>
    </row>
    <row r="613" spans="17:17">
      <c r="Q613" s="30"/>
    </row>
    <row r="614" spans="17:17">
      <c r="Q614" s="30"/>
    </row>
    <row r="615" spans="17:17">
      <c r="Q615" s="30"/>
    </row>
    <row r="616" spans="17:17">
      <c r="Q616" s="30"/>
    </row>
    <row r="617" spans="17:17">
      <c r="Q617" s="30"/>
    </row>
    <row r="618" spans="17:17">
      <c r="Q618" s="30"/>
    </row>
    <row r="619" spans="17:17">
      <c r="Q619" s="30"/>
    </row>
    <row r="620" spans="17:17">
      <c r="Q620" s="30"/>
    </row>
    <row r="621" spans="17:17">
      <c r="Q621" s="30"/>
    </row>
    <row r="622" spans="17:17">
      <c r="Q622" s="30"/>
    </row>
    <row r="623" spans="17:17">
      <c r="Q623" s="30"/>
    </row>
    <row r="624" spans="17:17">
      <c r="Q624" s="30"/>
    </row>
    <row r="625" spans="17:17">
      <c r="Q625" s="30"/>
    </row>
    <row r="626" spans="17:17">
      <c r="Q626" s="30"/>
    </row>
    <row r="627" spans="17:17">
      <c r="Q627" s="30"/>
    </row>
    <row r="628" spans="17:17">
      <c r="Q628" s="30"/>
    </row>
    <row r="629" spans="17:17">
      <c r="Q629" s="30"/>
    </row>
    <row r="630" spans="17:17">
      <c r="Q630" s="30"/>
    </row>
    <row r="631" spans="17:17">
      <c r="Q631" s="30"/>
    </row>
    <row r="632" spans="17:17">
      <c r="Q632" s="30"/>
    </row>
    <row r="633" spans="17:17">
      <c r="Q633" s="30"/>
    </row>
    <row r="634" spans="17:17">
      <c r="Q634" s="30"/>
    </row>
    <row r="635" spans="17:17">
      <c r="Q635" s="30"/>
    </row>
    <row r="636" spans="17:17">
      <c r="Q636" s="30"/>
    </row>
    <row r="637" spans="17:17">
      <c r="Q637" s="30"/>
    </row>
    <row r="638" spans="17:17">
      <c r="Q638" s="30"/>
    </row>
    <row r="639" spans="17:17">
      <c r="Q639" s="30"/>
    </row>
    <row r="640" spans="17:17">
      <c r="Q640" s="30"/>
    </row>
    <row r="641" spans="17:17">
      <c r="Q641" s="30"/>
    </row>
    <row r="642" spans="17:17">
      <c r="Q642" s="30"/>
    </row>
    <row r="643" spans="17:17">
      <c r="Q643" s="30"/>
    </row>
    <row r="644" spans="17:17">
      <c r="Q644" s="30"/>
    </row>
    <row r="645" spans="17:17">
      <c r="Q645" s="30"/>
    </row>
    <row r="646" spans="17:17">
      <c r="Q646" s="30"/>
    </row>
    <row r="647" spans="17:17">
      <c r="Q647" s="30"/>
    </row>
    <row r="648" spans="17:17">
      <c r="Q648" s="30"/>
    </row>
    <row r="649" spans="17:17">
      <c r="Q649" s="30"/>
    </row>
    <row r="650" spans="17:17">
      <c r="Q650" s="30"/>
    </row>
    <row r="651" spans="17:17">
      <c r="Q651" s="30"/>
    </row>
    <row r="652" spans="17:17">
      <c r="Q652" s="30"/>
    </row>
    <row r="653" spans="17:17">
      <c r="Q653" s="30"/>
    </row>
    <row r="654" spans="17:17">
      <c r="Q654" s="30"/>
    </row>
    <row r="655" spans="17:17">
      <c r="Q655" s="30"/>
    </row>
    <row r="656" spans="17:17">
      <c r="Q656" s="30"/>
    </row>
    <row r="657" spans="17:17">
      <c r="Q657" s="30"/>
    </row>
    <row r="658" spans="17:17">
      <c r="Q658" s="30"/>
    </row>
    <row r="659" spans="17:17">
      <c r="Q659" s="30"/>
    </row>
    <row r="660" spans="17:17">
      <c r="Q660" s="30"/>
    </row>
    <row r="661" spans="17:17">
      <c r="Q661" s="30"/>
    </row>
    <row r="662" spans="17:17">
      <c r="Q662" s="30"/>
    </row>
    <row r="663" spans="17:17">
      <c r="Q663" s="30"/>
    </row>
    <row r="664" spans="17:17">
      <c r="Q664" s="30"/>
    </row>
    <row r="665" spans="17:17">
      <c r="Q665" s="30"/>
    </row>
    <row r="666" spans="17:17">
      <c r="Q666" s="30"/>
    </row>
    <row r="667" spans="17:17">
      <c r="Q667" s="30"/>
    </row>
    <row r="668" spans="17:17">
      <c r="Q668" s="30"/>
    </row>
    <row r="669" spans="17:17">
      <c r="Q669" s="30"/>
    </row>
    <row r="670" spans="17:17">
      <c r="Q670" s="30"/>
    </row>
    <row r="671" spans="17:17">
      <c r="Q671" s="30"/>
    </row>
    <row r="672" spans="17:17">
      <c r="Q672" s="30"/>
    </row>
    <row r="673" spans="17:17">
      <c r="Q673" s="30"/>
    </row>
    <row r="674" spans="17:17">
      <c r="Q674" s="30"/>
    </row>
    <row r="675" spans="17:17">
      <c r="Q675" s="30"/>
    </row>
    <row r="676" spans="17:17">
      <c r="Q676" s="30"/>
    </row>
    <row r="677" spans="17:17">
      <c r="Q677" s="30"/>
    </row>
    <row r="678" spans="17:17">
      <c r="Q678" s="30"/>
    </row>
    <row r="679" spans="17:17">
      <c r="Q679" s="30"/>
    </row>
    <row r="680" spans="17:17">
      <c r="Q680" s="30"/>
    </row>
    <row r="681" spans="17:17">
      <c r="Q681" s="30"/>
    </row>
    <row r="682" spans="17:17">
      <c r="Q682" s="30"/>
    </row>
    <row r="683" spans="17:17">
      <c r="Q683" s="30"/>
    </row>
    <row r="684" spans="17:17">
      <c r="Q684" s="30"/>
    </row>
    <row r="685" spans="17:17">
      <c r="Q685" s="30"/>
    </row>
    <row r="686" spans="17:17">
      <c r="Q686" s="30"/>
    </row>
    <row r="687" spans="17:17">
      <c r="Q687" s="30"/>
    </row>
    <row r="688" spans="17:17">
      <c r="Q688" s="30"/>
    </row>
    <row r="689" spans="17:17">
      <c r="Q689" s="30"/>
    </row>
    <row r="690" spans="17:17">
      <c r="Q690" s="30"/>
    </row>
    <row r="691" spans="17:17">
      <c r="Q691" s="30"/>
    </row>
    <row r="692" spans="17:17">
      <c r="Q692" s="30"/>
    </row>
    <row r="693" spans="17:17">
      <c r="Q693" s="30"/>
    </row>
    <row r="694" spans="17:17">
      <c r="Q694" s="30"/>
    </row>
    <row r="695" spans="17:17">
      <c r="Q695" s="30"/>
    </row>
    <row r="696" spans="17:17">
      <c r="Q696" s="30"/>
    </row>
    <row r="697" spans="17:17">
      <c r="Q697" s="30"/>
    </row>
    <row r="698" spans="17:17">
      <c r="Q698" s="30"/>
    </row>
    <row r="699" spans="17:17">
      <c r="Q699" s="30"/>
    </row>
    <row r="700" spans="17:17">
      <c r="Q700" s="30"/>
    </row>
    <row r="701" spans="17:17">
      <c r="Q701" s="30"/>
    </row>
    <row r="702" spans="17:17">
      <c r="Q702" s="30"/>
    </row>
    <row r="703" spans="17:17">
      <c r="Q703" s="30"/>
    </row>
    <row r="704" spans="17:17">
      <c r="Q704" s="30"/>
    </row>
    <row r="705" spans="17:17">
      <c r="Q705" s="30"/>
    </row>
    <row r="706" spans="17:17">
      <c r="Q706" s="30"/>
    </row>
    <row r="707" spans="17:17">
      <c r="Q707" s="30"/>
    </row>
    <row r="708" spans="17:17">
      <c r="Q708" s="30"/>
    </row>
    <row r="709" spans="17:17">
      <c r="Q709" s="30"/>
    </row>
    <row r="710" spans="17:17">
      <c r="Q710" s="30"/>
    </row>
    <row r="711" spans="17:17">
      <c r="Q711" s="30"/>
    </row>
    <row r="712" spans="17:17">
      <c r="Q712" s="30"/>
    </row>
    <row r="713" spans="17:17">
      <c r="Q713" s="30"/>
    </row>
    <row r="714" spans="17:17">
      <c r="Q714" s="30"/>
    </row>
    <row r="715" spans="17:17">
      <c r="Q715" s="30"/>
    </row>
    <row r="716" spans="17:17">
      <c r="Q716" s="30"/>
    </row>
    <row r="717" spans="17:17">
      <c r="Q717" s="30"/>
    </row>
    <row r="718" spans="17:17">
      <c r="Q718" s="30"/>
    </row>
    <row r="719" spans="17:17">
      <c r="Q719" s="30"/>
    </row>
    <row r="720" spans="17:17">
      <c r="Q720" s="30"/>
    </row>
    <row r="721" spans="17:17">
      <c r="Q721" s="30"/>
    </row>
    <row r="722" spans="17:17">
      <c r="Q722" s="30"/>
    </row>
    <row r="723" spans="17:17">
      <c r="Q723" s="30"/>
    </row>
    <row r="724" spans="17:17">
      <c r="Q724" s="30"/>
    </row>
    <row r="725" spans="17:17">
      <c r="Q725" s="30"/>
    </row>
    <row r="726" spans="17:17">
      <c r="Q726" s="30"/>
    </row>
    <row r="727" spans="17:17">
      <c r="Q727" s="30"/>
    </row>
    <row r="728" spans="17:17">
      <c r="Q728" s="30"/>
    </row>
    <row r="729" spans="17:17">
      <c r="Q729" s="30"/>
    </row>
    <row r="730" spans="17:17">
      <c r="Q730" s="30"/>
    </row>
    <row r="731" spans="17:17">
      <c r="Q731" s="30"/>
    </row>
    <row r="732" spans="17:17">
      <c r="Q732" s="30"/>
    </row>
    <row r="733" spans="17:17">
      <c r="Q733" s="30"/>
    </row>
    <row r="734" spans="17:17">
      <c r="Q734" s="30"/>
    </row>
    <row r="735" spans="17:17">
      <c r="Q735" s="30"/>
    </row>
    <row r="736" spans="17:17">
      <c r="Q736" s="30"/>
    </row>
    <row r="737" spans="17:17">
      <c r="Q737" s="30"/>
    </row>
    <row r="738" spans="17:17">
      <c r="Q738" s="30"/>
    </row>
    <row r="739" spans="17:17">
      <c r="Q739" s="30"/>
    </row>
    <row r="740" spans="17:17">
      <c r="Q740" s="30"/>
    </row>
    <row r="741" spans="17:17">
      <c r="Q741" s="30"/>
    </row>
    <row r="742" spans="17:17">
      <c r="Q742" s="30"/>
    </row>
    <row r="743" spans="17:17">
      <c r="Q743" s="30"/>
    </row>
    <row r="744" spans="17:17">
      <c r="Q744" s="30"/>
    </row>
    <row r="745" spans="17:17">
      <c r="Q745" s="30"/>
    </row>
    <row r="746" spans="17:17">
      <c r="Q746" s="30"/>
    </row>
    <row r="747" spans="17:17">
      <c r="Q747" s="30"/>
    </row>
    <row r="748" spans="17:17">
      <c r="Q748" s="30"/>
    </row>
    <row r="749" spans="17:17">
      <c r="Q749" s="30"/>
    </row>
    <row r="750" spans="17:17">
      <c r="Q750" s="30"/>
    </row>
    <row r="751" spans="17:17">
      <c r="Q751" s="30"/>
    </row>
    <row r="752" spans="17:17">
      <c r="Q752" s="30"/>
    </row>
    <row r="753" spans="17:17">
      <c r="Q753" s="30"/>
    </row>
    <row r="754" spans="17:17">
      <c r="Q754" s="30"/>
    </row>
    <row r="755" spans="17:17">
      <c r="Q755" s="30"/>
    </row>
    <row r="756" spans="17:17">
      <c r="Q756" s="30"/>
    </row>
    <row r="757" spans="17:17">
      <c r="Q757" s="30"/>
    </row>
    <row r="758" spans="17:17">
      <c r="Q758" s="30"/>
    </row>
    <row r="759" spans="17:17">
      <c r="Q759" s="30"/>
    </row>
    <row r="760" spans="17:17">
      <c r="Q760" s="30"/>
    </row>
    <row r="761" spans="17:17">
      <c r="Q761" s="30"/>
    </row>
    <row r="762" spans="17:17">
      <c r="Q762" s="30"/>
    </row>
    <row r="763" spans="17:17">
      <c r="Q763" s="30"/>
    </row>
    <row r="764" spans="17:17">
      <c r="Q764" s="30"/>
    </row>
    <row r="765" spans="17:17">
      <c r="Q765" s="30"/>
    </row>
    <row r="766" spans="17:17">
      <c r="Q766" s="30"/>
    </row>
    <row r="767" spans="17:17">
      <c r="Q767" s="30"/>
    </row>
    <row r="768" spans="17:17">
      <c r="Q768" s="30"/>
    </row>
    <row r="769" spans="17:17">
      <c r="Q769" s="30"/>
    </row>
    <row r="770" spans="17:17">
      <c r="Q770" s="30"/>
    </row>
    <row r="771" spans="17:17">
      <c r="Q771" s="30"/>
    </row>
    <row r="772" spans="17:17">
      <c r="Q772" s="30"/>
    </row>
    <row r="773" spans="17:17">
      <c r="Q773" s="30"/>
    </row>
    <row r="774" spans="17:17">
      <c r="Q774" s="30"/>
    </row>
    <row r="775" spans="17:17">
      <c r="Q775" s="30"/>
    </row>
    <row r="776" spans="17:17">
      <c r="Q776" s="30"/>
    </row>
    <row r="777" spans="17:17">
      <c r="Q777" s="30"/>
    </row>
    <row r="778" spans="17:17">
      <c r="Q778" s="30"/>
    </row>
    <row r="779" spans="17:17">
      <c r="Q779" s="30"/>
    </row>
    <row r="780" spans="17:17">
      <c r="Q780" s="30"/>
    </row>
    <row r="781" spans="17:17">
      <c r="Q781" s="30"/>
    </row>
    <row r="782" spans="17:17">
      <c r="Q782" s="30"/>
    </row>
    <row r="783" spans="17:17">
      <c r="Q783" s="30"/>
    </row>
    <row r="784" spans="17:17">
      <c r="Q784" s="30"/>
    </row>
    <row r="785" spans="17:17">
      <c r="Q785" s="30"/>
    </row>
    <row r="786" spans="17:17">
      <c r="Q786" s="30"/>
    </row>
    <row r="787" spans="17:17">
      <c r="Q787" s="30"/>
    </row>
    <row r="788" spans="17:17">
      <c r="Q788" s="30"/>
    </row>
    <row r="789" spans="17:17">
      <c r="Q789" s="30"/>
    </row>
    <row r="790" spans="17:17">
      <c r="Q790" s="30"/>
    </row>
    <row r="791" spans="17:17">
      <c r="Q791" s="30"/>
    </row>
    <row r="792" spans="17:17">
      <c r="Q792" s="30"/>
    </row>
    <row r="793" spans="17:17">
      <c r="Q793" s="30"/>
    </row>
    <row r="794" spans="17:17">
      <c r="Q794" s="30"/>
    </row>
    <row r="795" spans="17:17">
      <c r="Q795" s="30"/>
    </row>
    <row r="796" spans="17:17">
      <c r="Q796" s="30"/>
    </row>
    <row r="797" spans="17:17">
      <c r="Q797" s="30"/>
    </row>
    <row r="798" spans="17:17">
      <c r="Q798" s="30"/>
    </row>
    <row r="799" spans="17:17">
      <c r="Q799" s="30"/>
    </row>
    <row r="800" spans="17:17">
      <c r="Q800" s="30"/>
    </row>
    <row r="801" spans="17:17">
      <c r="Q801" s="30"/>
    </row>
    <row r="802" spans="17:17">
      <c r="Q802" s="30"/>
    </row>
    <row r="803" spans="17:17">
      <c r="Q803" s="30"/>
    </row>
    <row r="804" spans="17:17">
      <c r="Q804" s="30"/>
    </row>
    <row r="805" spans="17:17">
      <c r="Q805" s="30"/>
    </row>
    <row r="806" spans="17:17">
      <c r="Q806" s="30"/>
    </row>
    <row r="807" spans="17:17">
      <c r="Q807" s="30"/>
    </row>
    <row r="808" spans="17:17">
      <c r="Q808" s="30"/>
    </row>
    <row r="809" spans="17:17">
      <c r="Q809" s="30"/>
    </row>
    <row r="810" spans="17:17">
      <c r="Q810" s="30"/>
    </row>
    <row r="811" spans="17:17">
      <c r="Q811" s="30"/>
    </row>
    <row r="812" spans="17:17">
      <c r="Q812" s="30"/>
    </row>
    <row r="813" spans="17:17">
      <c r="Q813" s="30"/>
    </row>
    <row r="814" spans="17:17">
      <c r="Q814" s="30"/>
    </row>
    <row r="815" spans="17:17">
      <c r="Q815" s="30"/>
    </row>
    <row r="816" spans="17:17">
      <c r="Q816" s="30"/>
    </row>
    <row r="817" spans="17:17">
      <c r="Q817" s="30"/>
    </row>
    <row r="818" spans="17:17">
      <c r="Q818" s="30"/>
    </row>
    <row r="819" spans="17:17">
      <c r="Q819" s="30"/>
    </row>
    <row r="820" spans="17:17">
      <c r="Q820" s="30"/>
    </row>
    <row r="821" spans="17:17">
      <c r="Q821" s="30"/>
    </row>
    <row r="822" spans="17:17">
      <c r="Q822" s="30"/>
    </row>
    <row r="823" spans="17:17">
      <c r="Q823" s="30"/>
    </row>
    <row r="824" spans="17:17">
      <c r="Q824" s="30"/>
    </row>
    <row r="825" spans="17:17">
      <c r="Q825" s="30"/>
    </row>
    <row r="826" spans="17:17">
      <c r="Q826" s="30"/>
    </row>
    <row r="827" spans="17:17">
      <c r="Q827" s="30"/>
    </row>
    <row r="828" spans="17:17">
      <c r="Q828" s="30"/>
    </row>
    <row r="829" spans="17:17">
      <c r="Q829" s="30"/>
    </row>
    <row r="830" spans="17:17">
      <c r="Q830" s="30"/>
    </row>
    <row r="831" spans="17:17">
      <c r="Q831" s="30"/>
    </row>
    <row r="832" spans="17:17">
      <c r="Q832" s="30"/>
    </row>
    <row r="833" spans="17:17">
      <c r="Q833" s="30"/>
    </row>
    <row r="834" spans="17:17">
      <c r="Q834" s="30"/>
    </row>
    <row r="835" spans="17:17">
      <c r="Q835" s="30"/>
    </row>
    <row r="836" spans="17:17">
      <c r="Q836" s="30"/>
    </row>
    <row r="837" spans="17:17">
      <c r="Q837" s="30"/>
    </row>
    <row r="838" spans="17:17">
      <c r="Q838" s="30"/>
    </row>
    <row r="839" spans="17:17">
      <c r="Q839" s="30"/>
    </row>
    <row r="840" spans="17:17">
      <c r="Q840" s="30"/>
    </row>
    <row r="841" spans="17:17">
      <c r="Q841" s="30"/>
    </row>
    <row r="842" spans="17:17">
      <c r="Q842" s="30"/>
    </row>
    <row r="843" spans="17:17">
      <c r="Q843" s="30"/>
    </row>
    <row r="844" spans="17:17">
      <c r="Q844" s="30"/>
    </row>
    <row r="845" spans="17:17">
      <c r="Q845" s="30"/>
    </row>
    <row r="846" spans="17:17">
      <c r="Q846" s="30"/>
    </row>
    <row r="847" spans="17:17">
      <c r="Q847" s="30"/>
    </row>
    <row r="848" spans="17:17">
      <c r="Q848" s="30"/>
    </row>
    <row r="849" spans="17:17">
      <c r="Q849" s="30"/>
    </row>
    <row r="850" spans="17:17">
      <c r="Q850" s="30"/>
    </row>
    <row r="851" spans="17:17">
      <c r="Q851" s="30"/>
    </row>
    <row r="852" spans="17:17">
      <c r="Q852" s="30"/>
    </row>
    <row r="853" spans="17:17">
      <c r="Q853" s="30"/>
    </row>
    <row r="854" spans="17:17">
      <c r="Q854" s="30"/>
    </row>
    <row r="855" spans="17:17">
      <c r="Q855" s="30"/>
    </row>
    <row r="856" spans="17:17">
      <c r="Q856" s="30"/>
    </row>
    <row r="857" spans="17:17">
      <c r="Q857" s="30"/>
    </row>
    <row r="858" spans="17:17">
      <c r="Q858" s="30"/>
    </row>
    <row r="859" spans="17:17">
      <c r="Q859" s="30"/>
    </row>
    <row r="860" spans="17:17">
      <c r="Q860" s="30"/>
    </row>
    <row r="861" spans="17:17">
      <c r="Q861" s="30"/>
    </row>
    <row r="862" spans="17:17">
      <c r="Q862" s="30"/>
    </row>
    <row r="863" spans="17:17">
      <c r="Q863" s="30"/>
    </row>
    <row r="864" spans="17:17">
      <c r="Q864" s="30"/>
    </row>
    <row r="865" spans="17:17">
      <c r="Q865" s="30"/>
    </row>
    <row r="866" spans="17:17">
      <c r="Q866" s="30"/>
    </row>
    <row r="867" spans="17:17">
      <c r="Q867" s="30"/>
    </row>
    <row r="868" spans="17:17">
      <c r="Q868" s="30"/>
    </row>
    <row r="869" spans="17:17">
      <c r="Q869" s="30"/>
    </row>
    <row r="870" spans="17:17">
      <c r="Q870" s="30"/>
    </row>
    <row r="871" spans="17:17">
      <c r="Q871" s="30"/>
    </row>
    <row r="872" spans="17:17">
      <c r="Q872" s="30"/>
    </row>
    <row r="873" spans="17:17">
      <c r="Q873" s="30"/>
    </row>
    <row r="874" spans="17:17">
      <c r="Q874" s="30"/>
    </row>
    <row r="875" spans="17:17">
      <c r="Q875" s="30"/>
    </row>
    <row r="876" spans="17:17">
      <c r="Q876" s="30"/>
    </row>
    <row r="877" spans="17:17">
      <c r="Q877" s="30"/>
    </row>
    <row r="878" spans="17:17">
      <c r="Q878" s="30"/>
    </row>
    <row r="879" spans="17:17">
      <c r="Q879" s="30"/>
    </row>
    <row r="880" spans="17:17">
      <c r="Q880" s="30"/>
    </row>
    <row r="881" spans="17:17">
      <c r="Q881" s="30"/>
    </row>
    <row r="882" spans="17:17">
      <c r="Q882" s="30"/>
    </row>
    <row r="883" spans="17:17">
      <c r="Q883" s="30"/>
    </row>
    <row r="884" spans="17:17">
      <c r="Q884" s="30"/>
    </row>
    <row r="885" spans="17:17">
      <c r="Q885" s="30"/>
    </row>
    <row r="886" spans="17:17">
      <c r="Q886" s="30"/>
    </row>
    <row r="887" spans="17:17">
      <c r="Q887" s="30"/>
    </row>
    <row r="888" spans="17:17">
      <c r="Q888" s="30"/>
    </row>
    <row r="889" spans="17:17">
      <c r="Q889" s="30"/>
    </row>
    <row r="890" spans="17:17">
      <c r="Q890" s="30"/>
    </row>
    <row r="891" spans="17:17">
      <c r="Q891" s="30"/>
    </row>
    <row r="892" spans="17:17">
      <c r="Q892" s="30"/>
    </row>
    <row r="893" spans="17:17">
      <c r="Q893" s="30"/>
    </row>
    <row r="894" spans="17:17">
      <c r="Q894" s="30"/>
    </row>
    <row r="895" spans="17:17">
      <c r="Q895" s="30"/>
    </row>
    <row r="896" spans="17:17">
      <c r="Q896" s="30"/>
    </row>
    <row r="897" spans="17:17">
      <c r="Q897" s="30"/>
    </row>
    <row r="898" spans="17:17">
      <c r="Q898" s="30"/>
    </row>
    <row r="899" spans="17:17">
      <c r="Q899" s="30"/>
    </row>
    <row r="900" spans="17:17">
      <c r="Q900" s="30"/>
    </row>
    <row r="901" spans="17:17">
      <c r="Q901" s="30"/>
    </row>
    <row r="902" spans="17:17">
      <c r="Q902" s="30"/>
    </row>
    <row r="903" spans="17:17">
      <c r="Q903" s="30"/>
    </row>
    <row r="904" spans="17:17">
      <c r="Q904" s="30"/>
    </row>
    <row r="905" spans="17:17">
      <c r="Q905" s="30"/>
    </row>
    <row r="906" spans="17:17">
      <c r="Q906" s="30"/>
    </row>
    <row r="907" spans="17:17">
      <c r="Q907" s="30"/>
    </row>
    <row r="908" spans="17:17">
      <c r="Q908" s="30"/>
    </row>
    <row r="909" spans="17:17">
      <c r="Q909" s="30"/>
    </row>
    <row r="910" spans="17:17">
      <c r="Q910" s="30"/>
    </row>
    <row r="911" spans="17:17">
      <c r="Q911" s="30"/>
    </row>
    <row r="912" spans="17:17">
      <c r="Q912" s="30"/>
    </row>
    <row r="913" spans="17:17">
      <c r="Q913" s="30"/>
    </row>
    <row r="914" spans="17:17">
      <c r="Q914" s="30"/>
    </row>
    <row r="915" spans="17:17">
      <c r="Q915" s="30"/>
    </row>
    <row r="916" spans="17:17">
      <c r="Q916" s="30"/>
    </row>
    <row r="917" spans="17:17">
      <c r="Q917" s="30"/>
    </row>
    <row r="918" spans="17:17">
      <c r="Q918" s="30"/>
    </row>
    <row r="919" spans="17:17">
      <c r="Q919" s="30"/>
    </row>
    <row r="920" spans="17:17">
      <c r="Q920" s="30"/>
    </row>
    <row r="921" spans="17:17">
      <c r="Q921" s="30"/>
    </row>
    <row r="922" spans="17:17">
      <c r="Q922" s="30"/>
    </row>
    <row r="923" spans="17:17">
      <c r="Q923" s="30"/>
    </row>
    <row r="924" spans="17:17">
      <c r="Q924" s="30"/>
    </row>
    <row r="925" spans="17:17">
      <c r="Q925" s="30"/>
    </row>
    <row r="926" spans="17:17">
      <c r="Q926" s="30"/>
    </row>
    <row r="927" spans="17:17">
      <c r="Q927" s="30"/>
    </row>
    <row r="928" spans="17:17">
      <c r="Q928" s="30"/>
    </row>
    <row r="929" spans="17:17">
      <c r="Q929" s="30"/>
    </row>
    <row r="930" spans="17:17">
      <c r="Q930" s="30"/>
    </row>
    <row r="931" spans="17:17">
      <c r="Q931" s="30"/>
    </row>
    <row r="932" spans="17:17">
      <c r="Q932" s="30"/>
    </row>
    <row r="933" spans="17:17">
      <c r="Q933" s="30"/>
    </row>
    <row r="934" spans="17:17">
      <c r="Q934" s="30"/>
    </row>
    <row r="935" spans="17:17">
      <c r="Q935" s="30"/>
    </row>
    <row r="936" spans="17:17">
      <c r="Q936" s="30"/>
    </row>
    <row r="937" spans="17:17">
      <c r="Q937" s="30"/>
    </row>
    <row r="938" spans="17:17">
      <c r="Q938" s="30"/>
    </row>
    <row r="939" spans="17:17">
      <c r="Q939" s="30"/>
    </row>
    <row r="940" spans="17:17">
      <c r="Q940" s="30"/>
    </row>
    <row r="941" spans="17:17">
      <c r="Q941" s="30"/>
    </row>
    <row r="942" spans="17:17">
      <c r="Q942" s="30"/>
    </row>
    <row r="943" spans="17:17">
      <c r="Q943" s="30"/>
    </row>
    <row r="944" spans="17:17">
      <c r="Q944" s="30"/>
    </row>
    <row r="945" spans="17:17">
      <c r="Q945" s="30"/>
    </row>
    <row r="946" spans="17:17">
      <c r="Q946" s="30"/>
    </row>
    <row r="947" spans="17:17">
      <c r="Q947" s="30"/>
    </row>
    <row r="948" spans="17:17">
      <c r="Q948" s="30"/>
    </row>
    <row r="949" spans="17:17">
      <c r="Q949" s="30"/>
    </row>
    <row r="950" spans="17:17">
      <c r="Q950" s="30"/>
    </row>
    <row r="951" spans="17:17">
      <c r="Q951" s="30"/>
    </row>
    <row r="952" spans="17:17">
      <c r="Q952" s="30"/>
    </row>
    <row r="953" spans="17:17">
      <c r="Q953" s="30"/>
    </row>
    <row r="954" spans="17:17">
      <c r="Q954" s="30"/>
    </row>
    <row r="955" spans="17:17">
      <c r="Q955" s="30"/>
    </row>
    <row r="956" spans="17:17">
      <c r="Q956" s="30"/>
    </row>
    <row r="957" spans="17:17">
      <c r="Q957" s="30"/>
    </row>
    <row r="958" spans="17:17">
      <c r="Q958" s="30"/>
    </row>
    <row r="959" spans="17:17">
      <c r="Q959" s="30"/>
    </row>
    <row r="960" spans="17:17">
      <c r="Q960" s="30"/>
    </row>
    <row r="961" spans="17:17">
      <c r="Q961" s="30"/>
    </row>
    <row r="962" spans="17:17">
      <c r="Q962" s="30"/>
    </row>
    <row r="963" spans="17:17">
      <c r="Q963" s="30"/>
    </row>
    <row r="964" spans="17:17">
      <c r="Q964" s="30"/>
    </row>
    <row r="965" spans="17:17">
      <c r="Q965" s="30"/>
    </row>
    <row r="966" spans="17:17">
      <c r="Q966" s="30"/>
    </row>
    <row r="967" spans="17:17">
      <c r="Q967" s="30"/>
    </row>
    <row r="968" spans="17:17">
      <c r="Q968" s="30"/>
    </row>
    <row r="969" spans="17:17">
      <c r="Q969" s="30"/>
    </row>
    <row r="970" spans="17:17">
      <c r="Q970" s="30"/>
    </row>
    <row r="971" spans="17:17">
      <c r="Q971" s="30"/>
    </row>
    <row r="972" spans="17:17">
      <c r="Q972" s="30"/>
    </row>
    <row r="973" spans="17:17">
      <c r="Q973" s="30"/>
    </row>
    <row r="974" spans="17:17">
      <c r="Q974" s="30"/>
    </row>
    <row r="975" spans="17:17">
      <c r="Q975" s="30"/>
    </row>
    <row r="976" spans="17:17">
      <c r="Q976" s="30"/>
    </row>
    <row r="977" spans="17:17">
      <c r="Q977" s="30"/>
    </row>
    <row r="978" spans="17:17">
      <c r="Q978" s="30"/>
    </row>
    <row r="979" spans="17:17">
      <c r="Q979" s="30"/>
    </row>
    <row r="980" spans="17:17">
      <c r="Q980" s="30"/>
    </row>
    <row r="981" spans="17:17">
      <c r="Q981" s="30"/>
    </row>
    <row r="982" spans="17:17">
      <c r="Q982" s="30"/>
    </row>
    <row r="983" spans="17:17">
      <c r="Q983" s="30"/>
    </row>
    <row r="984" spans="17:17">
      <c r="Q984" s="30"/>
    </row>
    <row r="985" spans="17:17">
      <c r="Q985" s="30"/>
    </row>
    <row r="986" spans="17:17">
      <c r="Q986" s="30"/>
    </row>
    <row r="987" spans="17:17">
      <c r="Q987" s="30"/>
    </row>
    <row r="988" spans="17:17">
      <c r="Q988" s="30"/>
    </row>
    <row r="989" spans="17:17">
      <c r="Q989" s="30"/>
    </row>
    <row r="990" spans="17:17">
      <c r="Q990" s="30"/>
    </row>
    <row r="991" spans="17:17">
      <c r="Q991" s="30"/>
    </row>
    <row r="992" spans="17:17">
      <c r="Q992" s="30"/>
    </row>
    <row r="993" spans="17:17">
      <c r="Q993" s="30"/>
    </row>
    <row r="994" spans="17:17">
      <c r="Q994" s="30"/>
    </row>
    <row r="995" spans="17:17">
      <c r="Q995" s="30"/>
    </row>
    <row r="996" spans="17:17">
      <c r="Q996" s="30"/>
    </row>
    <row r="997" spans="17:17">
      <c r="Q997" s="30"/>
    </row>
    <row r="998" spans="17:17">
      <c r="Q998" s="30"/>
    </row>
    <row r="999" spans="17:17">
      <c r="Q999" s="30"/>
    </row>
    <row r="1000" spans="17:17">
      <c r="Q1000" s="30"/>
    </row>
    <row r="1001" spans="17:17">
      <c r="Q1001" s="30"/>
    </row>
    <row r="1002" spans="17:17">
      <c r="Q1002" s="30"/>
    </row>
    <row r="1003" spans="17:17">
      <c r="Q1003" s="30"/>
    </row>
    <row r="1004" spans="17:17">
      <c r="Q1004" s="30"/>
    </row>
    <row r="1005" spans="17:17">
      <c r="Q1005" s="30"/>
    </row>
    <row r="1006" spans="17:17">
      <c r="Q1006" s="30"/>
    </row>
    <row r="1007" spans="17:17">
      <c r="Q1007" s="30"/>
    </row>
    <row r="1008" spans="17:17">
      <c r="Q1008" s="30"/>
    </row>
    <row r="1009" spans="17:17">
      <c r="Q1009" s="30"/>
    </row>
    <row r="1010" spans="17:17">
      <c r="Q1010" s="30"/>
    </row>
    <row r="1011" spans="17:17">
      <c r="Q1011" s="30"/>
    </row>
    <row r="1012" spans="17:17">
      <c r="Q1012" s="30"/>
    </row>
    <row r="1013" spans="17:17">
      <c r="Q1013" s="30"/>
    </row>
    <row r="1014" spans="17:17">
      <c r="Q1014" s="30"/>
    </row>
    <row r="1015" spans="17:17">
      <c r="Q1015" s="30"/>
    </row>
    <row r="1016" spans="17:17">
      <c r="Q1016" s="30"/>
    </row>
    <row r="1017" spans="17:17">
      <c r="Q1017" s="30"/>
    </row>
    <row r="1018" spans="17:17">
      <c r="Q1018" s="30"/>
    </row>
    <row r="1019" spans="17:17">
      <c r="Q1019" s="30"/>
    </row>
    <row r="1020" spans="17:17">
      <c r="Q1020" s="30"/>
    </row>
    <row r="1021" spans="17:17">
      <c r="Q1021" s="30"/>
    </row>
    <row r="1022" spans="17:17">
      <c r="Q1022" s="30"/>
    </row>
    <row r="1023" spans="17:17">
      <c r="Q1023" s="30"/>
    </row>
    <row r="1024" spans="17:17">
      <c r="Q1024" s="30"/>
    </row>
    <row r="1025" spans="17:17">
      <c r="Q1025" s="30"/>
    </row>
    <row r="1026" spans="17:17">
      <c r="Q1026" s="30"/>
    </row>
    <row r="1027" spans="17:17">
      <c r="Q1027" s="30"/>
    </row>
    <row r="1028" spans="17:17">
      <c r="Q1028" s="30"/>
    </row>
    <row r="1029" spans="17:17">
      <c r="Q1029" s="30"/>
    </row>
    <row r="1030" spans="17:17">
      <c r="Q1030" s="30"/>
    </row>
    <row r="1031" spans="17:17">
      <c r="Q1031" s="30"/>
    </row>
    <row r="1032" spans="17:17">
      <c r="Q1032" s="30"/>
    </row>
    <row r="1033" spans="17:17">
      <c r="Q1033" s="30"/>
    </row>
    <row r="1034" spans="17:17">
      <c r="Q1034" s="30"/>
    </row>
    <row r="1035" spans="17:17">
      <c r="Q1035" s="30"/>
    </row>
    <row r="1036" spans="17:17">
      <c r="Q1036" s="30"/>
    </row>
    <row r="1037" spans="17:17">
      <c r="Q1037" s="30"/>
    </row>
    <row r="1038" spans="17:17">
      <c r="Q1038" s="30"/>
    </row>
    <row r="1039" spans="17:17">
      <c r="Q1039" s="30"/>
    </row>
    <row r="1040" spans="17:17">
      <c r="Q1040" s="30"/>
    </row>
    <row r="1041" spans="17:17">
      <c r="Q1041" s="30"/>
    </row>
    <row r="1042" spans="17:17">
      <c r="Q1042" s="30"/>
    </row>
    <row r="1043" spans="17:17">
      <c r="Q1043" s="30"/>
    </row>
    <row r="1044" spans="17:17">
      <c r="Q1044" s="30"/>
    </row>
    <row r="1045" spans="17:17">
      <c r="Q1045" s="30"/>
    </row>
    <row r="1046" spans="17:17">
      <c r="Q1046" s="30"/>
    </row>
    <row r="1047" spans="17:17">
      <c r="Q1047" s="30"/>
    </row>
    <row r="1048" spans="17:17">
      <c r="Q1048" s="30"/>
    </row>
    <row r="1049" spans="17:17">
      <c r="Q1049" s="30"/>
    </row>
    <row r="1050" spans="17:17">
      <c r="Q1050" s="30"/>
    </row>
    <row r="1051" spans="17:17">
      <c r="Q1051" s="30"/>
    </row>
    <row r="1052" spans="17:17">
      <c r="Q1052" s="30"/>
    </row>
    <row r="1053" spans="17:17">
      <c r="Q1053" s="30"/>
    </row>
    <row r="1054" spans="17:17">
      <c r="Q1054" s="30"/>
    </row>
    <row r="1055" spans="17:17">
      <c r="Q1055" s="30"/>
    </row>
    <row r="1056" spans="17:17">
      <c r="Q1056" s="30"/>
    </row>
    <row r="1057" spans="17:17">
      <c r="Q1057" s="30"/>
    </row>
    <row r="1058" spans="17:17">
      <c r="Q1058" s="30"/>
    </row>
    <row r="1059" spans="17:17">
      <c r="Q1059" s="30"/>
    </row>
    <row r="1060" spans="17:17">
      <c r="Q1060" s="30"/>
    </row>
    <row r="1061" spans="17:17">
      <c r="Q1061" s="30"/>
    </row>
    <row r="1062" spans="17:17">
      <c r="Q1062" s="30"/>
    </row>
    <row r="1063" spans="17:17">
      <c r="Q1063" s="30"/>
    </row>
    <row r="1064" spans="17:17">
      <c r="Q1064" s="30"/>
    </row>
    <row r="1065" spans="17:17">
      <c r="Q1065" s="30"/>
    </row>
    <row r="1066" spans="17:17">
      <c r="Q1066" s="30"/>
    </row>
    <row r="1067" spans="17:17">
      <c r="Q1067" s="30"/>
    </row>
    <row r="1068" spans="17:17">
      <c r="Q1068" s="30"/>
    </row>
    <row r="1069" spans="17:17">
      <c r="Q1069" s="30"/>
    </row>
    <row r="1070" spans="17:17">
      <c r="Q1070" s="30"/>
    </row>
    <row r="1071" spans="17:17">
      <c r="Q1071" s="30"/>
    </row>
    <row r="1072" spans="17:17">
      <c r="Q1072" s="30"/>
    </row>
    <row r="1073" spans="17:17">
      <c r="Q1073" s="30"/>
    </row>
    <row r="1074" spans="17:17">
      <c r="Q1074" s="30"/>
    </row>
    <row r="1075" spans="17:17">
      <c r="Q1075" s="30"/>
    </row>
    <row r="1076" spans="17:17">
      <c r="Q1076" s="30"/>
    </row>
    <row r="1077" spans="17:17">
      <c r="Q1077" s="30"/>
    </row>
    <row r="1078" spans="17:17">
      <c r="Q1078" s="30"/>
    </row>
    <row r="1079" spans="17:17">
      <c r="Q1079" s="30"/>
    </row>
    <row r="1080" spans="17:17">
      <c r="Q1080" s="30"/>
    </row>
    <row r="1081" spans="17:17">
      <c r="Q1081" s="30"/>
    </row>
    <row r="1082" spans="17:17">
      <c r="Q1082" s="30"/>
    </row>
    <row r="1083" spans="17:17">
      <c r="Q1083" s="30"/>
    </row>
    <row r="1084" spans="17:17">
      <c r="Q1084" s="30"/>
    </row>
    <row r="1085" spans="17:17">
      <c r="Q1085" s="30"/>
    </row>
    <row r="1086" spans="17:17">
      <c r="Q1086" s="30"/>
    </row>
    <row r="1087" spans="17:17">
      <c r="Q1087" s="30"/>
    </row>
    <row r="1088" spans="17:17">
      <c r="Q1088" s="30"/>
    </row>
    <row r="1089" spans="17:17">
      <c r="Q1089" s="30"/>
    </row>
    <row r="1090" spans="17:17">
      <c r="Q1090" s="30"/>
    </row>
    <row r="1091" spans="17:17">
      <c r="Q1091" s="30"/>
    </row>
    <row r="1092" spans="17:17">
      <c r="Q1092" s="30"/>
    </row>
    <row r="1093" spans="17:17">
      <c r="Q1093" s="30"/>
    </row>
    <row r="1094" spans="17:17">
      <c r="Q1094" s="30"/>
    </row>
    <row r="1095" spans="17:17">
      <c r="Q1095" s="30"/>
    </row>
    <row r="1096" spans="17:17">
      <c r="Q1096" s="30"/>
    </row>
    <row r="1097" spans="17:17">
      <c r="Q1097" s="30"/>
    </row>
    <row r="1098" spans="17:17">
      <c r="Q1098" s="30"/>
    </row>
    <row r="1099" spans="17:17">
      <c r="Q1099" s="30"/>
    </row>
    <row r="1100" spans="17:17">
      <c r="Q1100" s="30"/>
    </row>
    <row r="1101" spans="17:17">
      <c r="Q1101" s="30"/>
    </row>
    <row r="1102" spans="17:17">
      <c r="Q1102" s="30"/>
    </row>
    <row r="1103" spans="17:17">
      <c r="Q1103" s="30"/>
    </row>
    <row r="1104" spans="17:17">
      <c r="Q1104" s="30"/>
    </row>
    <row r="1105" spans="17:17">
      <c r="Q1105" s="30"/>
    </row>
    <row r="1106" spans="17:17">
      <c r="Q1106" s="30"/>
    </row>
    <row r="1107" spans="17:17">
      <c r="Q1107" s="30"/>
    </row>
    <row r="1108" spans="17:17">
      <c r="Q1108" s="30"/>
    </row>
    <row r="1109" spans="17:17">
      <c r="Q1109" s="30"/>
    </row>
    <row r="1110" spans="17:17">
      <c r="Q1110" s="30"/>
    </row>
    <row r="1111" spans="17:17">
      <c r="Q1111" s="30"/>
    </row>
    <row r="1112" spans="17:17">
      <c r="Q1112" s="30"/>
    </row>
    <row r="1113" spans="17:17">
      <c r="Q1113" s="30"/>
    </row>
    <row r="1114" spans="17:17">
      <c r="Q1114" s="30"/>
    </row>
    <row r="1115" spans="17:17">
      <c r="Q1115" s="30"/>
    </row>
    <row r="1116" spans="17:17">
      <c r="Q1116" s="30"/>
    </row>
    <row r="1117" spans="17:17">
      <c r="Q1117" s="30"/>
    </row>
    <row r="1118" spans="17:17">
      <c r="Q1118" s="30"/>
    </row>
    <row r="1119" spans="17:17">
      <c r="Q1119" s="30"/>
    </row>
    <row r="1120" spans="17:17">
      <c r="Q1120" s="30"/>
    </row>
    <row r="1121" spans="17:17">
      <c r="Q1121" s="30"/>
    </row>
    <row r="1122" spans="17:17">
      <c r="Q1122" s="30"/>
    </row>
    <row r="1123" spans="17:17">
      <c r="Q1123" s="30"/>
    </row>
    <row r="1124" spans="17:17">
      <c r="Q1124" s="30"/>
    </row>
    <row r="1125" spans="17:17">
      <c r="Q1125" s="30"/>
    </row>
    <row r="1126" spans="17:17">
      <c r="Q1126" s="30"/>
    </row>
    <row r="1127" spans="17:17">
      <c r="Q1127" s="30"/>
    </row>
    <row r="1128" spans="17:17">
      <c r="Q1128" s="30"/>
    </row>
    <row r="1129" spans="17:17">
      <c r="Q1129" s="30"/>
    </row>
    <row r="1130" spans="17:17">
      <c r="Q1130" s="30"/>
    </row>
    <row r="1131" spans="17:17">
      <c r="Q1131" s="30"/>
    </row>
    <row r="1132" spans="17:17">
      <c r="Q1132" s="30"/>
    </row>
    <row r="1133" spans="17:17">
      <c r="Q1133" s="30"/>
    </row>
    <row r="1134" spans="17:17">
      <c r="Q1134" s="30"/>
    </row>
    <row r="1135" spans="17:17">
      <c r="Q1135" s="30"/>
    </row>
    <row r="1136" spans="17:17">
      <c r="Q1136" s="30"/>
    </row>
    <row r="1137" spans="17:17">
      <c r="Q1137" s="30"/>
    </row>
    <row r="1138" spans="17:17">
      <c r="Q1138" s="30"/>
    </row>
    <row r="1139" spans="17:17">
      <c r="Q1139" s="30"/>
    </row>
    <row r="1140" spans="17:17">
      <c r="Q1140" s="30"/>
    </row>
    <row r="1141" spans="17:17">
      <c r="Q1141" s="30"/>
    </row>
    <row r="1142" spans="17:17">
      <c r="Q1142" s="30"/>
    </row>
    <row r="1143" spans="17:17">
      <c r="Q1143" s="30"/>
    </row>
    <row r="1144" spans="17:17">
      <c r="Q1144" s="30"/>
    </row>
    <row r="1145" spans="17:17">
      <c r="Q1145" s="30"/>
    </row>
    <row r="1146" spans="17:17">
      <c r="Q1146" s="30"/>
    </row>
    <row r="1147" spans="17:17">
      <c r="Q1147" s="30"/>
    </row>
    <row r="1148" spans="17:17">
      <c r="Q1148" s="30"/>
    </row>
    <row r="1149" spans="17:17">
      <c r="Q1149" s="30"/>
    </row>
    <row r="1150" spans="17:17">
      <c r="Q1150" s="30"/>
    </row>
    <row r="1151" spans="17:17">
      <c r="Q1151" s="30"/>
    </row>
    <row r="1152" spans="17:17">
      <c r="Q1152" s="30"/>
    </row>
    <row r="1153" spans="17:17">
      <c r="Q1153" s="30"/>
    </row>
    <row r="1154" spans="17:17">
      <c r="Q1154" s="30"/>
    </row>
    <row r="1155" spans="17:17">
      <c r="Q1155" s="30"/>
    </row>
    <row r="1156" spans="17:17">
      <c r="Q1156" s="30"/>
    </row>
    <row r="1157" spans="17:17">
      <c r="Q1157" s="30"/>
    </row>
    <row r="1158" spans="17:17">
      <c r="Q1158" s="30"/>
    </row>
    <row r="1159" spans="17:17">
      <c r="Q1159" s="30"/>
    </row>
    <row r="1160" spans="17:17">
      <c r="Q1160" s="30"/>
    </row>
    <row r="1161" spans="17:17">
      <c r="Q1161" s="30"/>
    </row>
    <row r="1162" spans="17:17">
      <c r="Q1162" s="30"/>
    </row>
    <row r="1163" spans="17:17">
      <c r="Q1163" s="30"/>
    </row>
    <row r="1164" spans="17:17">
      <c r="Q1164" s="30"/>
    </row>
    <row r="1165" spans="17:17">
      <c r="Q1165" s="30"/>
    </row>
    <row r="1166" spans="17:17">
      <c r="Q1166" s="30"/>
    </row>
    <row r="1167" spans="17:17">
      <c r="Q1167" s="30"/>
    </row>
    <row r="1168" spans="17:17">
      <c r="Q1168" s="30"/>
    </row>
    <row r="1169" spans="17:17">
      <c r="Q1169" s="30"/>
    </row>
    <row r="1170" spans="17:17">
      <c r="Q1170" s="30"/>
    </row>
    <row r="1171" spans="17:17">
      <c r="Q1171" s="30"/>
    </row>
    <row r="1172" spans="17:17">
      <c r="Q1172" s="30"/>
    </row>
    <row r="1173" spans="17:17">
      <c r="Q1173" s="30"/>
    </row>
    <row r="1174" spans="17:17">
      <c r="Q1174" s="30"/>
    </row>
    <row r="1175" spans="17:17">
      <c r="Q1175" s="30"/>
    </row>
    <row r="1176" spans="17:17">
      <c r="Q1176" s="30"/>
    </row>
    <row r="1177" spans="17:17">
      <c r="Q1177" s="30"/>
    </row>
    <row r="1178" spans="17:17">
      <c r="Q1178" s="30"/>
    </row>
    <row r="1179" spans="17:17">
      <c r="Q1179" s="30"/>
    </row>
    <row r="1180" spans="17:17">
      <c r="Q1180" s="30"/>
    </row>
    <row r="1181" spans="17:17">
      <c r="Q1181" s="30"/>
    </row>
    <row r="1182" spans="17:17">
      <c r="Q1182" s="30"/>
    </row>
    <row r="1183" spans="17:17">
      <c r="Q1183" s="30"/>
    </row>
    <row r="1184" spans="17:17">
      <c r="Q1184" s="30"/>
    </row>
    <row r="1185" spans="17:17">
      <c r="Q1185" s="30"/>
    </row>
    <row r="1186" spans="17:17">
      <c r="Q1186" s="30"/>
    </row>
    <row r="1187" spans="17:17">
      <c r="Q1187" s="30"/>
    </row>
    <row r="1188" spans="17:17">
      <c r="Q1188" s="30"/>
    </row>
    <row r="1189" spans="17:17">
      <c r="Q1189" s="30"/>
    </row>
    <row r="1190" spans="17:17">
      <c r="Q1190" s="30"/>
    </row>
    <row r="1191" spans="17:17">
      <c r="Q1191" s="30"/>
    </row>
    <row r="1192" spans="17:17">
      <c r="Q1192" s="30"/>
    </row>
    <row r="1193" spans="17:17">
      <c r="Q1193" s="30"/>
    </row>
    <row r="1194" spans="17:17">
      <c r="Q1194" s="30"/>
    </row>
    <row r="1195" spans="17:17">
      <c r="Q1195" s="30"/>
    </row>
    <row r="1196" spans="17:17">
      <c r="Q1196" s="30"/>
    </row>
    <row r="1197" spans="17:17">
      <c r="Q1197" s="30"/>
    </row>
    <row r="1198" spans="17:17">
      <c r="Q1198" s="30"/>
    </row>
    <row r="1199" spans="17:17">
      <c r="Q1199" s="30"/>
    </row>
    <row r="1200" spans="17:17">
      <c r="Q1200" s="30"/>
    </row>
    <row r="1201" spans="17:17">
      <c r="Q1201" s="30"/>
    </row>
    <row r="1202" spans="17:17">
      <c r="Q1202" s="30"/>
    </row>
    <row r="1203" spans="17:17">
      <c r="Q1203" s="30"/>
    </row>
    <row r="1204" spans="17:17">
      <c r="Q1204" s="30"/>
    </row>
    <row r="1205" spans="17:17">
      <c r="Q1205" s="30"/>
    </row>
    <row r="1206" spans="17:17">
      <c r="Q1206" s="30"/>
    </row>
    <row r="1207" spans="17:17">
      <c r="Q1207" s="30"/>
    </row>
    <row r="1208" spans="17:17">
      <c r="Q1208" s="30"/>
    </row>
    <row r="1209" spans="17:17">
      <c r="Q1209" s="30"/>
    </row>
    <row r="1210" spans="17:17">
      <c r="Q1210" s="30"/>
    </row>
    <row r="1211" spans="17:17">
      <c r="Q1211" s="30"/>
    </row>
    <row r="1212" spans="17:17">
      <c r="Q1212" s="30"/>
    </row>
    <row r="1213" spans="17:17">
      <c r="Q1213" s="30"/>
    </row>
    <row r="1214" spans="17:17">
      <c r="Q1214" s="30"/>
    </row>
    <row r="1215" spans="17:17">
      <c r="Q1215" s="30"/>
    </row>
    <row r="1216" spans="17:17">
      <c r="Q1216" s="30"/>
    </row>
    <row r="1217" spans="17:17">
      <c r="Q1217" s="30"/>
    </row>
    <row r="1218" spans="17:17">
      <c r="Q1218" s="30"/>
    </row>
    <row r="1219" spans="17:17">
      <c r="Q1219" s="30"/>
    </row>
    <row r="1220" spans="17:17">
      <c r="Q1220" s="30"/>
    </row>
    <row r="1221" spans="17:17">
      <c r="Q1221" s="30"/>
    </row>
    <row r="1222" spans="17:17">
      <c r="Q1222" s="30"/>
    </row>
    <row r="1223" spans="17:17">
      <c r="Q1223" s="30"/>
    </row>
    <row r="1224" spans="17:17">
      <c r="Q1224" s="30"/>
    </row>
    <row r="1225" spans="17:17">
      <c r="Q1225" s="30"/>
    </row>
    <row r="1226" spans="17:17">
      <c r="Q1226" s="30"/>
    </row>
    <row r="1227" spans="17:17">
      <c r="Q1227" s="30"/>
    </row>
    <row r="1228" spans="17:17">
      <c r="Q1228" s="30"/>
    </row>
    <row r="1229" spans="17:17">
      <c r="Q1229" s="30"/>
    </row>
    <row r="1230" spans="17:17">
      <c r="Q1230" s="30"/>
    </row>
    <row r="1231" spans="17:17">
      <c r="Q1231" s="30"/>
    </row>
    <row r="1232" spans="17:17">
      <c r="Q1232" s="30"/>
    </row>
    <row r="1233" spans="17:17">
      <c r="Q1233" s="30"/>
    </row>
    <row r="1234" spans="17:17">
      <c r="Q1234" s="30"/>
    </row>
    <row r="1235" spans="17:17">
      <c r="Q1235" s="30"/>
    </row>
    <row r="1236" spans="17:17">
      <c r="Q1236" s="30"/>
    </row>
    <row r="1237" spans="17:17">
      <c r="Q1237" s="30"/>
    </row>
    <row r="1238" spans="17:17">
      <c r="Q1238" s="30"/>
    </row>
    <row r="1239" spans="17:17">
      <c r="Q1239" s="30"/>
    </row>
    <row r="1240" spans="17:17">
      <c r="Q1240" s="30"/>
    </row>
    <row r="1241" spans="17:17">
      <c r="Q1241" s="30"/>
    </row>
    <row r="1242" spans="17:17">
      <c r="Q1242" s="30"/>
    </row>
    <row r="1243" spans="17:17">
      <c r="Q1243" s="30"/>
    </row>
    <row r="1244" spans="17:17">
      <c r="Q1244" s="30"/>
    </row>
    <row r="1245" spans="17:17">
      <c r="Q1245" s="30"/>
    </row>
    <row r="1246" spans="17:17">
      <c r="Q1246" s="30"/>
    </row>
    <row r="1247" spans="17:17">
      <c r="Q1247" s="30"/>
    </row>
    <row r="1248" spans="17:17">
      <c r="Q1248" s="30"/>
    </row>
    <row r="1249" spans="17:17">
      <c r="Q1249" s="30"/>
    </row>
    <row r="1250" spans="17:17">
      <c r="Q1250" s="30"/>
    </row>
    <row r="1251" spans="17:17">
      <c r="Q1251" s="30"/>
    </row>
    <row r="1252" spans="17:17">
      <c r="Q1252" s="30"/>
    </row>
    <row r="1253" spans="17:17">
      <c r="Q1253" s="30"/>
    </row>
    <row r="1254" spans="17:17">
      <c r="Q1254" s="30"/>
    </row>
    <row r="1255" spans="17:17">
      <c r="Q1255" s="30"/>
    </row>
    <row r="1256" spans="17:17">
      <c r="Q1256" s="30"/>
    </row>
    <row r="1257" spans="17:17">
      <c r="Q1257" s="30"/>
    </row>
    <row r="1258" spans="17:17">
      <c r="Q1258" s="30"/>
    </row>
    <row r="1259" spans="17:17">
      <c r="Q1259" s="30"/>
    </row>
    <row r="1260" spans="17:17">
      <c r="Q1260" s="30"/>
    </row>
    <row r="1261" spans="17:17">
      <c r="Q1261" s="30"/>
    </row>
    <row r="1262" spans="17:17">
      <c r="Q1262" s="30"/>
    </row>
    <row r="1263" spans="17:17">
      <c r="Q1263" s="30"/>
    </row>
    <row r="1264" spans="17:17">
      <c r="Q1264" s="30"/>
    </row>
    <row r="1265" spans="17:17">
      <c r="Q1265" s="30"/>
    </row>
    <row r="1266" spans="17:17">
      <c r="Q1266" s="30"/>
    </row>
    <row r="1267" spans="17:17">
      <c r="Q1267" s="30"/>
    </row>
    <row r="1268" spans="17:17">
      <c r="Q1268" s="30"/>
    </row>
    <row r="1269" spans="17:17">
      <c r="Q1269" s="30"/>
    </row>
    <row r="1270" spans="17:17">
      <c r="Q1270" s="30"/>
    </row>
    <row r="1271" spans="17:17">
      <c r="Q1271" s="30"/>
    </row>
    <row r="1272" spans="17:17">
      <c r="Q1272" s="30"/>
    </row>
    <row r="1273" spans="17:17">
      <c r="Q1273" s="30"/>
    </row>
    <row r="1274" spans="17:17">
      <c r="Q1274" s="30"/>
    </row>
    <row r="1275" spans="17:17">
      <c r="Q1275" s="30"/>
    </row>
    <row r="1276" spans="17:17">
      <c r="Q1276" s="30"/>
    </row>
    <row r="1277" spans="17:17">
      <c r="Q1277" s="30"/>
    </row>
    <row r="1278" spans="17:17">
      <c r="Q1278" s="30"/>
    </row>
    <row r="1279" spans="17:17">
      <c r="Q1279" s="30"/>
    </row>
    <row r="1280" spans="17:17">
      <c r="Q1280" s="30"/>
    </row>
    <row r="1281" spans="17:17">
      <c r="Q1281" s="30"/>
    </row>
    <row r="1282" spans="17:17">
      <c r="Q1282" s="30"/>
    </row>
    <row r="1283" spans="17:17">
      <c r="Q1283" s="30"/>
    </row>
    <row r="1284" spans="17:17">
      <c r="Q1284" s="30"/>
    </row>
    <row r="1285" spans="17:17">
      <c r="Q1285" s="30"/>
    </row>
    <row r="1286" spans="17:17">
      <c r="Q1286" s="30"/>
    </row>
    <row r="1287" spans="17:17">
      <c r="Q1287" s="30"/>
    </row>
    <row r="1288" spans="17:17">
      <c r="Q1288" s="30"/>
    </row>
    <row r="1289" spans="17:17">
      <c r="Q1289" s="30"/>
    </row>
    <row r="1290" spans="17:17">
      <c r="Q1290" s="30"/>
    </row>
    <row r="1291" spans="17:17">
      <c r="Q1291" s="30"/>
    </row>
    <row r="1292" spans="17:17">
      <c r="Q1292" s="30"/>
    </row>
    <row r="1293" spans="17:17">
      <c r="Q1293" s="30"/>
    </row>
    <row r="1294" spans="17:17">
      <c r="Q1294" s="30"/>
    </row>
    <row r="1295" spans="17:17">
      <c r="Q1295" s="30"/>
    </row>
    <row r="1296" spans="17:17">
      <c r="Q1296" s="30"/>
    </row>
    <row r="1297" spans="17:17">
      <c r="Q1297" s="30"/>
    </row>
    <row r="1298" spans="17:17">
      <c r="Q1298" s="30"/>
    </row>
    <row r="1299" spans="17:17">
      <c r="Q1299" s="30"/>
    </row>
    <row r="1300" spans="17:17">
      <c r="Q1300" s="30"/>
    </row>
    <row r="1301" spans="17:17">
      <c r="Q1301" s="30"/>
    </row>
    <row r="1302" spans="17:17">
      <c r="Q1302" s="30"/>
    </row>
    <row r="1303" spans="17:17">
      <c r="Q1303" s="30"/>
    </row>
    <row r="1304" spans="17:17">
      <c r="Q1304" s="30"/>
    </row>
    <row r="1305" spans="17:17">
      <c r="Q1305" s="30"/>
    </row>
    <row r="1306" spans="17:17">
      <c r="Q1306" s="30"/>
    </row>
    <row r="1307" spans="17:17">
      <c r="Q1307" s="30"/>
    </row>
    <row r="1308" spans="17:17">
      <c r="Q1308" s="30"/>
    </row>
    <row r="1309" spans="17:17">
      <c r="Q1309" s="30"/>
    </row>
    <row r="1310" spans="17:17">
      <c r="Q1310" s="30"/>
    </row>
    <row r="1311" spans="17:17">
      <c r="Q1311" s="30"/>
    </row>
    <row r="1312" spans="17:17">
      <c r="Q1312" s="30"/>
    </row>
    <row r="1313" spans="17:17">
      <c r="Q1313" s="30"/>
    </row>
    <row r="1314" spans="17:17">
      <c r="Q1314" s="30"/>
    </row>
    <row r="1315" spans="17:17">
      <c r="Q1315" s="30"/>
    </row>
    <row r="1316" spans="17:17">
      <c r="Q1316" s="30"/>
    </row>
    <row r="1317" spans="17:17">
      <c r="Q1317" s="30"/>
    </row>
    <row r="1318" spans="17:17">
      <c r="Q1318" s="30"/>
    </row>
    <row r="1319" spans="17:17">
      <c r="Q1319" s="30"/>
    </row>
    <row r="1320" spans="17:17">
      <c r="Q1320" s="30"/>
    </row>
    <row r="1321" spans="17:17">
      <c r="Q1321" s="30"/>
    </row>
    <row r="1322" spans="17:17">
      <c r="Q1322" s="30"/>
    </row>
    <row r="1323" spans="17:17">
      <c r="Q1323" s="30"/>
    </row>
    <row r="1324" spans="17:17">
      <c r="Q1324" s="30"/>
    </row>
    <row r="1325" spans="17:17">
      <c r="Q1325" s="30"/>
    </row>
    <row r="1326" spans="17:17">
      <c r="Q1326" s="30"/>
    </row>
    <row r="1327" spans="17:17">
      <c r="Q1327" s="30"/>
    </row>
    <row r="1328" spans="17:17">
      <c r="Q1328" s="30"/>
    </row>
    <row r="1329" spans="17:17">
      <c r="Q1329" s="30"/>
    </row>
    <row r="1330" spans="17:17">
      <c r="Q1330" s="30"/>
    </row>
    <row r="1331" spans="17:17">
      <c r="Q1331" s="30"/>
    </row>
    <row r="1332" spans="17:17">
      <c r="Q1332" s="30"/>
    </row>
    <row r="1333" spans="17:17">
      <c r="Q1333" s="30"/>
    </row>
    <row r="1334" spans="17:17">
      <c r="Q1334" s="30"/>
    </row>
    <row r="1335" spans="17:17">
      <c r="Q1335" s="30"/>
    </row>
    <row r="1336" spans="17:17">
      <c r="Q1336" s="30"/>
    </row>
    <row r="1337" spans="17:17">
      <c r="Q1337" s="30"/>
    </row>
    <row r="1338" spans="17:17">
      <c r="Q1338" s="30"/>
    </row>
    <row r="1339" spans="17:17">
      <c r="Q1339" s="30"/>
    </row>
    <row r="1340" spans="17:17">
      <c r="Q1340" s="30"/>
    </row>
    <row r="1341" spans="17:17">
      <c r="Q1341" s="30"/>
    </row>
    <row r="1342" spans="17:17">
      <c r="Q1342" s="30"/>
    </row>
    <row r="1343" spans="17:17">
      <c r="Q1343" s="30"/>
    </row>
    <row r="1344" spans="17:17">
      <c r="Q1344" s="30"/>
    </row>
    <row r="1345" spans="17:17">
      <c r="Q1345" s="30"/>
    </row>
    <row r="1346" spans="17:17">
      <c r="Q1346" s="30"/>
    </row>
    <row r="1347" spans="17:17">
      <c r="Q1347" s="30"/>
    </row>
    <row r="1348" spans="17:17">
      <c r="Q1348" s="30"/>
    </row>
    <row r="1349" spans="17:17">
      <c r="Q1349" s="30"/>
    </row>
    <row r="1350" spans="17:17">
      <c r="Q1350" s="30"/>
    </row>
    <row r="1351" spans="17:17">
      <c r="Q1351" s="30"/>
    </row>
    <row r="1352" spans="17:17">
      <c r="Q1352" s="30"/>
    </row>
    <row r="1353" spans="17:17">
      <c r="Q1353" s="30"/>
    </row>
    <row r="1354" spans="17:17">
      <c r="Q1354" s="30"/>
    </row>
    <row r="1355" spans="17:17">
      <c r="Q1355" s="30"/>
    </row>
    <row r="1356" spans="17:17">
      <c r="Q1356" s="30"/>
    </row>
    <row r="1357" spans="17:17">
      <c r="Q1357" s="30"/>
    </row>
    <row r="1358" spans="17:17">
      <c r="Q1358" s="30"/>
    </row>
    <row r="1359" spans="17:17">
      <c r="Q1359" s="30"/>
    </row>
    <row r="1360" spans="17:17">
      <c r="Q1360" s="30"/>
    </row>
    <row r="1361" spans="17:17">
      <c r="Q1361" s="30"/>
    </row>
    <row r="1362" spans="17:17">
      <c r="Q1362" s="30"/>
    </row>
    <row r="1363" spans="17:17">
      <c r="Q1363" s="30"/>
    </row>
    <row r="1364" spans="17:17">
      <c r="Q1364" s="30"/>
    </row>
    <row r="1365" spans="17:17">
      <c r="Q1365" s="30"/>
    </row>
    <row r="1366" spans="17:17">
      <c r="Q1366" s="30"/>
    </row>
    <row r="1367" spans="17:17">
      <c r="Q1367" s="30"/>
    </row>
    <row r="1368" spans="17:17">
      <c r="Q1368" s="30"/>
    </row>
    <row r="1369" spans="17:17">
      <c r="Q1369" s="30"/>
    </row>
    <row r="1370" spans="17:17">
      <c r="Q1370" s="30"/>
    </row>
    <row r="1371" spans="17:17">
      <c r="Q1371" s="30"/>
    </row>
    <row r="1372" spans="17:17">
      <c r="Q1372" s="30"/>
    </row>
    <row r="1373" spans="17:17">
      <c r="Q1373" s="30"/>
    </row>
    <row r="1374" spans="17:17">
      <c r="Q1374" s="30"/>
    </row>
    <row r="1375" spans="17:17">
      <c r="Q1375" s="30"/>
    </row>
    <row r="1376" spans="17:17">
      <c r="Q1376" s="30"/>
    </row>
    <row r="1377" spans="17:17">
      <c r="Q1377" s="30"/>
    </row>
    <row r="1378" spans="17:17">
      <c r="Q1378" s="30"/>
    </row>
    <row r="1379" spans="17:17">
      <c r="Q1379" s="30"/>
    </row>
    <row r="1380" spans="17:17">
      <c r="Q1380" s="30"/>
    </row>
    <row r="1381" spans="17:17">
      <c r="Q1381" s="30"/>
    </row>
    <row r="1382" spans="17:17">
      <c r="Q1382" s="30"/>
    </row>
    <row r="1383" spans="17:17">
      <c r="Q1383" s="30"/>
    </row>
    <row r="1384" spans="17:17">
      <c r="Q1384" s="30"/>
    </row>
    <row r="1385" spans="17:17">
      <c r="Q1385" s="30"/>
    </row>
    <row r="1386" spans="17:17">
      <c r="Q1386" s="30"/>
    </row>
    <row r="1387" spans="17:17">
      <c r="Q1387" s="30"/>
    </row>
    <row r="1388" spans="17:17">
      <c r="Q1388" s="30"/>
    </row>
    <row r="1389" spans="17:17">
      <c r="Q1389" s="30"/>
    </row>
    <row r="1390" spans="17:17">
      <c r="Q1390" s="30"/>
    </row>
    <row r="1391" spans="17:17">
      <c r="Q1391" s="30"/>
    </row>
    <row r="1392" spans="17:17">
      <c r="Q1392" s="30"/>
    </row>
    <row r="1393" spans="17:17">
      <c r="Q1393" s="30"/>
    </row>
    <row r="1394" spans="17:17">
      <c r="Q1394" s="30"/>
    </row>
    <row r="1395" spans="17:17">
      <c r="Q1395" s="30"/>
    </row>
    <row r="1396" spans="17:17">
      <c r="Q1396" s="30"/>
    </row>
    <row r="1397" spans="17:17">
      <c r="Q1397" s="30"/>
    </row>
    <row r="1398" spans="17:17">
      <c r="Q1398" s="30"/>
    </row>
    <row r="1399" spans="17:17">
      <c r="Q1399" s="30"/>
    </row>
    <row r="1400" spans="17:17">
      <c r="Q1400" s="30"/>
    </row>
    <row r="1401" spans="17:17">
      <c r="Q1401" s="30"/>
    </row>
    <row r="1402" spans="17:17">
      <c r="Q1402" s="30"/>
    </row>
    <row r="1403" spans="17:17">
      <c r="Q1403" s="30"/>
    </row>
    <row r="1404" spans="17:17">
      <c r="Q1404" s="30"/>
    </row>
    <row r="1405" spans="17:17">
      <c r="Q1405" s="30"/>
    </row>
    <row r="1406" spans="17:17">
      <c r="Q1406" s="30"/>
    </row>
    <row r="1407" spans="17:17">
      <c r="Q1407" s="30"/>
    </row>
    <row r="1408" spans="17:17">
      <c r="Q1408" s="30"/>
    </row>
    <row r="1409" spans="17:17">
      <c r="Q1409" s="30"/>
    </row>
    <row r="1410" spans="17:17">
      <c r="Q1410" s="30"/>
    </row>
    <row r="1411" spans="17:17">
      <c r="Q1411" s="30"/>
    </row>
    <row r="1412" spans="17:17">
      <c r="Q1412" s="30"/>
    </row>
    <row r="1413" spans="17:17">
      <c r="Q1413" s="30"/>
    </row>
    <row r="1414" spans="17:17">
      <c r="Q1414" s="30"/>
    </row>
    <row r="1415" spans="17:17">
      <c r="Q1415" s="30"/>
    </row>
    <row r="1416" spans="17:17">
      <c r="Q1416" s="30"/>
    </row>
    <row r="1417" spans="17:17">
      <c r="Q1417" s="30"/>
    </row>
    <row r="1418" spans="17:17">
      <c r="Q1418" s="30"/>
    </row>
    <row r="1419" spans="17:17">
      <c r="Q1419" s="30"/>
    </row>
    <row r="1420" spans="17:17">
      <c r="Q1420" s="30"/>
    </row>
    <row r="1421" spans="17:17">
      <c r="Q1421" s="30"/>
    </row>
    <row r="1422" spans="17:17">
      <c r="Q1422" s="30"/>
    </row>
    <row r="1423" spans="17:17">
      <c r="Q1423" s="30"/>
    </row>
    <row r="1424" spans="17:17">
      <c r="Q1424" s="30"/>
    </row>
    <row r="1425" spans="17:17">
      <c r="Q1425" s="30"/>
    </row>
    <row r="1426" spans="17:17">
      <c r="Q1426" s="30"/>
    </row>
    <row r="1427" spans="17:17">
      <c r="Q1427" s="30"/>
    </row>
    <row r="1428" spans="17:17">
      <c r="Q1428" s="30"/>
    </row>
    <row r="1429" spans="17:17">
      <c r="Q1429" s="30"/>
    </row>
    <row r="1430" spans="17:17">
      <c r="Q1430" s="30"/>
    </row>
    <row r="1431" spans="17:17">
      <c r="Q1431" s="30"/>
    </row>
    <row r="1432" spans="17:17">
      <c r="Q1432" s="30"/>
    </row>
    <row r="1433" spans="17:17">
      <c r="Q1433" s="30"/>
    </row>
    <row r="1434" spans="17:17">
      <c r="Q1434" s="30"/>
    </row>
    <row r="1435" spans="17:17">
      <c r="Q1435" s="30"/>
    </row>
    <row r="1436" spans="17:17">
      <c r="Q1436" s="30"/>
    </row>
    <row r="1437" spans="17:17">
      <c r="Q1437" s="30"/>
    </row>
    <row r="1438" spans="17:17">
      <c r="Q1438" s="30"/>
    </row>
    <row r="1439" spans="17:17">
      <c r="Q1439" s="30"/>
    </row>
    <row r="1440" spans="17:17">
      <c r="Q1440" s="30"/>
    </row>
    <row r="1441" spans="17:17">
      <c r="Q1441" s="30"/>
    </row>
    <row r="1442" spans="17:17">
      <c r="Q1442" s="30"/>
    </row>
    <row r="1443" spans="17:17">
      <c r="Q1443" s="30"/>
    </row>
    <row r="1444" spans="17:17">
      <c r="Q1444" s="30"/>
    </row>
    <row r="1445" spans="17:17">
      <c r="Q1445" s="30"/>
    </row>
    <row r="1446" spans="17:17">
      <c r="Q1446" s="30"/>
    </row>
    <row r="1447" spans="17:17">
      <c r="Q1447" s="30"/>
    </row>
    <row r="1448" spans="17:17">
      <c r="Q1448" s="30"/>
    </row>
    <row r="1449" spans="17:17">
      <c r="Q1449" s="30"/>
    </row>
    <row r="1450" spans="17:17">
      <c r="Q1450" s="30"/>
    </row>
    <row r="1451" spans="17:17">
      <c r="Q1451" s="30"/>
    </row>
    <row r="1452" spans="17:17">
      <c r="Q1452" s="30"/>
    </row>
    <row r="1453" spans="17:17">
      <c r="Q1453" s="30"/>
    </row>
    <row r="1454" spans="17:17">
      <c r="Q1454" s="30"/>
    </row>
    <row r="1455" spans="17:17">
      <c r="Q1455" s="30"/>
    </row>
    <row r="1456" spans="17:17">
      <c r="Q1456" s="30"/>
    </row>
    <row r="1457" spans="17:17">
      <c r="Q1457" s="30"/>
    </row>
    <row r="1458" spans="17:17">
      <c r="Q1458" s="30"/>
    </row>
    <row r="1459" spans="17:17">
      <c r="Q1459" s="30"/>
    </row>
    <row r="1460" spans="17:17">
      <c r="Q1460" s="30"/>
    </row>
    <row r="1461" spans="17:17">
      <c r="Q1461" s="30"/>
    </row>
    <row r="1462" spans="17:17">
      <c r="Q1462" s="30"/>
    </row>
    <row r="1463" spans="17:17">
      <c r="Q1463" s="30"/>
    </row>
    <row r="1464" spans="17:17">
      <c r="Q1464" s="30"/>
    </row>
    <row r="1465" spans="17:17">
      <c r="Q1465" s="30"/>
    </row>
    <row r="1466" spans="17:17">
      <c r="Q1466" s="30"/>
    </row>
    <row r="1467" spans="17:17">
      <c r="Q1467" s="30"/>
    </row>
    <row r="1468" spans="17:17">
      <c r="Q1468" s="30"/>
    </row>
    <row r="1469" spans="17:17">
      <c r="Q1469" s="30"/>
    </row>
    <row r="1470" spans="17:17">
      <c r="Q1470" s="30"/>
    </row>
    <row r="1471" spans="17:17">
      <c r="Q1471" s="30"/>
    </row>
    <row r="1472" spans="17:17">
      <c r="Q1472" s="30"/>
    </row>
    <row r="1473" spans="17:17">
      <c r="Q1473" s="30"/>
    </row>
    <row r="1474" spans="17:17">
      <c r="Q1474" s="30"/>
    </row>
    <row r="1475" spans="17:17">
      <c r="Q1475" s="30"/>
    </row>
    <row r="1476" spans="17:17">
      <c r="Q1476" s="30"/>
    </row>
    <row r="1477" spans="17:17">
      <c r="Q1477" s="30"/>
    </row>
    <row r="1478" spans="17:17">
      <c r="Q1478" s="30"/>
    </row>
    <row r="1479" spans="17:17">
      <c r="Q1479" s="30"/>
    </row>
    <row r="1480" spans="17:17">
      <c r="Q1480" s="30"/>
    </row>
    <row r="1481" spans="17:17">
      <c r="Q1481" s="30"/>
    </row>
    <row r="1482" spans="17:17">
      <c r="Q1482" s="30"/>
    </row>
    <row r="1483" spans="17:17">
      <c r="Q1483" s="30"/>
    </row>
    <row r="1484" spans="17:17">
      <c r="Q1484" s="30"/>
    </row>
    <row r="1485" spans="17:17">
      <c r="Q1485" s="30"/>
    </row>
    <row r="1486" spans="17:17">
      <c r="Q1486" s="30"/>
    </row>
    <row r="1487" spans="17:17">
      <c r="Q1487" s="30"/>
    </row>
    <row r="1488" spans="17:17">
      <c r="Q1488" s="30"/>
    </row>
    <row r="1489" spans="17:17">
      <c r="Q1489" s="30"/>
    </row>
    <row r="1490" spans="17:17">
      <c r="Q1490" s="30"/>
    </row>
    <row r="1491" spans="17:17">
      <c r="Q1491" s="30"/>
    </row>
    <row r="1492" spans="17:17">
      <c r="Q1492" s="30"/>
    </row>
    <row r="1493" spans="17:17">
      <c r="Q1493" s="30"/>
    </row>
    <row r="1494" spans="17:17">
      <c r="Q1494" s="30"/>
    </row>
    <row r="1495" spans="17:17">
      <c r="Q1495" s="30"/>
    </row>
    <row r="1496" spans="17:17">
      <c r="Q1496" s="30"/>
    </row>
    <row r="1497" spans="17:17">
      <c r="Q1497" s="30"/>
    </row>
    <row r="1498" spans="17:17">
      <c r="Q1498" s="30"/>
    </row>
    <row r="1499" spans="17:17">
      <c r="Q1499" s="30"/>
    </row>
    <row r="1500" spans="17:17">
      <c r="Q1500" s="30"/>
    </row>
    <row r="1501" spans="17:17">
      <c r="Q1501" s="30"/>
    </row>
    <row r="1502" spans="17:17">
      <c r="Q1502" s="30"/>
    </row>
    <row r="1503" spans="17:17">
      <c r="Q1503" s="30"/>
    </row>
    <row r="1504" spans="17:17">
      <c r="Q1504" s="30"/>
    </row>
    <row r="1505" spans="17:17">
      <c r="Q1505" s="30"/>
    </row>
    <row r="1506" spans="17:17">
      <c r="Q1506" s="30"/>
    </row>
    <row r="1507" spans="17:17">
      <c r="Q1507" s="30"/>
    </row>
    <row r="1508" spans="17:17">
      <c r="Q1508" s="30"/>
    </row>
    <row r="1509" spans="17:17">
      <c r="Q1509" s="30"/>
    </row>
    <row r="1510" spans="17:17">
      <c r="Q1510" s="30"/>
    </row>
    <row r="1511" spans="17:17">
      <c r="Q1511" s="30"/>
    </row>
    <row r="1512" spans="17:17">
      <c r="Q1512" s="30"/>
    </row>
    <row r="1513" spans="17:17">
      <c r="Q1513" s="30"/>
    </row>
    <row r="1514" spans="17:17">
      <c r="Q1514" s="30"/>
    </row>
    <row r="1515" spans="17:17">
      <c r="Q1515" s="30"/>
    </row>
    <row r="1516" spans="17:17">
      <c r="Q1516" s="30"/>
    </row>
    <row r="1517" spans="17:17">
      <c r="Q1517" s="30"/>
    </row>
    <row r="1518" spans="17:17">
      <c r="Q1518" s="30"/>
    </row>
    <row r="1519" spans="17:17">
      <c r="Q1519" s="30"/>
    </row>
    <row r="1520" spans="17:17">
      <c r="Q1520" s="30"/>
    </row>
    <row r="1521" spans="17:17">
      <c r="Q1521" s="30"/>
    </row>
    <row r="1522" spans="17:17">
      <c r="Q1522" s="30"/>
    </row>
    <row r="1523" spans="17:17">
      <c r="Q1523" s="30"/>
    </row>
    <row r="1524" spans="17:17">
      <c r="Q1524" s="30"/>
    </row>
    <row r="1525" spans="17:17">
      <c r="Q1525" s="30"/>
    </row>
    <row r="1526" spans="17:17">
      <c r="Q1526" s="30"/>
    </row>
    <row r="1527" spans="17:17">
      <c r="Q1527" s="30"/>
    </row>
    <row r="1528" spans="17:17">
      <c r="Q1528" s="30"/>
    </row>
    <row r="1529" spans="17:17">
      <c r="Q1529" s="30"/>
    </row>
    <row r="1530" spans="17:17">
      <c r="Q1530" s="30"/>
    </row>
    <row r="1531" spans="17:17">
      <c r="Q1531" s="30"/>
    </row>
    <row r="1532" spans="17:17">
      <c r="Q1532" s="30"/>
    </row>
    <row r="1533" spans="17:17">
      <c r="Q1533" s="30"/>
    </row>
    <row r="1534" spans="17:17">
      <c r="Q1534" s="30"/>
    </row>
    <row r="1535" spans="17:17">
      <c r="Q1535" s="30"/>
    </row>
    <row r="1536" spans="17:17">
      <c r="Q1536" s="30"/>
    </row>
    <row r="1537" spans="17:17">
      <c r="Q1537" s="30"/>
    </row>
    <row r="1538" spans="17:17">
      <c r="Q1538" s="30"/>
    </row>
    <row r="1539" spans="17:17">
      <c r="Q1539" s="30"/>
    </row>
    <row r="1540" spans="17:17">
      <c r="Q1540" s="30"/>
    </row>
    <row r="1541" spans="17:17">
      <c r="Q1541" s="30"/>
    </row>
    <row r="1542" spans="17:17">
      <c r="Q1542" s="30"/>
    </row>
    <row r="1543" spans="17:17">
      <c r="Q1543" s="30"/>
    </row>
    <row r="1544" spans="17:17">
      <c r="Q1544" s="30"/>
    </row>
    <row r="1545" spans="17:17">
      <c r="Q1545" s="30"/>
    </row>
    <row r="1546" spans="17:17">
      <c r="Q1546" s="30"/>
    </row>
    <row r="1547" spans="17:17">
      <c r="Q1547" s="30"/>
    </row>
    <row r="1548" spans="17:17">
      <c r="Q1548" s="30"/>
    </row>
    <row r="1549" spans="17:17">
      <c r="Q1549" s="30"/>
    </row>
    <row r="1550" spans="17:17">
      <c r="Q1550" s="30"/>
    </row>
    <row r="1551" spans="17:17">
      <c r="Q1551" s="30"/>
    </row>
    <row r="1552" spans="17:17">
      <c r="Q1552" s="30"/>
    </row>
    <row r="1553" spans="17:17">
      <c r="Q1553" s="30"/>
    </row>
    <row r="1554" spans="17:17">
      <c r="Q1554" s="30"/>
    </row>
    <row r="1555" spans="17:17">
      <c r="Q1555" s="30"/>
    </row>
    <row r="1556" spans="17:17">
      <c r="Q1556" s="30"/>
    </row>
    <row r="1557" spans="17:17">
      <c r="Q1557" s="30"/>
    </row>
    <row r="1558" spans="17:17">
      <c r="Q1558" s="30"/>
    </row>
    <row r="1559" spans="17:17">
      <c r="Q1559" s="30"/>
    </row>
    <row r="1560" spans="17:17">
      <c r="Q1560" s="30"/>
    </row>
    <row r="1561" spans="17:17">
      <c r="Q1561" s="30"/>
    </row>
    <row r="1562" spans="17:17">
      <c r="Q1562" s="30"/>
    </row>
    <row r="1563" spans="17:17">
      <c r="Q1563" s="30"/>
    </row>
    <row r="1564" spans="17:17">
      <c r="Q1564" s="30"/>
    </row>
    <row r="1565" spans="17:17">
      <c r="Q1565" s="30"/>
    </row>
    <row r="1566" spans="17:17">
      <c r="Q1566" s="30"/>
    </row>
    <row r="1567" spans="17:17">
      <c r="Q1567" s="30"/>
    </row>
    <row r="1568" spans="17:17">
      <c r="Q1568" s="30"/>
    </row>
    <row r="1569" spans="17:17">
      <c r="Q1569" s="30"/>
    </row>
    <row r="1570" spans="17:17">
      <c r="Q1570" s="30"/>
    </row>
    <row r="1571" spans="17:17">
      <c r="Q1571" s="30"/>
    </row>
    <row r="1572" spans="17:17">
      <c r="Q1572" s="30"/>
    </row>
    <row r="1573" spans="17:17">
      <c r="Q1573" s="30"/>
    </row>
    <row r="1574" spans="17:17">
      <c r="Q1574" s="30"/>
    </row>
    <row r="1575" spans="17:17">
      <c r="Q1575" s="30"/>
    </row>
    <row r="1576" spans="17:17">
      <c r="Q1576" s="30"/>
    </row>
    <row r="1577" spans="17:17">
      <c r="Q1577" s="30"/>
    </row>
    <row r="1578" spans="17:17">
      <c r="Q1578" s="30"/>
    </row>
    <row r="1579" spans="17:17">
      <c r="Q1579" s="30"/>
    </row>
    <row r="1580" spans="17:17">
      <c r="Q1580" s="30"/>
    </row>
    <row r="1581" spans="17:17">
      <c r="Q1581" s="30"/>
    </row>
    <row r="1582" spans="17:17">
      <c r="Q1582" s="30"/>
    </row>
    <row r="1583" spans="17:17">
      <c r="Q1583" s="30"/>
    </row>
    <row r="1584" spans="17:17">
      <c r="Q1584" s="30"/>
    </row>
    <row r="1585" spans="17:17">
      <c r="Q1585" s="30"/>
    </row>
    <row r="1586" spans="17:17">
      <c r="Q1586" s="30"/>
    </row>
    <row r="1587" spans="17:17">
      <c r="Q1587" s="30"/>
    </row>
    <row r="1588" spans="17:17">
      <c r="Q1588" s="30"/>
    </row>
    <row r="1589" spans="17:17">
      <c r="Q1589" s="30"/>
    </row>
    <row r="1590" spans="17:17">
      <c r="Q1590" s="30"/>
    </row>
    <row r="1591" spans="17:17">
      <c r="Q1591" s="30"/>
    </row>
    <row r="1592" spans="17:17">
      <c r="Q1592" s="30"/>
    </row>
    <row r="1593" spans="17:17">
      <c r="Q1593" s="30"/>
    </row>
    <row r="1594" spans="17:17">
      <c r="Q1594" s="30"/>
    </row>
    <row r="1595" spans="17:17">
      <c r="Q1595" s="30"/>
    </row>
    <row r="1596" spans="17:17">
      <c r="Q1596" s="30"/>
    </row>
    <row r="1597" spans="17:17">
      <c r="Q1597" s="30"/>
    </row>
    <row r="1598" spans="17:17">
      <c r="Q1598" s="30"/>
    </row>
    <row r="1599" spans="17:17">
      <c r="Q1599" s="30"/>
    </row>
    <row r="1600" spans="17:17">
      <c r="Q1600" s="30"/>
    </row>
    <row r="1601" spans="17:17">
      <c r="Q1601" s="30"/>
    </row>
    <row r="1602" spans="17:17">
      <c r="Q1602" s="30"/>
    </row>
    <row r="1603" spans="17:17">
      <c r="Q1603" s="30"/>
    </row>
    <row r="1604" spans="17:17">
      <c r="Q1604" s="30"/>
    </row>
    <row r="1605" spans="17:17">
      <c r="Q1605" s="30"/>
    </row>
    <row r="1606" spans="17:17">
      <c r="Q1606" s="30"/>
    </row>
    <row r="1607" spans="17:17">
      <c r="Q1607" s="30"/>
    </row>
    <row r="1608" spans="17:17">
      <c r="Q1608" s="30"/>
    </row>
    <row r="1609" spans="17:17">
      <c r="Q1609" s="30"/>
    </row>
    <row r="1610" spans="17:17">
      <c r="Q1610" s="30"/>
    </row>
    <row r="1611" spans="17:17">
      <c r="Q1611" s="30"/>
    </row>
    <row r="1612" spans="17:17">
      <c r="Q1612" s="30"/>
    </row>
    <row r="1613" spans="17:17">
      <c r="Q1613" s="30"/>
    </row>
    <row r="1614" spans="17:17">
      <c r="Q1614" s="30"/>
    </row>
    <row r="1615" spans="17:17">
      <c r="Q1615" s="30"/>
    </row>
    <row r="1616" spans="17:17">
      <c r="Q1616" s="30"/>
    </row>
    <row r="1617" spans="17:17">
      <c r="Q1617" s="30"/>
    </row>
    <row r="1618" spans="17:17">
      <c r="Q1618" s="30"/>
    </row>
    <row r="1619" spans="17:17">
      <c r="Q1619" s="30"/>
    </row>
    <row r="1620" spans="17:17">
      <c r="Q1620" s="30"/>
    </row>
    <row r="1621" spans="17:17">
      <c r="Q1621" s="30"/>
    </row>
    <row r="1622" spans="17:17">
      <c r="Q1622" s="30"/>
    </row>
    <row r="1623" spans="17:17">
      <c r="Q1623" s="30"/>
    </row>
    <row r="1624" spans="17:17">
      <c r="Q1624" s="30"/>
    </row>
    <row r="1625" spans="17:17">
      <c r="Q1625" s="30"/>
    </row>
    <row r="1626" spans="17:17">
      <c r="Q1626" s="30"/>
    </row>
    <row r="1627" spans="17:17">
      <c r="Q1627" s="30"/>
    </row>
    <row r="1628" spans="17:17">
      <c r="Q1628" s="30"/>
    </row>
    <row r="1629" spans="17:17">
      <c r="Q1629" s="30"/>
    </row>
    <row r="1630" spans="17:17">
      <c r="Q1630" s="30"/>
    </row>
    <row r="1631" spans="17:17">
      <c r="Q1631" s="30"/>
    </row>
    <row r="1632" spans="17:17">
      <c r="Q1632" s="30"/>
    </row>
    <row r="1633" spans="17:17">
      <c r="Q1633" s="30"/>
    </row>
    <row r="1634" spans="17:17">
      <c r="Q1634" s="30"/>
    </row>
    <row r="1635" spans="17:17">
      <c r="Q1635" s="30"/>
    </row>
    <row r="1636" spans="17:17">
      <c r="Q1636" s="30"/>
    </row>
    <row r="1637" spans="17:17">
      <c r="Q1637" s="30"/>
    </row>
    <row r="1638" spans="17:17">
      <c r="Q1638" s="30"/>
    </row>
    <row r="1639" spans="17:17">
      <c r="Q1639" s="30"/>
    </row>
    <row r="1640" spans="17:17">
      <c r="Q1640" s="30"/>
    </row>
    <row r="1641" spans="17:17">
      <c r="Q1641" s="30"/>
    </row>
    <row r="1642" spans="17:17">
      <c r="Q1642" s="30"/>
    </row>
    <row r="1643" spans="17:17">
      <c r="Q1643" s="30"/>
    </row>
    <row r="1644" spans="17:17">
      <c r="Q1644" s="30"/>
    </row>
    <row r="1645" spans="17:17">
      <c r="Q1645" s="30"/>
    </row>
    <row r="1646" spans="17:17">
      <c r="Q1646" s="30"/>
    </row>
    <row r="1647" spans="17:17">
      <c r="Q1647" s="30"/>
    </row>
    <row r="1648" spans="17:17">
      <c r="Q1648" s="30"/>
    </row>
    <row r="1649" spans="17:17">
      <c r="Q1649" s="30"/>
    </row>
    <row r="1650" spans="17:17">
      <c r="Q1650" s="30"/>
    </row>
    <row r="1651" spans="17:17">
      <c r="Q1651" s="30"/>
    </row>
    <row r="1652" spans="17:17">
      <c r="Q1652" s="30"/>
    </row>
    <row r="1653" spans="17:17">
      <c r="Q1653" s="30"/>
    </row>
    <row r="1654" spans="17:17">
      <c r="Q1654" s="30"/>
    </row>
    <row r="1655" spans="17:17">
      <c r="Q1655" s="30"/>
    </row>
    <row r="1656" spans="17:17">
      <c r="Q1656" s="30"/>
    </row>
    <row r="1657" spans="17:17">
      <c r="Q1657" s="30"/>
    </row>
    <row r="1658" spans="17:17">
      <c r="Q1658" s="30"/>
    </row>
    <row r="1659" spans="17:17">
      <c r="Q1659" s="30"/>
    </row>
    <row r="1660" spans="17:17">
      <c r="Q1660" s="30"/>
    </row>
    <row r="1661" spans="17:17">
      <c r="Q1661" s="30"/>
    </row>
    <row r="1662" spans="17:17">
      <c r="Q1662" s="30"/>
    </row>
    <row r="1663" spans="17:17">
      <c r="Q1663" s="30"/>
    </row>
    <row r="1664" spans="17:17">
      <c r="Q1664" s="30"/>
    </row>
    <row r="1665" spans="17:17">
      <c r="Q1665" s="30"/>
    </row>
    <row r="1666" spans="17:17">
      <c r="Q1666" s="30"/>
    </row>
    <row r="1667" spans="17:17">
      <c r="Q1667" s="30"/>
    </row>
    <row r="1668" spans="17:17">
      <c r="Q1668" s="30"/>
    </row>
    <row r="1669" spans="17:17">
      <c r="Q1669" s="30"/>
    </row>
    <row r="1670" spans="17:17">
      <c r="Q1670" s="30"/>
    </row>
    <row r="1671" spans="17:17">
      <c r="Q1671" s="30"/>
    </row>
    <row r="1672" spans="17:17">
      <c r="Q1672" s="30"/>
    </row>
    <row r="1673" spans="17:17">
      <c r="Q1673" s="30"/>
    </row>
    <row r="1674" spans="17:17">
      <c r="Q1674" s="30"/>
    </row>
    <row r="1675" spans="17:17">
      <c r="Q1675" s="30"/>
    </row>
    <row r="1676" spans="17:17">
      <c r="Q1676" s="30"/>
    </row>
    <row r="1677" spans="17:17">
      <c r="Q1677" s="30"/>
    </row>
    <row r="1678" spans="17:17">
      <c r="Q1678" s="30"/>
    </row>
    <row r="1679" spans="17:17">
      <c r="Q1679" s="30"/>
    </row>
    <row r="1680" spans="17:17">
      <c r="Q1680" s="30"/>
    </row>
    <row r="1681" spans="17:17">
      <c r="Q1681" s="30"/>
    </row>
    <row r="1682" spans="17:17">
      <c r="Q1682" s="30"/>
    </row>
    <row r="1683" spans="17:17">
      <c r="Q1683" s="30"/>
    </row>
    <row r="1684" spans="17:17">
      <c r="Q1684" s="30"/>
    </row>
    <row r="1685" spans="17:17">
      <c r="Q1685" s="30"/>
    </row>
    <row r="1686" spans="17:17">
      <c r="Q1686" s="30"/>
    </row>
    <row r="1687" spans="17:17">
      <c r="Q1687" s="30"/>
    </row>
    <row r="1688" spans="17:17">
      <c r="Q1688" s="30"/>
    </row>
    <row r="1689" spans="17:17">
      <c r="Q1689" s="30"/>
    </row>
    <row r="1690" spans="17:17">
      <c r="Q1690" s="30"/>
    </row>
    <row r="1691" spans="17:17">
      <c r="Q1691" s="30"/>
    </row>
    <row r="1692" spans="17:17">
      <c r="Q1692" s="30"/>
    </row>
    <row r="1693" spans="17:17">
      <c r="Q1693" s="30"/>
    </row>
    <row r="1694" spans="17:17">
      <c r="Q1694" s="30"/>
    </row>
    <row r="1695" spans="17:17">
      <c r="Q1695" s="30"/>
    </row>
    <row r="1696" spans="17:17">
      <c r="Q1696" s="30"/>
    </row>
    <row r="1697" spans="17:17">
      <c r="Q1697" s="30"/>
    </row>
    <row r="1698" spans="17:17">
      <c r="Q1698" s="30"/>
    </row>
    <row r="1699" spans="17:17">
      <c r="Q1699" s="30"/>
    </row>
    <row r="1700" spans="17:17">
      <c r="Q1700" s="30"/>
    </row>
    <row r="1701" spans="17:17">
      <c r="Q1701" s="30"/>
    </row>
    <row r="1702" spans="17:17">
      <c r="Q1702" s="30"/>
    </row>
    <row r="1703" spans="17:17">
      <c r="Q1703" s="30"/>
    </row>
    <row r="1704" spans="17:17">
      <c r="Q1704" s="30"/>
    </row>
    <row r="1705" spans="17:17">
      <c r="Q1705" s="30"/>
    </row>
    <row r="1706" spans="17:17">
      <c r="Q1706" s="30"/>
    </row>
    <row r="1707" spans="17:17">
      <c r="Q1707" s="30"/>
    </row>
    <row r="1708" spans="17:17">
      <c r="Q1708" s="30"/>
    </row>
    <row r="1709" spans="17:17">
      <c r="Q1709" s="30"/>
    </row>
    <row r="1710" spans="17:17">
      <c r="Q1710" s="30"/>
    </row>
    <row r="1711" spans="17:17">
      <c r="Q1711" s="30"/>
    </row>
    <row r="1712" spans="17:17">
      <c r="Q1712" s="30"/>
    </row>
    <row r="1713" spans="17:17">
      <c r="Q1713" s="30"/>
    </row>
    <row r="1714" spans="17:17">
      <c r="Q1714" s="30"/>
    </row>
    <row r="1715" spans="17:17">
      <c r="Q1715" s="30"/>
    </row>
    <row r="1716" spans="17:17">
      <c r="Q1716" s="30"/>
    </row>
    <row r="1717" spans="17:17">
      <c r="Q1717" s="30"/>
    </row>
    <row r="1718" spans="17:17">
      <c r="Q1718" s="30"/>
    </row>
    <row r="1719" spans="17:17">
      <c r="Q1719" s="30"/>
    </row>
    <row r="1720" spans="17:17">
      <c r="Q1720" s="30"/>
    </row>
    <row r="1721" spans="17:17">
      <c r="Q1721" s="30"/>
    </row>
    <row r="1722" spans="17:17">
      <c r="Q1722" s="30"/>
    </row>
    <row r="1723" spans="17:17">
      <c r="Q1723" s="30"/>
    </row>
    <row r="1724" spans="17:17">
      <c r="Q1724" s="30"/>
    </row>
    <row r="1725" spans="17:17">
      <c r="Q1725" s="30"/>
    </row>
    <row r="1726" spans="17:17">
      <c r="Q1726" s="30"/>
    </row>
    <row r="1727" spans="17:17">
      <c r="Q1727" s="30"/>
    </row>
    <row r="1728" spans="17:17">
      <c r="Q1728" s="30"/>
    </row>
    <row r="1729" spans="17:17">
      <c r="Q1729" s="30"/>
    </row>
    <row r="1730" spans="17:17">
      <c r="Q1730" s="30"/>
    </row>
    <row r="1731" spans="17:17">
      <c r="Q1731" s="30"/>
    </row>
    <row r="1732" spans="17:17">
      <c r="Q1732" s="30"/>
    </row>
    <row r="1733" spans="17:17">
      <c r="Q1733" s="30"/>
    </row>
    <row r="1734" spans="17:17">
      <c r="Q1734" s="30"/>
    </row>
    <row r="1735" spans="17:17">
      <c r="Q1735" s="30"/>
    </row>
    <row r="1736" spans="17:17">
      <c r="Q1736" s="30"/>
    </row>
    <row r="1737" spans="17:17">
      <c r="Q1737" s="30"/>
    </row>
    <row r="1738" spans="17:17">
      <c r="Q1738" s="30"/>
    </row>
    <row r="1739" spans="17:17">
      <c r="Q1739" s="30"/>
    </row>
    <row r="1740" spans="17:17">
      <c r="Q1740" s="30"/>
    </row>
    <row r="1741" spans="17:17">
      <c r="Q1741" s="30"/>
    </row>
    <row r="1742" spans="17:17">
      <c r="Q1742" s="30"/>
    </row>
    <row r="1743" spans="17:17">
      <c r="Q1743" s="30"/>
    </row>
    <row r="1744" spans="17:17">
      <c r="Q1744" s="30"/>
    </row>
    <row r="1745" spans="17:17">
      <c r="Q1745" s="30"/>
    </row>
    <row r="1746" spans="17:17">
      <c r="Q1746" s="30"/>
    </row>
    <row r="1747" spans="17:17">
      <c r="Q1747" s="30"/>
    </row>
    <row r="1748" spans="17:17">
      <c r="Q1748" s="30"/>
    </row>
    <row r="1749" spans="17:17">
      <c r="Q1749" s="30"/>
    </row>
    <row r="1750" spans="17:17">
      <c r="Q1750" s="30"/>
    </row>
    <row r="1751" spans="17:17">
      <c r="Q1751" s="30"/>
    </row>
    <row r="1752" spans="17:17">
      <c r="Q1752" s="30"/>
    </row>
    <row r="1753" spans="17:17">
      <c r="Q1753" s="30"/>
    </row>
    <row r="1754" spans="17:17">
      <c r="Q1754" s="30"/>
    </row>
    <row r="1755" spans="17:17">
      <c r="Q1755" s="30"/>
    </row>
    <row r="1756" spans="17:17">
      <c r="Q1756" s="30"/>
    </row>
    <row r="1757" spans="17:17">
      <c r="Q1757" s="30"/>
    </row>
    <row r="1758" spans="17:17">
      <c r="Q1758" s="30"/>
    </row>
    <row r="1759" spans="17:17">
      <c r="Q1759" s="30"/>
    </row>
    <row r="1760" spans="17:17">
      <c r="Q1760" s="30"/>
    </row>
    <row r="1761" spans="17:17">
      <c r="Q1761" s="30"/>
    </row>
    <row r="1762" spans="17:17">
      <c r="Q1762" s="30"/>
    </row>
    <row r="1763" spans="17:17">
      <c r="Q1763" s="30"/>
    </row>
    <row r="1764" spans="17:17">
      <c r="Q1764" s="30"/>
    </row>
    <row r="1765" spans="17:17">
      <c r="Q1765" s="30"/>
    </row>
    <row r="1766" spans="17:17">
      <c r="Q1766" s="30"/>
    </row>
    <row r="1767" spans="17:17">
      <c r="Q1767" s="30"/>
    </row>
    <row r="1768" spans="17:17">
      <c r="Q1768" s="30"/>
    </row>
    <row r="1769" spans="17:17">
      <c r="Q1769" s="30"/>
    </row>
    <row r="1770" spans="17:17">
      <c r="Q1770" s="30"/>
    </row>
    <row r="1771" spans="17:17">
      <c r="Q1771" s="30"/>
    </row>
    <row r="1772" spans="17:17">
      <c r="Q1772" s="30"/>
    </row>
    <row r="1773" spans="17:17">
      <c r="Q1773" s="30"/>
    </row>
    <row r="1774" spans="17:17">
      <c r="Q1774" s="30"/>
    </row>
    <row r="1775" spans="17:17">
      <c r="Q1775" s="30"/>
    </row>
    <row r="1776" spans="17:17">
      <c r="Q1776" s="30"/>
    </row>
    <row r="1777" spans="17:17">
      <c r="Q1777" s="30"/>
    </row>
    <row r="1778" spans="17:17">
      <c r="Q1778" s="30"/>
    </row>
    <row r="1779" spans="17:17">
      <c r="Q1779" s="30"/>
    </row>
    <row r="1780" spans="17:17">
      <c r="Q1780" s="30"/>
    </row>
    <row r="1781" spans="17:17">
      <c r="Q1781" s="30"/>
    </row>
    <row r="1782" spans="17:17">
      <c r="Q1782" s="30"/>
    </row>
    <row r="1783" spans="17:17">
      <c r="Q1783" s="30"/>
    </row>
    <row r="1784" spans="17:17">
      <c r="Q1784" s="30"/>
    </row>
    <row r="1785" spans="17:17">
      <c r="Q1785" s="30"/>
    </row>
    <row r="1786" spans="17:17">
      <c r="Q1786" s="30"/>
    </row>
    <row r="1787" spans="17:17">
      <c r="Q1787" s="30"/>
    </row>
    <row r="1788" spans="17:17">
      <c r="Q1788" s="30"/>
    </row>
    <row r="1789" spans="17:17">
      <c r="Q1789" s="30"/>
    </row>
    <row r="1790" spans="17:17">
      <c r="Q1790" s="30"/>
    </row>
    <row r="1791" spans="17:17">
      <c r="Q1791" s="30"/>
    </row>
    <row r="1792" spans="17:17">
      <c r="Q1792" s="30"/>
    </row>
    <row r="1793" spans="17:17">
      <c r="Q1793" s="30"/>
    </row>
    <row r="1794" spans="17:17">
      <c r="Q1794" s="30"/>
    </row>
    <row r="1795" spans="17:17">
      <c r="Q1795" s="30"/>
    </row>
    <row r="1796" spans="17:17">
      <c r="Q1796" s="30"/>
    </row>
    <row r="1797" spans="17:17">
      <c r="Q1797" s="30"/>
    </row>
    <row r="1798" spans="17:17">
      <c r="Q1798" s="30"/>
    </row>
    <row r="1799" spans="17:17">
      <c r="Q1799" s="30"/>
    </row>
    <row r="1800" spans="17:17">
      <c r="Q1800" s="30"/>
    </row>
    <row r="1801" spans="17:17">
      <c r="Q1801" s="30"/>
    </row>
    <row r="1802" spans="17:17">
      <c r="Q1802" s="30"/>
    </row>
    <row r="1803" spans="17:17">
      <c r="Q1803" s="30"/>
    </row>
    <row r="1804" spans="17:17">
      <c r="Q1804" s="30"/>
    </row>
    <row r="1805" spans="17:17">
      <c r="Q1805" s="30"/>
    </row>
    <row r="1806" spans="17:17">
      <c r="Q1806" s="30"/>
    </row>
    <row r="1807" spans="17:17">
      <c r="Q1807" s="30"/>
    </row>
    <row r="1808" spans="17:17">
      <c r="Q1808" s="30"/>
    </row>
    <row r="1809" spans="17:17">
      <c r="Q1809" s="30"/>
    </row>
    <row r="1810" spans="17:17">
      <c r="Q1810" s="30"/>
    </row>
    <row r="1811" spans="17:17">
      <c r="Q1811" s="30"/>
    </row>
    <row r="1812" spans="17:17">
      <c r="Q1812" s="30"/>
    </row>
    <row r="1813" spans="17:17">
      <c r="Q1813" s="30"/>
    </row>
    <row r="1814" spans="17:17">
      <c r="Q1814" s="30"/>
    </row>
    <row r="1815" spans="17:17">
      <c r="Q1815" s="30"/>
    </row>
    <row r="1816" spans="17:17">
      <c r="Q1816" s="30"/>
    </row>
    <row r="1817" spans="17:17">
      <c r="Q1817" s="30"/>
    </row>
    <row r="1818" spans="17:17">
      <c r="Q1818" s="30"/>
    </row>
    <row r="1819" spans="17:17">
      <c r="Q1819" s="30"/>
    </row>
    <row r="1820" spans="17:17">
      <c r="Q1820" s="30"/>
    </row>
    <row r="1821" spans="17:17">
      <c r="Q1821" s="30"/>
    </row>
    <row r="1822" spans="17:17">
      <c r="Q1822" s="30"/>
    </row>
    <row r="1823" spans="17:17">
      <c r="Q1823" s="30"/>
    </row>
    <row r="1824" spans="17:17">
      <c r="Q1824" s="30"/>
    </row>
    <row r="1825" spans="17:17">
      <c r="Q1825" s="30"/>
    </row>
    <row r="1826" spans="17:17">
      <c r="Q1826" s="30"/>
    </row>
    <row r="1827" spans="17:17">
      <c r="Q1827" s="30"/>
    </row>
    <row r="1828" spans="17:17">
      <c r="Q1828" s="30"/>
    </row>
    <row r="1829" spans="17:17">
      <c r="Q1829" s="30"/>
    </row>
    <row r="1830" spans="17:17">
      <c r="Q1830" s="30"/>
    </row>
    <row r="1831" spans="17:17">
      <c r="Q1831" s="30"/>
    </row>
    <row r="1832" spans="17:17">
      <c r="Q1832" s="30"/>
    </row>
    <row r="1833" spans="17:17">
      <c r="Q1833" s="30"/>
    </row>
    <row r="1834" spans="17:17">
      <c r="Q1834" s="30"/>
    </row>
    <row r="1835" spans="17:17">
      <c r="Q1835" s="30"/>
    </row>
    <row r="1836" spans="17:17">
      <c r="Q1836" s="30"/>
    </row>
    <row r="1837" spans="17:17">
      <c r="Q1837" s="30"/>
    </row>
    <row r="1838" spans="17:17">
      <c r="Q1838" s="30"/>
    </row>
    <row r="1839" spans="17:17">
      <c r="Q1839" s="30"/>
    </row>
    <row r="1840" spans="17:17">
      <c r="Q1840" s="30"/>
    </row>
    <row r="1841" spans="17:17">
      <c r="Q1841" s="30"/>
    </row>
    <row r="1842" spans="17:17">
      <c r="Q1842" s="30"/>
    </row>
    <row r="1843" spans="17:17">
      <c r="Q1843" s="30"/>
    </row>
    <row r="1844" spans="17:17">
      <c r="Q1844" s="30"/>
    </row>
    <row r="1845" spans="17:17">
      <c r="Q1845" s="30"/>
    </row>
    <row r="1846" spans="17:17">
      <c r="Q1846" s="30"/>
    </row>
    <row r="1847" spans="17:17">
      <c r="Q1847" s="30"/>
    </row>
    <row r="1848" spans="17:17">
      <c r="Q1848" s="30"/>
    </row>
    <row r="1849" spans="17:17">
      <c r="Q1849" s="30"/>
    </row>
    <row r="1850" spans="17:17">
      <c r="Q1850" s="30"/>
    </row>
    <row r="1851" spans="17:17">
      <c r="Q1851" s="30"/>
    </row>
    <row r="1852" spans="17:17">
      <c r="Q1852" s="30"/>
    </row>
    <row r="1853" spans="17:17">
      <c r="Q1853" s="30"/>
    </row>
    <row r="1854" spans="17:17">
      <c r="Q1854" s="30"/>
    </row>
    <row r="1855" spans="17:17">
      <c r="Q1855" s="30"/>
    </row>
    <row r="1856" spans="17:17">
      <c r="Q1856" s="30"/>
    </row>
    <row r="1857" spans="17:17">
      <c r="Q1857" s="30"/>
    </row>
    <row r="1858" spans="17:17">
      <c r="Q1858" s="30"/>
    </row>
    <row r="1859" spans="17:17">
      <c r="Q1859" s="30"/>
    </row>
    <row r="1860" spans="17:17">
      <c r="Q1860" s="30"/>
    </row>
    <row r="1861" spans="17:17">
      <c r="Q1861" s="30"/>
    </row>
    <row r="1862" spans="17:17">
      <c r="Q1862" s="30"/>
    </row>
    <row r="1863" spans="17:17">
      <c r="Q1863" s="30"/>
    </row>
    <row r="1864" spans="17:17">
      <c r="Q1864" s="30"/>
    </row>
    <row r="1865" spans="17:17">
      <c r="Q1865" s="30"/>
    </row>
    <row r="1866" spans="17:17">
      <c r="Q1866" s="30"/>
    </row>
    <row r="1867" spans="17:17">
      <c r="Q1867" s="30"/>
    </row>
    <row r="1868" spans="17:17">
      <c r="Q1868" s="30"/>
    </row>
    <row r="1869" spans="17:17">
      <c r="Q1869" s="30"/>
    </row>
    <row r="1870" spans="17:17">
      <c r="Q1870" s="30"/>
    </row>
    <row r="1871" spans="17:17">
      <c r="Q1871" s="30"/>
    </row>
    <row r="1872" spans="17:17">
      <c r="Q1872" s="30"/>
    </row>
    <row r="1873" spans="17:17">
      <c r="Q1873" s="30"/>
    </row>
    <row r="1874" spans="17:17">
      <c r="Q1874" s="30"/>
    </row>
    <row r="1875" spans="17:17">
      <c r="Q1875" s="30"/>
    </row>
    <row r="1876" spans="17:17">
      <c r="Q1876" s="30"/>
    </row>
    <row r="1877" spans="17:17">
      <c r="Q1877" s="30"/>
    </row>
    <row r="1878" spans="17:17">
      <c r="Q1878" s="30"/>
    </row>
    <row r="1879" spans="17:17">
      <c r="Q1879" s="30"/>
    </row>
    <row r="1880" spans="17:17">
      <c r="Q1880" s="30"/>
    </row>
    <row r="1881" spans="17:17">
      <c r="Q1881" s="30"/>
    </row>
    <row r="1882" spans="17:17">
      <c r="Q1882" s="30"/>
    </row>
    <row r="1883" spans="17:17">
      <c r="Q1883" s="30"/>
    </row>
    <row r="1884" spans="17:17">
      <c r="Q1884" s="30"/>
    </row>
    <row r="1885" spans="17:17">
      <c r="Q1885" s="30"/>
    </row>
    <row r="1886" spans="17:17">
      <c r="Q1886" s="30"/>
    </row>
    <row r="1887" spans="17:17">
      <c r="Q1887" s="30"/>
    </row>
    <row r="1888" spans="17:17">
      <c r="Q1888" s="30"/>
    </row>
    <row r="1889" spans="17:17">
      <c r="Q1889" s="30"/>
    </row>
    <row r="1890" spans="17:17">
      <c r="Q1890" s="30"/>
    </row>
    <row r="1891" spans="17:17">
      <c r="Q1891" s="30"/>
    </row>
    <row r="1892" spans="17:17">
      <c r="Q1892" s="30"/>
    </row>
    <row r="1893" spans="17:17">
      <c r="Q1893" s="30"/>
    </row>
    <row r="1894" spans="17:17">
      <c r="Q1894" s="30"/>
    </row>
    <row r="1895" spans="17:17">
      <c r="Q1895" s="30"/>
    </row>
    <row r="1896" spans="17:17">
      <c r="Q1896" s="30"/>
    </row>
    <row r="1897" spans="17:17">
      <c r="Q1897" s="30"/>
    </row>
    <row r="1898" spans="17:17">
      <c r="Q1898" s="30"/>
    </row>
    <row r="1899" spans="17:17">
      <c r="Q1899" s="30"/>
    </row>
    <row r="1900" spans="17:17">
      <c r="Q1900" s="30"/>
    </row>
    <row r="1901" spans="17:17">
      <c r="Q1901" s="30"/>
    </row>
    <row r="1902" spans="17:17">
      <c r="Q1902" s="30"/>
    </row>
    <row r="1903" spans="17:17">
      <c r="Q1903" s="30"/>
    </row>
    <row r="1904" spans="17:17">
      <c r="Q1904" s="30"/>
    </row>
    <row r="1905" spans="17:17">
      <c r="Q1905" s="30"/>
    </row>
    <row r="1906" spans="17:17">
      <c r="Q1906" s="30"/>
    </row>
    <row r="1907" spans="17:17">
      <c r="Q1907" s="30"/>
    </row>
    <row r="1908" spans="17:17">
      <c r="Q1908" s="30"/>
    </row>
    <row r="1909" spans="17:17">
      <c r="Q1909" s="30"/>
    </row>
    <row r="1910" spans="17:17">
      <c r="Q1910" s="30"/>
    </row>
    <row r="1911" spans="17:17">
      <c r="Q1911" s="30"/>
    </row>
    <row r="1912" spans="17:17">
      <c r="Q1912" s="30"/>
    </row>
    <row r="1913" spans="17:17">
      <c r="Q1913" s="30"/>
    </row>
    <row r="1914" spans="17:17">
      <c r="Q1914" s="30"/>
    </row>
    <row r="1915" spans="17:17">
      <c r="Q1915" s="30"/>
    </row>
    <row r="1916" spans="17:17">
      <c r="Q1916" s="30"/>
    </row>
    <row r="1917" spans="17:17">
      <c r="Q1917" s="30"/>
    </row>
    <row r="1918" spans="17:17">
      <c r="Q1918" s="30"/>
    </row>
    <row r="1919" spans="17:17">
      <c r="Q1919" s="30"/>
    </row>
    <row r="1920" spans="17:17">
      <c r="Q1920" s="30"/>
    </row>
    <row r="1921" spans="17:17">
      <c r="Q1921" s="30"/>
    </row>
    <row r="1922" spans="17:17">
      <c r="Q1922" s="30"/>
    </row>
    <row r="1923" spans="17:17">
      <c r="Q1923" s="30"/>
    </row>
    <row r="1924" spans="17:17">
      <c r="Q1924" s="30"/>
    </row>
    <row r="1925" spans="17:17">
      <c r="Q1925" s="30"/>
    </row>
    <row r="1926" spans="17:17">
      <c r="Q1926" s="30"/>
    </row>
    <row r="1927" spans="17:17">
      <c r="Q1927" s="30"/>
    </row>
    <row r="1928" spans="17:17">
      <c r="Q1928" s="30"/>
    </row>
    <row r="1929" spans="17:17">
      <c r="Q1929" s="30"/>
    </row>
    <row r="1930" spans="17:17">
      <c r="Q1930" s="30"/>
    </row>
    <row r="1931" spans="17:17">
      <c r="Q1931" s="30"/>
    </row>
    <row r="1932" spans="17:17">
      <c r="Q1932" s="30"/>
    </row>
    <row r="1933" spans="17:17">
      <c r="Q1933" s="30"/>
    </row>
    <row r="1934" spans="17:17">
      <c r="Q1934" s="30"/>
    </row>
    <row r="1935" spans="17:17">
      <c r="Q1935" s="30"/>
    </row>
    <row r="1936" spans="17:17">
      <c r="Q1936" s="30"/>
    </row>
    <row r="1937" spans="17:17">
      <c r="Q1937" s="30"/>
    </row>
    <row r="1938" spans="17:17">
      <c r="Q1938" s="30"/>
    </row>
    <row r="1939" spans="17:17">
      <c r="Q1939" s="30"/>
    </row>
    <row r="1940" spans="17:17">
      <c r="Q1940" s="30"/>
    </row>
    <row r="1941" spans="17:17">
      <c r="Q1941" s="30"/>
    </row>
    <row r="1942" spans="17:17">
      <c r="Q1942" s="30"/>
    </row>
    <row r="1943" spans="17:17">
      <c r="Q1943" s="30"/>
    </row>
    <row r="1944" spans="17:17">
      <c r="Q1944" s="30"/>
    </row>
    <row r="1945" spans="17:17">
      <c r="Q1945" s="30"/>
    </row>
    <row r="1946" spans="17:17">
      <c r="Q1946" s="30"/>
    </row>
    <row r="1947" spans="17:17">
      <c r="Q1947" s="30"/>
    </row>
    <row r="1948" spans="17:17">
      <c r="Q1948" s="30"/>
    </row>
    <row r="1949" spans="17:17">
      <c r="Q1949" s="30"/>
    </row>
    <row r="1950" spans="17:17">
      <c r="Q1950" s="30"/>
    </row>
    <row r="1951" spans="17:17">
      <c r="Q1951" s="30"/>
    </row>
    <row r="1952" spans="17:17">
      <c r="Q1952" s="30"/>
    </row>
    <row r="1953" spans="17:17">
      <c r="Q1953" s="30"/>
    </row>
    <row r="1954" spans="17:17">
      <c r="Q1954" s="30"/>
    </row>
    <row r="1955" spans="17:17">
      <c r="Q1955" s="30"/>
    </row>
    <row r="1956" spans="17:17">
      <c r="Q1956" s="30"/>
    </row>
    <row r="1957" spans="17:17">
      <c r="Q1957" s="30"/>
    </row>
    <row r="1958" spans="17:17">
      <c r="Q1958" s="30"/>
    </row>
    <row r="1959" spans="17:17">
      <c r="Q1959" s="30"/>
    </row>
    <row r="1960" spans="17:17">
      <c r="Q1960" s="30"/>
    </row>
    <row r="1961" spans="17:17">
      <c r="Q1961" s="30"/>
    </row>
    <row r="1962" spans="17:17">
      <c r="Q1962" s="30"/>
    </row>
    <row r="1963" spans="17:17">
      <c r="Q1963" s="30"/>
    </row>
    <row r="1964" spans="17:17">
      <c r="Q1964" s="30"/>
    </row>
    <row r="1965" spans="17:17">
      <c r="Q1965" s="30"/>
    </row>
    <row r="1966" spans="17:17">
      <c r="Q1966" s="30"/>
    </row>
    <row r="1967" spans="17:17">
      <c r="Q1967" s="30"/>
    </row>
    <row r="1968" spans="17:17">
      <c r="Q1968" s="30"/>
    </row>
    <row r="1969" spans="17:17">
      <c r="Q1969" s="30"/>
    </row>
    <row r="1970" spans="17:17">
      <c r="Q1970" s="30"/>
    </row>
    <row r="1971" spans="17:17">
      <c r="Q1971" s="30"/>
    </row>
    <row r="1972" spans="17:17">
      <c r="Q1972" s="30"/>
    </row>
    <row r="1973" spans="17:17">
      <c r="Q1973" s="30"/>
    </row>
    <row r="1974" spans="17:17">
      <c r="Q1974" s="30"/>
    </row>
    <row r="1975" spans="17:17">
      <c r="Q1975" s="30"/>
    </row>
    <row r="1976" spans="17:17">
      <c r="Q1976" s="30"/>
    </row>
    <row r="1977" spans="17:17">
      <c r="Q1977" s="30"/>
    </row>
    <row r="1978" spans="17:17">
      <c r="Q1978" s="30"/>
    </row>
    <row r="1979" spans="17:17">
      <c r="Q1979" s="30"/>
    </row>
    <row r="1980" spans="17:17">
      <c r="Q1980" s="30"/>
    </row>
    <row r="1981" spans="17:17">
      <c r="Q1981" s="30"/>
    </row>
    <row r="1982" spans="17:17">
      <c r="Q1982" s="30"/>
    </row>
    <row r="1983" spans="17:17">
      <c r="Q1983" s="30"/>
    </row>
    <row r="1984" spans="17:17">
      <c r="Q1984" s="30"/>
    </row>
    <row r="1985" spans="17:17">
      <c r="Q1985" s="30"/>
    </row>
    <row r="1986" spans="17:17">
      <c r="Q1986" s="30"/>
    </row>
    <row r="1987" spans="17:17">
      <c r="Q1987" s="30"/>
    </row>
    <row r="1988" spans="17:17">
      <c r="Q1988" s="30"/>
    </row>
    <row r="1989" spans="17:17">
      <c r="Q1989" s="30"/>
    </row>
    <row r="1990" spans="17:17">
      <c r="Q1990" s="30"/>
    </row>
    <row r="1991" spans="17:17">
      <c r="Q1991" s="30"/>
    </row>
    <row r="1992" spans="17:17">
      <c r="Q1992" s="30"/>
    </row>
    <row r="1993" spans="17:17">
      <c r="Q1993" s="30"/>
    </row>
    <row r="1994" spans="17:17">
      <c r="Q1994" s="30"/>
    </row>
    <row r="1995" spans="17:17">
      <c r="Q1995" s="30"/>
    </row>
    <row r="1996" spans="17:17">
      <c r="Q1996" s="30"/>
    </row>
    <row r="1997" spans="17:17">
      <c r="Q1997" s="30"/>
    </row>
    <row r="1998" spans="17:17">
      <c r="Q1998" s="30"/>
    </row>
    <row r="1999" spans="17:17">
      <c r="Q1999" s="30"/>
    </row>
    <row r="2000" spans="17:17">
      <c r="Q2000" s="30"/>
    </row>
    <row r="2001" spans="17:17">
      <c r="Q2001" s="30"/>
    </row>
    <row r="2002" spans="17:17">
      <c r="Q2002" s="30"/>
    </row>
    <row r="2003" spans="17:17">
      <c r="Q2003" s="30"/>
    </row>
    <row r="2004" spans="17:17">
      <c r="Q2004" s="30"/>
    </row>
    <row r="2005" spans="17:17">
      <c r="Q2005" s="30"/>
    </row>
    <row r="2006" spans="17:17">
      <c r="Q2006" s="30"/>
    </row>
    <row r="2007" spans="17:17">
      <c r="Q2007" s="30"/>
    </row>
    <row r="2008" spans="17:17">
      <c r="Q2008" s="30"/>
    </row>
    <row r="2009" spans="17:17">
      <c r="Q2009" s="30"/>
    </row>
    <row r="2010" spans="17:17">
      <c r="Q2010" s="30"/>
    </row>
    <row r="2011" spans="17:17">
      <c r="Q2011" s="30"/>
    </row>
    <row r="2012" spans="17:17">
      <c r="Q2012" s="30"/>
    </row>
    <row r="2013" spans="17:17">
      <c r="Q2013" s="30"/>
    </row>
    <row r="2014" spans="17:17">
      <c r="Q2014" s="30"/>
    </row>
    <row r="2015" spans="17:17">
      <c r="Q2015" s="30"/>
    </row>
    <row r="2016" spans="17:17">
      <c r="Q2016" s="30"/>
    </row>
    <row r="2017" spans="17:17">
      <c r="Q2017" s="30"/>
    </row>
    <row r="2018" spans="17:17">
      <c r="Q2018" s="30"/>
    </row>
    <row r="2019" spans="17:17">
      <c r="Q2019" s="30"/>
    </row>
    <row r="2020" spans="17:17">
      <c r="Q2020" s="30"/>
    </row>
    <row r="2021" spans="17:17">
      <c r="Q2021" s="30"/>
    </row>
    <row r="2022" spans="17:17">
      <c r="Q2022" s="30"/>
    </row>
    <row r="2023" spans="17:17">
      <c r="Q2023" s="30"/>
    </row>
    <row r="2024" spans="17:17">
      <c r="Q2024" s="30"/>
    </row>
    <row r="2025" spans="17:17">
      <c r="Q2025" s="30"/>
    </row>
    <row r="2026" spans="17:17">
      <c r="Q2026" s="30"/>
    </row>
    <row r="2027" spans="17:17">
      <c r="Q2027" s="30"/>
    </row>
    <row r="2028" spans="17:17">
      <c r="Q2028" s="30"/>
    </row>
    <row r="2029" spans="17:17">
      <c r="Q2029" s="30"/>
    </row>
    <row r="2030" spans="17:17">
      <c r="Q2030" s="30"/>
    </row>
    <row r="2031" spans="17:17">
      <c r="Q2031" s="30"/>
    </row>
    <row r="2032" spans="17:17">
      <c r="Q2032" s="30"/>
    </row>
    <row r="2033" spans="17:17">
      <c r="Q2033" s="30"/>
    </row>
    <row r="2034" spans="17:17">
      <c r="Q2034" s="30"/>
    </row>
    <row r="2035" spans="17:17">
      <c r="Q2035" s="30"/>
    </row>
    <row r="2036" spans="17:17">
      <c r="Q2036" s="30"/>
    </row>
    <row r="2037" spans="17:17">
      <c r="Q2037" s="30"/>
    </row>
    <row r="2038" spans="17:17">
      <c r="Q2038" s="30"/>
    </row>
    <row r="2039" spans="17:17">
      <c r="Q2039" s="30"/>
    </row>
    <row r="2040" spans="17:17">
      <c r="Q2040" s="30"/>
    </row>
    <row r="2041" spans="17:17">
      <c r="Q2041" s="30"/>
    </row>
    <row r="2042" spans="17:17">
      <c r="Q2042" s="30"/>
    </row>
    <row r="2043" spans="17:17">
      <c r="Q2043" s="30"/>
    </row>
    <row r="2044" spans="17:17">
      <c r="Q2044" s="30"/>
    </row>
    <row r="2045" spans="17:17">
      <c r="Q2045" s="30"/>
    </row>
    <row r="2046" spans="17:17">
      <c r="Q2046" s="30"/>
    </row>
    <row r="2047" spans="17:17">
      <c r="Q2047" s="30"/>
    </row>
    <row r="2048" spans="17:17">
      <c r="Q2048" s="30"/>
    </row>
    <row r="2049" spans="17:17">
      <c r="Q2049" s="30"/>
    </row>
    <row r="2050" spans="17:17">
      <c r="Q2050" s="30"/>
    </row>
    <row r="2051" spans="17:17">
      <c r="Q2051" s="30"/>
    </row>
    <row r="2052" spans="17:17">
      <c r="Q2052" s="30"/>
    </row>
    <row r="2053" spans="17:17">
      <c r="Q2053" s="30"/>
    </row>
    <row r="2054" spans="17:17">
      <c r="Q2054" s="30"/>
    </row>
    <row r="2055" spans="17:17">
      <c r="Q2055" s="30"/>
    </row>
    <row r="2056" spans="17:17">
      <c r="Q2056" s="30"/>
    </row>
    <row r="2057" spans="17:17">
      <c r="Q2057" s="30"/>
    </row>
    <row r="2058" spans="17:17">
      <c r="Q2058" s="30"/>
    </row>
    <row r="2059" spans="17:17">
      <c r="Q2059" s="30"/>
    </row>
    <row r="2060" spans="17:17">
      <c r="Q2060" s="30"/>
    </row>
    <row r="2061" spans="17:17">
      <c r="Q2061" s="30"/>
    </row>
    <row r="2062" spans="17:17">
      <c r="Q2062" s="30"/>
    </row>
    <row r="2063" spans="17:17">
      <c r="Q2063" s="30"/>
    </row>
    <row r="2064" spans="17:17">
      <c r="Q2064" s="30"/>
    </row>
    <row r="2065" spans="17:17">
      <c r="Q2065" s="30"/>
    </row>
    <row r="2066" spans="17:17">
      <c r="Q2066" s="30"/>
    </row>
    <row r="2067" spans="17:17">
      <c r="Q2067" s="30"/>
    </row>
    <row r="2068" spans="17:17">
      <c r="Q2068" s="30"/>
    </row>
    <row r="2069" spans="17:17">
      <c r="Q2069" s="30"/>
    </row>
    <row r="2070" spans="17:17">
      <c r="Q2070" s="30"/>
    </row>
    <row r="2071" spans="17:17">
      <c r="Q2071" s="30"/>
    </row>
    <row r="2072" spans="17:17">
      <c r="Q2072" s="30"/>
    </row>
    <row r="2073" spans="17:17">
      <c r="Q2073" s="30"/>
    </row>
    <row r="2074" spans="17:17">
      <c r="Q2074" s="30"/>
    </row>
    <row r="2075" spans="17:17">
      <c r="Q2075" s="30"/>
    </row>
    <row r="2076" spans="17:17">
      <c r="Q2076" s="30"/>
    </row>
    <row r="2077" spans="17:17">
      <c r="Q2077" s="30"/>
    </row>
    <row r="2078" spans="17:17">
      <c r="Q2078" s="30"/>
    </row>
    <row r="2079" spans="17:17">
      <c r="Q2079" s="30"/>
    </row>
    <row r="2080" spans="17:17">
      <c r="Q2080" s="30"/>
    </row>
    <row r="2081" spans="17:17">
      <c r="Q2081" s="30"/>
    </row>
    <row r="2082" spans="17:17">
      <c r="Q2082" s="30"/>
    </row>
    <row r="2083" spans="17:17">
      <c r="Q2083" s="30"/>
    </row>
    <row r="2084" spans="17:17">
      <c r="Q2084" s="30"/>
    </row>
    <row r="2085" spans="17:17">
      <c r="Q2085" s="30"/>
    </row>
    <row r="2086" spans="17:17">
      <c r="Q2086" s="30"/>
    </row>
    <row r="2087" spans="17:17">
      <c r="Q2087" s="30"/>
    </row>
    <row r="2088" spans="17:17">
      <c r="Q2088" s="30"/>
    </row>
    <row r="2089" spans="17:17">
      <c r="Q2089" s="30"/>
    </row>
    <row r="2090" spans="17:17">
      <c r="Q2090" s="30"/>
    </row>
    <row r="2091" spans="17:17">
      <c r="Q2091" s="30"/>
    </row>
    <row r="2092" spans="17:17">
      <c r="Q2092" s="30"/>
    </row>
    <row r="2093" spans="17:17">
      <c r="Q2093" s="30"/>
    </row>
    <row r="2094" spans="17:17">
      <c r="Q2094" s="30"/>
    </row>
    <row r="2095" spans="17:17">
      <c r="Q2095" s="30"/>
    </row>
  </sheetData>
  <sortState ref="A2:T1048576">
    <sortCondition ref="A2:A1048576"/>
    <sortCondition ref="B2:B104857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showRuler="0" topLeftCell="L1" workbookViewId="0">
      <pane ySplit="1100" topLeftCell="A10" activePane="bottomLeft"/>
      <selection activeCell="B1" sqref="B1:B1048576"/>
      <selection pane="bottomLeft" activeCell="P17" sqref="P17"/>
    </sheetView>
  </sheetViews>
  <sheetFormatPr baseColWidth="10" defaultRowHeight="15" x14ac:dyDescent="0"/>
  <cols>
    <col min="1" max="1" width="11.6640625" bestFit="1" customWidth="1"/>
    <col min="2" max="2" width="16.6640625" hidden="1" customWidth="1"/>
    <col min="3" max="3" width="15.5" customWidth="1"/>
    <col min="4" max="4" width="10.5" style="25" customWidth="1"/>
    <col min="5" max="5" width="12" hidden="1" customWidth="1"/>
    <col min="6" max="6" width="10.33203125" style="5" hidden="1" customWidth="1"/>
    <col min="7" max="7" width="14.1640625" hidden="1" customWidth="1"/>
    <col min="8" max="8" width="12.83203125" hidden="1" customWidth="1"/>
    <col min="9" max="9" width="14.1640625" bestFit="1" customWidth="1"/>
    <col min="10" max="10" width="19" style="5" customWidth="1"/>
    <col min="11" max="11" width="59.1640625" style="4" bestFit="1" customWidth="1"/>
    <col min="12" max="12" width="13.6640625" style="5" bestFit="1" customWidth="1"/>
    <col min="13" max="13" width="13.6640625" style="5" customWidth="1"/>
    <col min="14" max="14" width="10.83203125" customWidth="1"/>
    <col min="15" max="15" width="11.5" customWidth="1"/>
    <col min="16" max="16" width="17" style="5" customWidth="1"/>
    <col min="17" max="17" width="8.6640625" customWidth="1"/>
    <col min="18" max="18" width="11.83203125" customWidth="1"/>
  </cols>
  <sheetData>
    <row r="1" spans="1:18" s="7" customFormat="1" ht="46" customHeight="1">
      <c r="A1" s="7" t="s">
        <v>16</v>
      </c>
      <c r="B1" s="7" t="s">
        <v>0</v>
      </c>
      <c r="C1" s="7" t="s">
        <v>51</v>
      </c>
      <c r="D1" s="24" t="s">
        <v>37</v>
      </c>
      <c r="E1" s="7" t="s">
        <v>48</v>
      </c>
      <c r="F1" s="8" t="s">
        <v>49</v>
      </c>
      <c r="G1" s="7" t="s">
        <v>56</v>
      </c>
      <c r="H1" s="7" t="s">
        <v>66</v>
      </c>
      <c r="I1" s="7" t="s">
        <v>50</v>
      </c>
      <c r="J1" s="8" t="s">
        <v>38</v>
      </c>
      <c r="K1" s="9" t="s">
        <v>4</v>
      </c>
      <c r="L1" s="8"/>
      <c r="M1" s="20" t="s">
        <v>52</v>
      </c>
      <c r="N1" s="21"/>
      <c r="O1" s="21"/>
      <c r="P1" s="10" t="s">
        <v>64</v>
      </c>
      <c r="Q1" s="11">
        <v>1</v>
      </c>
      <c r="R1" s="12"/>
    </row>
    <row r="2" spans="1:18" s="36" customFormat="1">
      <c r="A2" s="35">
        <v>42874</v>
      </c>
      <c r="B2" s="36" t="s">
        <v>27</v>
      </c>
      <c r="C2" s="36" t="s">
        <v>40</v>
      </c>
      <c r="D2" s="37">
        <v>17</v>
      </c>
      <c r="E2" s="38"/>
      <c r="F2" s="39"/>
      <c r="G2" s="38"/>
      <c r="H2" s="38"/>
      <c r="I2" s="38"/>
      <c r="J2" s="39">
        <v>11916.666666666666</v>
      </c>
      <c r="K2" s="40" t="s">
        <v>46</v>
      </c>
      <c r="L2" s="39"/>
      <c r="M2" s="41" t="s">
        <v>0</v>
      </c>
      <c r="N2" s="42" t="s">
        <v>37</v>
      </c>
      <c r="O2" s="42" t="s">
        <v>54</v>
      </c>
      <c r="P2" s="43" t="s">
        <v>55</v>
      </c>
      <c r="Q2" s="42" t="s">
        <v>62</v>
      </c>
      <c r="R2" s="44" t="s">
        <v>67</v>
      </c>
    </row>
    <row r="3" spans="1:18" s="36" customFormat="1">
      <c r="A3" s="35">
        <v>42874</v>
      </c>
      <c r="B3" s="36" t="s">
        <v>29</v>
      </c>
      <c r="C3" s="36" t="s">
        <v>42</v>
      </c>
      <c r="D3" s="37">
        <v>19</v>
      </c>
      <c r="E3" s="38"/>
      <c r="F3" s="39"/>
      <c r="G3" s="38"/>
      <c r="H3" s="38"/>
      <c r="I3" s="38"/>
      <c r="J3" s="39">
        <v>2041.6666666666665</v>
      </c>
      <c r="K3" s="40" t="s">
        <v>46</v>
      </c>
      <c r="L3" s="39"/>
      <c r="M3" s="41"/>
      <c r="N3" s="45">
        <v>1</v>
      </c>
      <c r="O3" s="46">
        <f>SUMIF(D:D, N3,J:J )</f>
        <v>0</v>
      </c>
      <c r="P3" s="47">
        <f>200000-O3</f>
        <v>200000</v>
      </c>
      <c r="Q3" s="45"/>
      <c r="R3" s="48">
        <f>P3/$Q$1</f>
        <v>200000</v>
      </c>
    </row>
    <row r="4" spans="1:18" s="36" customFormat="1">
      <c r="A4" s="35">
        <v>42874</v>
      </c>
      <c r="B4" s="36" t="s">
        <v>28</v>
      </c>
      <c r="C4" s="36" t="s">
        <v>41</v>
      </c>
      <c r="D4" s="37">
        <v>8</v>
      </c>
      <c r="E4" s="38"/>
      <c r="F4" s="39"/>
      <c r="G4" s="38"/>
      <c r="H4" s="38"/>
      <c r="I4" s="38"/>
      <c r="J4" s="39">
        <v>350</v>
      </c>
      <c r="K4" s="40" t="s">
        <v>46</v>
      </c>
      <c r="L4" s="39"/>
      <c r="M4" s="49"/>
      <c r="N4" s="45">
        <f>1+N3</f>
        <v>2</v>
      </c>
      <c r="O4" s="46">
        <f>SUMIF(D:D, N4,J:J )</f>
        <v>0</v>
      </c>
      <c r="P4" s="47">
        <f t="shared" ref="P4:P29" si="0">200000-O4</f>
        <v>200000</v>
      </c>
      <c r="Q4" s="45"/>
      <c r="R4" s="48">
        <f t="shared" ref="R4:R29" si="1">P4/$Q$1</f>
        <v>200000</v>
      </c>
    </row>
    <row r="5" spans="1:18" s="36" customFormat="1">
      <c r="A5" s="35">
        <v>42874</v>
      </c>
      <c r="B5" s="36" t="s">
        <v>11</v>
      </c>
      <c r="C5" s="36" t="s">
        <v>39</v>
      </c>
      <c r="D5" s="37"/>
      <c r="E5" s="38"/>
      <c r="F5" s="39"/>
      <c r="G5" s="38"/>
      <c r="H5" s="38"/>
      <c r="I5" s="38"/>
      <c r="J5" s="39">
        <v>201600</v>
      </c>
      <c r="K5" s="40" t="s">
        <v>46</v>
      </c>
      <c r="L5" s="39"/>
      <c r="M5" s="49" t="s">
        <v>61</v>
      </c>
      <c r="N5" s="45">
        <f t="shared" ref="N5:N29" si="2">1+N4</f>
        <v>3</v>
      </c>
      <c r="O5" s="46">
        <f>SUMIF(D:D, N5,J:J )</f>
        <v>11866.666666666668</v>
      </c>
      <c r="P5" s="47">
        <f t="shared" si="0"/>
        <v>188133.33333333334</v>
      </c>
      <c r="Q5" s="45" t="s">
        <v>63</v>
      </c>
      <c r="R5" s="48">
        <f t="shared" si="1"/>
        <v>188133.33333333334</v>
      </c>
    </row>
    <row r="6" spans="1:18">
      <c r="A6" s="2"/>
      <c r="E6" s="1"/>
      <c r="G6" s="1"/>
      <c r="H6" s="1"/>
      <c r="I6" s="1"/>
      <c r="M6" s="19"/>
      <c r="N6" s="15"/>
      <c r="O6" s="16"/>
      <c r="P6" s="17"/>
      <c r="Q6" s="15"/>
      <c r="R6" s="18"/>
    </row>
    <row r="7" spans="1:18" s="51" customFormat="1">
      <c r="A7" s="50">
        <v>42875</v>
      </c>
      <c r="B7" s="51" t="s">
        <v>1</v>
      </c>
      <c r="C7" s="51" t="s">
        <v>45</v>
      </c>
      <c r="D7" s="52">
        <v>22</v>
      </c>
      <c r="E7" s="51">
        <f>'New larvae counts'!E43</f>
        <v>200</v>
      </c>
      <c r="F7" s="53">
        <f>'New larvae counts'!J43/'New larvae counts'!E43</f>
        <v>59.333333333333343</v>
      </c>
      <c r="G7" s="54">
        <f>200000/F7</f>
        <v>3370.786516853932</v>
      </c>
      <c r="H7" s="54"/>
      <c r="I7" s="51">
        <v>500</v>
      </c>
      <c r="J7" s="53">
        <f>I7*F7</f>
        <v>29666.666666666672</v>
      </c>
      <c r="K7" s="55"/>
      <c r="L7" s="53"/>
      <c r="M7" s="56"/>
      <c r="N7" s="57">
        <f>1+N5</f>
        <v>4</v>
      </c>
      <c r="O7" s="58">
        <f>SUMIF(D:D, N7,J:J )</f>
        <v>0</v>
      </c>
      <c r="P7" s="59">
        <f t="shared" si="0"/>
        <v>200000</v>
      </c>
      <c r="Q7" s="57"/>
      <c r="R7" s="60">
        <f t="shared" si="1"/>
        <v>200000</v>
      </c>
    </row>
    <row r="8" spans="1:18" s="51" customFormat="1">
      <c r="A8" s="50">
        <v>42875</v>
      </c>
      <c r="B8" s="51" t="s">
        <v>29</v>
      </c>
      <c r="C8" s="51" t="s">
        <v>42</v>
      </c>
      <c r="D8" s="52">
        <v>19</v>
      </c>
      <c r="E8" s="51">
        <f>'New larvae counts'!E42</f>
        <v>750</v>
      </c>
      <c r="F8" s="53">
        <f>'New larvae counts'!J42/'New larvae counts'!E42</f>
        <v>374.66666666666669</v>
      </c>
      <c r="G8" s="54">
        <f>200000/F8</f>
        <v>533.80782918149464</v>
      </c>
      <c r="H8" s="54"/>
      <c r="I8" s="51">
        <v>500</v>
      </c>
      <c r="J8" s="53">
        <f>I8*F8</f>
        <v>187333.33333333334</v>
      </c>
      <c r="K8" s="55"/>
      <c r="L8" s="53"/>
      <c r="M8" s="56" t="s">
        <v>60</v>
      </c>
      <c r="N8" s="57">
        <f>1+N7</f>
        <v>5</v>
      </c>
      <c r="O8" s="58">
        <f>SUMIF(D:D, N8,J:J )</f>
        <v>224166.34920634923</v>
      </c>
      <c r="P8" s="59">
        <f>200000-O8</f>
        <v>-24166.34920634923</v>
      </c>
      <c r="Q8" s="57" t="s">
        <v>63</v>
      </c>
      <c r="R8" s="60">
        <f>P8/$Q$1</f>
        <v>-24166.34920634923</v>
      </c>
    </row>
    <row r="9" spans="1:18" s="51" customFormat="1">
      <c r="A9" s="50">
        <v>42875</v>
      </c>
      <c r="B9" s="51" t="s">
        <v>30</v>
      </c>
      <c r="C9" s="51" t="s">
        <v>39</v>
      </c>
      <c r="D9" s="52">
        <v>5</v>
      </c>
      <c r="E9" s="51">
        <f>'New larvae counts'!E40</f>
        <v>800</v>
      </c>
      <c r="F9" s="53">
        <f>'New larvae counts'!J40/'New larvae counts'!E40</f>
        <v>386.66666666666674</v>
      </c>
      <c r="G9" s="54">
        <f>200000/F9</f>
        <v>517.24137931034477</v>
      </c>
      <c r="H9" s="54"/>
      <c r="I9" s="51">
        <v>300</v>
      </c>
      <c r="J9" s="53">
        <f>I9*F9</f>
        <v>116000.00000000003</v>
      </c>
      <c r="K9" s="55"/>
      <c r="L9" s="53"/>
      <c r="M9" s="56"/>
      <c r="N9" s="57">
        <f>1+N8</f>
        <v>6</v>
      </c>
      <c r="O9" s="58">
        <f>SUMIF(D:D, N9,J:J )</f>
        <v>0</v>
      </c>
      <c r="P9" s="59">
        <f>200000-O9</f>
        <v>200000</v>
      </c>
      <c r="Q9" s="57"/>
      <c r="R9" s="60">
        <f>P9/$Q$1</f>
        <v>200000</v>
      </c>
    </row>
    <row r="10" spans="1:18" s="51" customFormat="1">
      <c r="A10" s="50">
        <v>42875</v>
      </c>
      <c r="B10" s="51" t="s">
        <v>31</v>
      </c>
      <c r="C10" s="51" t="s">
        <v>39</v>
      </c>
      <c r="D10" s="52">
        <v>5</v>
      </c>
      <c r="E10" s="51">
        <f>'New larvae counts'!E41</f>
        <v>280</v>
      </c>
      <c r="F10" s="53">
        <f>'New larvae counts'!J41/'New larvae counts'!E41</f>
        <v>32</v>
      </c>
      <c r="G10" s="54">
        <f>200000/F10</f>
        <v>6250</v>
      </c>
      <c r="H10" s="54"/>
      <c r="I10" s="51">
        <v>280</v>
      </c>
      <c r="J10" s="53">
        <f>I10*F10</f>
        <v>8960</v>
      </c>
      <c r="K10" s="61"/>
      <c r="L10" s="53"/>
      <c r="M10" s="56" t="s">
        <v>59</v>
      </c>
      <c r="N10" s="57">
        <v>7</v>
      </c>
      <c r="O10" s="58">
        <f>SUMIF(D:D, N10,J:J )</f>
        <v>158733.33333333334</v>
      </c>
      <c r="P10" s="59">
        <f>200000-O10</f>
        <v>41266.666666666657</v>
      </c>
      <c r="Q10" s="57" t="s">
        <v>63</v>
      </c>
      <c r="R10" s="60">
        <f>P10/$Q$1</f>
        <v>41266.666666666657</v>
      </c>
    </row>
    <row r="11" spans="1:18" s="51" customFormat="1">
      <c r="A11" s="50">
        <v>42875</v>
      </c>
      <c r="B11" s="51" t="s">
        <v>12</v>
      </c>
      <c r="C11" s="51" t="s">
        <v>44</v>
      </c>
      <c r="D11" s="52">
        <v>7</v>
      </c>
      <c r="E11" s="51">
        <f>'New larvae counts'!E39</f>
        <v>500</v>
      </c>
      <c r="F11" s="53">
        <f>'New larvae counts'!J39/'New larvae counts'!E39</f>
        <v>179.33333333333334</v>
      </c>
      <c r="G11" s="54">
        <f>200000/F11</f>
        <v>1115.2416356877322</v>
      </c>
      <c r="H11" s="54"/>
      <c r="I11" s="51">
        <v>500</v>
      </c>
      <c r="J11" s="53">
        <f>I11*F11</f>
        <v>89666.666666666672</v>
      </c>
      <c r="K11" s="55"/>
      <c r="L11" s="53"/>
      <c r="M11" s="56"/>
      <c r="N11" s="57">
        <f>1+N13</f>
        <v>9</v>
      </c>
      <c r="O11" s="58">
        <f>SUMIF(D:D, N11,J:J )</f>
        <v>0</v>
      </c>
      <c r="P11" s="59">
        <f>200000-O11</f>
        <v>200000</v>
      </c>
      <c r="Q11" s="57"/>
      <c r="R11" s="60">
        <f>P11/$Q$1</f>
        <v>200000</v>
      </c>
    </row>
    <row r="12" spans="1:18" s="51" customFormat="1" ht="16" thickBot="1">
      <c r="A12" s="62">
        <v>42875</v>
      </c>
      <c r="B12" s="63" t="s">
        <v>33</v>
      </c>
      <c r="C12" s="63" t="s">
        <v>43</v>
      </c>
      <c r="D12" s="64">
        <v>3</v>
      </c>
      <c r="E12" s="63">
        <f>'New larvae counts'!E43</f>
        <v>200</v>
      </c>
      <c r="F12" s="65">
        <f>'New larvae counts'!J43/'New larvae counts'!E43</f>
        <v>59.333333333333343</v>
      </c>
      <c r="G12" s="66">
        <f>200000/F12</f>
        <v>3370.786516853932</v>
      </c>
      <c r="H12" s="66"/>
      <c r="I12" s="63">
        <v>200</v>
      </c>
      <c r="J12" s="53">
        <f>I12*F12</f>
        <v>11866.666666666668</v>
      </c>
      <c r="K12" s="63" t="s">
        <v>32</v>
      </c>
      <c r="L12" s="53"/>
      <c r="M12" s="56"/>
      <c r="N12" s="57">
        <f>1+N11</f>
        <v>10</v>
      </c>
      <c r="O12" s="58">
        <f>SUMIF(D:D, N12,J:J )</f>
        <v>0</v>
      </c>
      <c r="P12" s="59">
        <f>200000-O12</f>
        <v>200000</v>
      </c>
      <c r="Q12" s="57"/>
      <c r="R12" s="60">
        <f>P12/$Q$1</f>
        <v>200000</v>
      </c>
    </row>
    <row r="13" spans="1:18" s="51" customFormat="1" ht="31" thickTop="1">
      <c r="A13" s="50">
        <v>42875</v>
      </c>
      <c r="B13" s="51" t="s">
        <v>11</v>
      </c>
      <c r="C13" s="51" t="s">
        <v>39</v>
      </c>
      <c r="D13" s="52">
        <v>5</v>
      </c>
      <c r="E13" s="54">
        <f>'New larvae counts'!E41</f>
        <v>280</v>
      </c>
      <c r="F13" s="53">
        <f>201600/500</f>
        <v>403.2</v>
      </c>
      <c r="G13" s="54">
        <f>200000/F13</f>
        <v>496.03174603174602</v>
      </c>
      <c r="H13" s="54"/>
      <c r="I13" s="54">
        <v>200</v>
      </c>
      <c r="J13" s="53">
        <f>I13*G13</f>
        <v>99206.349206349201</v>
      </c>
      <c r="K13" s="61" t="s">
        <v>47</v>
      </c>
      <c r="L13" s="53"/>
      <c r="M13" s="56" t="s">
        <v>58</v>
      </c>
      <c r="N13" s="57">
        <f>1+N10</f>
        <v>8</v>
      </c>
      <c r="O13" s="58">
        <f>SUMIF(D:D, N13,J:J )</f>
        <v>1925</v>
      </c>
      <c r="P13" s="59">
        <f>200000-O13</f>
        <v>198075</v>
      </c>
      <c r="Q13" s="57"/>
      <c r="R13" s="60">
        <f>P13/$Q$1</f>
        <v>198075</v>
      </c>
    </row>
    <row r="14" spans="1:18">
      <c r="A14" s="31"/>
      <c r="B14" s="15"/>
      <c r="C14" s="15"/>
      <c r="D14" s="32"/>
      <c r="E14" s="15"/>
      <c r="F14" s="16"/>
      <c r="G14" s="33"/>
      <c r="H14" s="33"/>
      <c r="I14" s="15"/>
      <c r="K14" s="15"/>
      <c r="M14" s="13"/>
      <c r="N14" s="15"/>
      <c r="O14" s="16"/>
      <c r="P14" s="17"/>
      <c r="Q14" s="15"/>
      <c r="R14" s="18"/>
    </row>
    <row r="15" spans="1:18" s="68" customFormat="1">
      <c r="A15" s="67">
        <f>'New larvae counts'!A45</f>
        <v>42876</v>
      </c>
      <c r="B15" s="68" t="str">
        <f>'New larvae counts'!B45</f>
        <v>K-10 Ambient</v>
      </c>
      <c r="C15" s="68" t="s">
        <v>45</v>
      </c>
      <c r="D15" s="69">
        <v>22</v>
      </c>
      <c r="E15" s="68">
        <f>'New larvae counts'!E45</f>
        <v>250</v>
      </c>
      <c r="F15" s="70">
        <f>'New larvae counts'!J45/'New larvae counts'!E45</f>
        <v>53</v>
      </c>
      <c r="G15" s="71">
        <f>200000/F15</f>
        <v>3773.5849056603774</v>
      </c>
      <c r="H15" s="71"/>
      <c r="I15" s="68">
        <v>250</v>
      </c>
      <c r="J15" s="70">
        <f>I15*F15</f>
        <v>13250</v>
      </c>
      <c r="K15" s="72"/>
      <c r="L15" s="70"/>
      <c r="M15" s="73" t="s">
        <v>60</v>
      </c>
      <c r="N15" s="74">
        <f>1+N12</f>
        <v>11</v>
      </c>
      <c r="O15" s="75">
        <f>SUMIF(D:D, N15,J:J )</f>
        <v>74200</v>
      </c>
      <c r="P15" s="76">
        <f t="shared" si="0"/>
        <v>125800</v>
      </c>
      <c r="Q15" s="74"/>
      <c r="R15" s="77">
        <f t="shared" si="1"/>
        <v>125800</v>
      </c>
    </row>
    <row r="16" spans="1:18" s="68" customFormat="1">
      <c r="A16" s="67">
        <f>'New larvae counts'!A46</f>
        <v>42876</v>
      </c>
      <c r="B16" s="68" t="str">
        <f>'New larvae counts'!B46</f>
        <v>K-6 Low</v>
      </c>
      <c r="C16" s="68" t="s">
        <v>69</v>
      </c>
      <c r="D16" s="69">
        <v>23</v>
      </c>
      <c r="E16" s="68">
        <f>'New larvae counts'!E46</f>
        <v>800</v>
      </c>
      <c r="F16" s="70">
        <f>'New larvae counts'!J46/'New larvae counts'!E46</f>
        <v>154</v>
      </c>
      <c r="G16" s="71">
        <f>200000/F16</f>
        <v>1298.7012987012988</v>
      </c>
      <c r="H16" s="71">
        <f>50000/F16</f>
        <v>324.6753246753247</v>
      </c>
      <c r="I16" s="68">
        <v>350</v>
      </c>
      <c r="J16" s="70">
        <f>I16*F16</f>
        <v>53900</v>
      </c>
      <c r="K16" s="72"/>
      <c r="L16" s="70"/>
      <c r="M16" s="70" t="s">
        <v>68</v>
      </c>
      <c r="N16" s="74">
        <f t="shared" si="2"/>
        <v>12</v>
      </c>
      <c r="O16" s="75">
        <f>SUMIF(D:D, N16,J:J )</f>
        <v>89416.666666666686</v>
      </c>
      <c r="P16" s="76">
        <f t="shared" si="0"/>
        <v>110583.33333333331</v>
      </c>
      <c r="Q16" s="74"/>
      <c r="R16" s="77">
        <f t="shared" si="1"/>
        <v>110583.33333333331</v>
      </c>
    </row>
    <row r="17" spans="1:18" s="68" customFormat="1">
      <c r="A17" s="67">
        <f>'New larvae counts'!A47</f>
        <v>42876</v>
      </c>
      <c r="B17" s="68" t="str">
        <f>'New larvae counts'!B47</f>
        <v>NF-10 Low B</v>
      </c>
      <c r="C17" s="68" t="s">
        <v>43</v>
      </c>
      <c r="D17" s="69">
        <v>13</v>
      </c>
      <c r="E17" s="68">
        <f>'New larvae counts'!E47</f>
        <v>800</v>
      </c>
      <c r="F17" s="70">
        <f>'New larvae counts'!J47/'New larvae counts'!E47</f>
        <v>158</v>
      </c>
      <c r="G17" s="71">
        <f>200000/F17</f>
        <v>1265.8227848101267</v>
      </c>
      <c r="H17" s="71">
        <f>50000/F17</f>
        <v>316.45569620253167</v>
      </c>
      <c r="I17" s="78">
        <v>200</v>
      </c>
      <c r="J17" s="70">
        <f>I17*F17</f>
        <v>31600</v>
      </c>
      <c r="K17" s="72"/>
      <c r="L17" s="70"/>
      <c r="M17" s="73" t="s">
        <v>61</v>
      </c>
      <c r="N17" s="74">
        <f t="shared" si="2"/>
        <v>13</v>
      </c>
      <c r="O17" s="75">
        <f>SUMIF(D:D, N17,J:J )</f>
        <v>116200</v>
      </c>
      <c r="P17" s="76">
        <f t="shared" si="0"/>
        <v>83800</v>
      </c>
      <c r="Q17" s="74"/>
      <c r="R17" s="77">
        <f t="shared" si="1"/>
        <v>83800</v>
      </c>
    </row>
    <row r="18" spans="1:18" s="68" customFormat="1">
      <c r="A18" s="67">
        <f>'New larvae counts'!A48</f>
        <v>42876</v>
      </c>
      <c r="B18" s="67" t="str">
        <f>'New larvae counts'!B48</f>
        <v>SN-10 Ambient A</v>
      </c>
      <c r="C18" s="68" t="s">
        <v>43</v>
      </c>
      <c r="D18" s="69">
        <v>13</v>
      </c>
      <c r="E18" s="68">
        <f>'New larvae counts'!E48</f>
        <v>800</v>
      </c>
      <c r="F18" s="70">
        <f>'New larvae counts'!J48/'New larvae counts'!E48</f>
        <v>559.33333333333337</v>
      </c>
      <c r="G18" s="71">
        <f>200000/F18</f>
        <v>357.56853396901073</v>
      </c>
      <c r="H18" s="71">
        <f>50000/F18</f>
        <v>89.392133492252682</v>
      </c>
      <c r="I18" s="78">
        <v>150</v>
      </c>
      <c r="J18" s="70">
        <f>I18*F18</f>
        <v>83900</v>
      </c>
      <c r="K18" s="72"/>
      <c r="L18" s="70"/>
      <c r="M18" s="79"/>
      <c r="N18" s="74">
        <f t="shared" si="2"/>
        <v>14</v>
      </c>
      <c r="O18" s="75">
        <f>SUMIF(D:D, N18,J:J )</f>
        <v>0</v>
      </c>
      <c r="P18" s="76">
        <f t="shared" si="0"/>
        <v>200000</v>
      </c>
      <c r="Q18" s="74"/>
      <c r="R18" s="77">
        <f t="shared" si="1"/>
        <v>200000</v>
      </c>
    </row>
    <row r="19" spans="1:18" s="68" customFormat="1">
      <c r="A19" s="67">
        <f>'New larvae counts'!A49</f>
        <v>42876</v>
      </c>
      <c r="B19" s="67" t="str">
        <f>'New larvae counts'!B49</f>
        <v>SN-10 Ambient B</v>
      </c>
      <c r="C19" s="68" t="s">
        <v>68</v>
      </c>
      <c r="D19" s="69">
        <v>12</v>
      </c>
      <c r="E19" s="68">
        <f>'New larvae counts'!E49</f>
        <v>800</v>
      </c>
      <c r="F19" s="70">
        <f>'New larvae counts'!J49/'New larvae counts'!E49</f>
        <v>243.33333333333337</v>
      </c>
      <c r="G19" s="71">
        <f>200000/F19</f>
        <v>821.91780821917791</v>
      </c>
      <c r="H19" s="71">
        <f>50000/F19</f>
        <v>205.47945205479448</v>
      </c>
      <c r="I19" s="78">
        <v>350</v>
      </c>
      <c r="J19" s="70">
        <f>I19*F19</f>
        <v>85166.666666666686</v>
      </c>
      <c r="K19" s="72"/>
      <c r="L19" s="70"/>
      <c r="M19" s="73"/>
      <c r="N19" s="74">
        <f t="shared" si="2"/>
        <v>15</v>
      </c>
      <c r="O19" s="75">
        <f>SUMIF(D:D, N19,J:J )</f>
        <v>0</v>
      </c>
      <c r="P19" s="76">
        <f t="shared" si="0"/>
        <v>200000</v>
      </c>
      <c r="Q19" s="74"/>
      <c r="R19" s="77">
        <f t="shared" si="1"/>
        <v>200000</v>
      </c>
    </row>
    <row r="20" spans="1:18" s="68" customFormat="1">
      <c r="A20" s="67">
        <f>'New larvae counts'!A50</f>
        <v>42876</v>
      </c>
      <c r="B20" s="67" t="str">
        <f>'New larvae counts'!B50</f>
        <v>SN-10 Low B</v>
      </c>
      <c r="C20" s="68" t="s">
        <v>39</v>
      </c>
      <c r="D20" s="69">
        <v>11</v>
      </c>
      <c r="E20" s="68">
        <f>'New larvae counts'!E50</f>
        <v>800</v>
      </c>
      <c r="F20" s="70">
        <f>'New larvae counts'!J50/'New larvae counts'!E50</f>
        <v>215.33333333333337</v>
      </c>
      <c r="G20" s="71">
        <f>200000/F20</f>
        <v>928.79256965944251</v>
      </c>
      <c r="H20" s="71">
        <f>50000/F20</f>
        <v>232.19814241486063</v>
      </c>
      <c r="I20" s="78">
        <v>150</v>
      </c>
      <c r="J20" s="70">
        <f>I20*F20</f>
        <v>32300.000000000007</v>
      </c>
      <c r="K20" s="72"/>
      <c r="L20" s="70"/>
      <c r="M20" s="73" t="s">
        <v>65</v>
      </c>
      <c r="N20" s="74">
        <f t="shared" si="2"/>
        <v>16</v>
      </c>
      <c r="O20" s="75">
        <f>SUMIF(D:D, N20,J:J )</f>
        <v>100700</v>
      </c>
      <c r="P20" s="76">
        <f t="shared" si="0"/>
        <v>99300</v>
      </c>
      <c r="Q20" s="74"/>
      <c r="R20" s="77">
        <f t="shared" si="1"/>
        <v>99300</v>
      </c>
    </row>
    <row r="21" spans="1:18" s="68" customFormat="1">
      <c r="A21" s="67">
        <f>'New larvae counts'!A51</f>
        <v>42876</v>
      </c>
      <c r="B21" s="67" t="str">
        <f>'New larvae counts'!B51</f>
        <v>SN-6 Ambient B</v>
      </c>
      <c r="C21" s="68" t="s">
        <v>39</v>
      </c>
      <c r="D21" s="69">
        <v>11</v>
      </c>
      <c r="E21" s="68">
        <f>'New larvae counts'!E51</f>
        <v>250</v>
      </c>
      <c r="F21" s="70">
        <f>'New larvae counts'!J51/'New larvae counts'!E51</f>
        <v>32.666666666666664</v>
      </c>
      <c r="G21" s="71">
        <f>200000/F21</f>
        <v>6122.4489795918371</v>
      </c>
      <c r="H21" s="71">
        <f>50000/F21</f>
        <v>1530.6122448979593</v>
      </c>
      <c r="I21" s="78">
        <v>250</v>
      </c>
      <c r="J21" s="70">
        <f>I21*F21</f>
        <v>8166.6666666666661</v>
      </c>
      <c r="K21" s="72"/>
      <c r="L21" s="70"/>
      <c r="M21" s="79"/>
      <c r="N21" s="74">
        <f t="shared" si="2"/>
        <v>17</v>
      </c>
      <c r="O21" s="75">
        <f>SUMIF(D:D, N21,J:J )</f>
        <v>11916.666666666666</v>
      </c>
      <c r="P21" s="76">
        <f t="shared" si="0"/>
        <v>188083.33333333334</v>
      </c>
      <c r="Q21" s="74"/>
      <c r="R21" s="77">
        <f t="shared" si="1"/>
        <v>188083.33333333334</v>
      </c>
    </row>
    <row r="22" spans="1:18" s="68" customFormat="1">
      <c r="A22" s="67">
        <f>'New larvae counts'!A52</f>
        <v>42876</v>
      </c>
      <c r="B22" s="68" t="str">
        <f>'New larvae counts'!B52</f>
        <v>SN-6 Low A</v>
      </c>
      <c r="C22" s="68" t="s">
        <v>65</v>
      </c>
      <c r="D22" s="69">
        <v>16</v>
      </c>
      <c r="E22" s="68">
        <f>'New larvae counts'!E52</f>
        <v>800</v>
      </c>
      <c r="F22" s="70">
        <f>'New larvae counts'!J52/'New larvae counts'!E52</f>
        <v>312.66666666666669</v>
      </c>
      <c r="G22" s="71">
        <f>200000/F22</f>
        <v>639.65884861407244</v>
      </c>
      <c r="H22" s="71"/>
      <c r="I22" s="78">
        <v>250</v>
      </c>
      <c r="J22" s="70">
        <f>I22*F22</f>
        <v>78166.666666666672</v>
      </c>
      <c r="K22" s="72"/>
      <c r="L22" s="70"/>
      <c r="M22" s="70"/>
      <c r="N22" s="74">
        <f t="shared" si="2"/>
        <v>18</v>
      </c>
      <c r="O22" s="75">
        <f>SUMIF(D:D, N22,J:J )</f>
        <v>0</v>
      </c>
      <c r="P22" s="76">
        <f t="shared" si="0"/>
        <v>200000</v>
      </c>
      <c r="Q22" s="74" t="s">
        <v>63</v>
      </c>
      <c r="R22" s="77">
        <f t="shared" si="1"/>
        <v>200000</v>
      </c>
    </row>
    <row r="23" spans="1:18" s="68" customFormat="1">
      <c r="A23" s="67">
        <f>'New larvae counts'!A53</f>
        <v>42876</v>
      </c>
      <c r="B23" s="68" t="str">
        <f>'New larvae counts'!B53</f>
        <v>SN-6 Low B</v>
      </c>
      <c r="C23" s="68" t="s">
        <v>44</v>
      </c>
      <c r="D23" s="69">
        <v>7</v>
      </c>
      <c r="E23" s="68">
        <f>'New larvae counts'!E53</f>
        <v>800</v>
      </c>
      <c r="F23" s="70">
        <f>'New larvae counts'!J53/'New larvae counts'!E53</f>
        <v>262.66666666666669</v>
      </c>
      <c r="G23" s="71">
        <f>200000/F23</f>
        <v>761.42131979695421</v>
      </c>
      <c r="H23" s="71">
        <f>50000/F23</f>
        <v>190.35532994923855</v>
      </c>
      <c r="I23" s="78">
        <v>250</v>
      </c>
      <c r="J23" s="70">
        <f>I23*F23</f>
        <v>65666.666666666672</v>
      </c>
      <c r="K23" s="72"/>
      <c r="L23" s="70"/>
      <c r="M23" s="73" t="s">
        <v>29</v>
      </c>
      <c r="N23" s="74">
        <f t="shared" si="2"/>
        <v>19</v>
      </c>
      <c r="O23" s="75">
        <f>SUMIF(D:D, N23,J:J )</f>
        <v>189375</v>
      </c>
      <c r="P23" s="76">
        <f t="shared" si="0"/>
        <v>10625</v>
      </c>
      <c r="Q23" s="74"/>
      <c r="R23" s="77">
        <f t="shared" si="1"/>
        <v>10625</v>
      </c>
    </row>
    <row r="24" spans="1:18">
      <c r="A24" s="2"/>
      <c r="G24" s="1"/>
      <c r="H24" s="1"/>
      <c r="I24" s="6"/>
      <c r="M24" s="19"/>
      <c r="N24" s="15"/>
      <c r="O24" s="16"/>
      <c r="P24" s="17"/>
      <c r="Q24" s="15"/>
      <c r="R24" s="18"/>
    </row>
    <row r="25" spans="1:18" s="81" customFormat="1">
      <c r="A25" s="80">
        <f>'New larvae counts'!A55</f>
        <v>42877</v>
      </c>
      <c r="B25" s="81" t="str">
        <f>'New larvae counts'!B55</f>
        <v>K-10 Ambient</v>
      </c>
      <c r="C25" s="81" t="s">
        <v>39</v>
      </c>
      <c r="D25" s="82">
        <v>11</v>
      </c>
      <c r="E25" s="81">
        <f>'New larvae counts'!E55</f>
        <v>125</v>
      </c>
      <c r="F25" s="83">
        <f>'New larvae counts'!J55/'New larvae counts'!E55</f>
        <v>5</v>
      </c>
      <c r="G25" s="84">
        <f>200000/F25</f>
        <v>40000</v>
      </c>
      <c r="H25" s="84"/>
      <c r="I25" s="85">
        <v>200</v>
      </c>
      <c r="J25" s="83">
        <f>I25*F25</f>
        <v>1000</v>
      </c>
      <c r="K25" s="86"/>
      <c r="L25" s="83"/>
      <c r="M25" s="87"/>
      <c r="N25" s="88">
        <f>1+N23</f>
        <v>20</v>
      </c>
      <c r="O25" s="89">
        <f>SUMIF(D:D, N25,J:J )</f>
        <v>0</v>
      </c>
      <c r="P25" s="90">
        <f t="shared" si="0"/>
        <v>200000</v>
      </c>
      <c r="Q25" s="88"/>
      <c r="R25" s="91">
        <f t="shared" si="1"/>
        <v>200000</v>
      </c>
    </row>
    <row r="26" spans="1:18" s="81" customFormat="1">
      <c r="A26" s="80">
        <f>'New larvae counts'!A56</f>
        <v>42877</v>
      </c>
      <c r="B26" s="81" t="str">
        <f>'New larvae counts'!B56</f>
        <v>K-6 Low</v>
      </c>
      <c r="C26" s="81" t="s">
        <v>41</v>
      </c>
      <c r="D26" s="82">
        <v>8</v>
      </c>
      <c r="E26" s="81">
        <f>'New larvae counts'!E56</f>
        <v>200</v>
      </c>
      <c r="F26" s="83">
        <f>'New larvae counts'!J56/'New larvae counts'!E56</f>
        <v>9</v>
      </c>
      <c r="G26" s="84">
        <f>200000/F26</f>
        <v>22222.222222222223</v>
      </c>
      <c r="H26" s="84"/>
      <c r="I26" s="85">
        <v>175</v>
      </c>
      <c r="J26" s="83">
        <f>I26*F26</f>
        <v>1575</v>
      </c>
      <c r="K26" s="86"/>
      <c r="L26" s="83"/>
      <c r="M26" s="92" t="s">
        <v>1</v>
      </c>
      <c r="N26" s="88">
        <f t="shared" si="2"/>
        <v>21</v>
      </c>
      <c r="O26" s="89">
        <f>SUMIF(D:D, N26,J:J )</f>
        <v>0</v>
      </c>
      <c r="P26" s="90">
        <f t="shared" si="0"/>
        <v>200000</v>
      </c>
      <c r="Q26" s="88" t="s">
        <v>63</v>
      </c>
      <c r="R26" s="91">
        <f t="shared" si="1"/>
        <v>200000</v>
      </c>
    </row>
    <row r="27" spans="1:18" s="81" customFormat="1">
      <c r="A27" s="80">
        <f>'New larvae counts'!A57</f>
        <v>42877</v>
      </c>
      <c r="B27" s="81" t="str">
        <f>'New larvae counts'!B57</f>
        <v>NF-10 Low A</v>
      </c>
      <c r="C27" s="81" t="s">
        <v>43</v>
      </c>
      <c r="D27" s="82">
        <v>13</v>
      </c>
      <c r="E27" s="81">
        <f>'New larvae counts'!E57</f>
        <v>250</v>
      </c>
      <c r="F27" s="83">
        <f>'New larvae counts'!J57/'New larvae counts'!E57</f>
        <v>2.3333333333333335</v>
      </c>
      <c r="G27" s="84">
        <f>200000/F27</f>
        <v>85714.28571428571</v>
      </c>
      <c r="H27" s="84">
        <f>50000/F27</f>
        <v>21428.571428571428</v>
      </c>
      <c r="I27" s="85">
        <v>300</v>
      </c>
      <c r="J27" s="83">
        <f>I27*F27</f>
        <v>700</v>
      </c>
      <c r="K27" s="86"/>
      <c r="L27" s="83"/>
      <c r="M27" s="92" t="s">
        <v>57</v>
      </c>
      <c r="N27" s="88">
        <f t="shared" si="2"/>
        <v>22</v>
      </c>
      <c r="O27" s="89">
        <f>SUMIF(D:D, N27,J:J )</f>
        <v>42916.666666666672</v>
      </c>
      <c r="P27" s="90">
        <f t="shared" si="0"/>
        <v>157083.33333333331</v>
      </c>
      <c r="Q27" s="88"/>
      <c r="R27" s="91">
        <f t="shared" si="1"/>
        <v>157083.33333333331</v>
      </c>
    </row>
    <row r="28" spans="1:18" s="81" customFormat="1">
      <c r="A28" s="80">
        <f>'New larvae counts'!A58</f>
        <v>42877</v>
      </c>
      <c r="B28" s="81" t="str">
        <f>'New larvae counts'!B58</f>
        <v>NF-6 Ambient A</v>
      </c>
      <c r="C28" s="81" t="s">
        <v>65</v>
      </c>
      <c r="D28" s="82">
        <v>16</v>
      </c>
      <c r="E28" s="81">
        <f>'New larvae counts'!E58</f>
        <v>175</v>
      </c>
      <c r="F28" s="83">
        <f>'New larvae counts'!J58/'New larvae counts'!E58</f>
        <v>2.6666666666666665</v>
      </c>
      <c r="G28" s="84">
        <f>200000/F28</f>
        <v>75000</v>
      </c>
      <c r="H28" s="84"/>
      <c r="I28" s="85">
        <v>250</v>
      </c>
      <c r="J28" s="83">
        <f>I28*F28</f>
        <v>666.66666666666663</v>
      </c>
      <c r="K28" s="86"/>
      <c r="L28" s="83"/>
      <c r="M28" s="87"/>
      <c r="N28" s="88">
        <f t="shared" si="2"/>
        <v>23</v>
      </c>
      <c r="O28" s="89">
        <f>SUMIF(D:D, N28,J:J )</f>
        <v>53900</v>
      </c>
      <c r="P28" s="90">
        <f t="shared" si="0"/>
        <v>146100</v>
      </c>
      <c r="Q28" s="88"/>
      <c r="R28" s="91">
        <f t="shared" si="1"/>
        <v>146100</v>
      </c>
    </row>
    <row r="29" spans="1:18" s="81" customFormat="1" ht="16" thickBot="1">
      <c r="A29" s="80">
        <f>'New larvae counts'!A59</f>
        <v>42877</v>
      </c>
      <c r="B29" s="81" t="str">
        <f>'New larvae counts'!B59</f>
        <v>SN-10 Ambient B</v>
      </c>
      <c r="C29" s="81" t="s">
        <v>68</v>
      </c>
      <c r="D29" s="82">
        <v>12</v>
      </c>
      <c r="E29" s="81">
        <f>'New larvae counts'!E59</f>
        <v>200</v>
      </c>
      <c r="F29" s="83">
        <f>'New larvae counts'!J59/'New larvae counts'!E59</f>
        <v>17</v>
      </c>
      <c r="G29" s="84">
        <f>200000/F29</f>
        <v>11764.705882352941</v>
      </c>
      <c r="H29" s="84"/>
      <c r="I29" s="85">
        <v>250</v>
      </c>
      <c r="J29" s="83">
        <f>I29*F29</f>
        <v>4250</v>
      </c>
      <c r="K29" s="86"/>
      <c r="L29" s="83"/>
      <c r="M29" s="93"/>
      <c r="N29" s="94">
        <f t="shared" si="2"/>
        <v>24</v>
      </c>
      <c r="O29" s="95">
        <f>SUMIF(D:D, N29,J:J )</f>
        <v>0</v>
      </c>
      <c r="P29" s="96">
        <f t="shared" si="0"/>
        <v>200000</v>
      </c>
      <c r="Q29" s="94"/>
      <c r="R29" s="97">
        <f t="shared" si="1"/>
        <v>200000</v>
      </c>
    </row>
    <row r="30" spans="1:18" s="81" customFormat="1">
      <c r="A30" s="80">
        <f>'New larvae counts'!A60</f>
        <v>42877</v>
      </c>
      <c r="B30" s="81" t="str">
        <f>'New larvae counts'!B60</f>
        <v>SN-6 Ambient B</v>
      </c>
      <c r="C30" s="81" t="s">
        <v>69</v>
      </c>
      <c r="D30" s="82"/>
      <c r="E30" s="81">
        <f>'New larvae counts'!E60</f>
        <v>250</v>
      </c>
      <c r="F30" s="83">
        <f>'New larvae counts'!J60/'New larvae counts'!E60</f>
        <v>98</v>
      </c>
      <c r="G30" s="84">
        <f>200000/F30</f>
        <v>2040.8163265306123</v>
      </c>
      <c r="H30" s="84"/>
      <c r="I30" s="85">
        <v>200</v>
      </c>
      <c r="J30" s="83">
        <f>I30*F30</f>
        <v>19600</v>
      </c>
      <c r="K30" s="86"/>
      <c r="L30" s="83"/>
      <c r="M30" s="83"/>
      <c r="P30" s="83"/>
    </row>
    <row r="31" spans="1:18" s="81" customFormat="1">
      <c r="A31" s="80">
        <f>'New larvae counts'!A61</f>
        <v>42877</v>
      </c>
      <c r="B31" s="81" t="str">
        <f>'New larvae counts'!B61</f>
        <v>SN-6 Low A</v>
      </c>
      <c r="C31" s="81" t="s">
        <v>45</v>
      </c>
      <c r="D31" s="82"/>
      <c r="E31" s="81">
        <f>'New larvae counts'!E61</f>
        <v>800</v>
      </c>
      <c r="F31" s="83">
        <f>'New larvae counts'!J61/'New larvae counts'!E61</f>
        <v>170</v>
      </c>
      <c r="G31" s="84">
        <f>200000/F31</f>
        <v>1176.4705882352941</v>
      </c>
      <c r="H31" s="84"/>
      <c r="I31" s="85">
        <v>125</v>
      </c>
      <c r="J31" s="83">
        <f>I31*F31</f>
        <v>21250</v>
      </c>
      <c r="K31" s="86"/>
      <c r="L31" s="83"/>
      <c r="M31" s="83"/>
      <c r="P31" s="83"/>
    </row>
    <row r="32" spans="1:18">
      <c r="A32" s="2"/>
      <c r="G32" s="1"/>
      <c r="H32" s="1"/>
      <c r="I32" s="6"/>
    </row>
    <row r="33" spans="1:16" s="107" customFormat="1" ht="16" thickBot="1">
      <c r="A33" s="98">
        <f>'New larvae counts'!A70</f>
        <v>42878</v>
      </c>
      <c r="B33" s="99" t="s">
        <v>40</v>
      </c>
      <c r="C33" s="23" t="s">
        <v>40</v>
      </c>
      <c r="D33" s="101"/>
      <c r="E33" s="99">
        <f>'New larvae counts'!E70</f>
        <v>0</v>
      </c>
      <c r="F33" s="102" t="e">
        <f>'New larvae counts'!J70/'New larvae counts'!E70</f>
        <v>#DIV/0!</v>
      </c>
      <c r="G33" s="103" t="e">
        <f>200000/F33</f>
        <v>#DIV/0!</v>
      </c>
      <c r="H33" s="104" t="e">
        <f>50000/F33</f>
        <v>#DIV/0!</v>
      </c>
      <c r="I33" s="99">
        <v>175</v>
      </c>
      <c r="J33" s="102" t="e">
        <f>I33*F33</f>
        <v>#DIV/0!</v>
      </c>
      <c r="K33" s="105"/>
      <c r="L33" s="106"/>
      <c r="M33" s="106"/>
      <c r="P33" s="106"/>
    </row>
    <row r="34" spans="1:16" s="99" customFormat="1" ht="16" thickTop="1">
      <c r="A34" s="98">
        <f>'New larvae counts'!A64</f>
        <v>42878</v>
      </c>
      <c r="B34" s="99" t="str">
        <f>'New larvae counts'!B64</f>
        <v>K-6 Low</v>
      </c>
      <c r="C34" s="100" t="s">
        <v>39</v>
      </c>
      <c r="D34" s="101">
        <v>11</v>
      </c>
      <c r="E34" s="99">
        <f>'New larvae counts'!E64</f>
        <v>800</v>
      </c>
      <c r="F34" s="102">
        <f>'New larvae counts'!J64/'New larvae counts'!E64</f>
        <v>163.66666666666666</v>
      </c>
      <c r="G34" s="103">
        <f>200000/F34</f>
        <v>1221.9959266802446</v>
      </c>
      <c r="H34" s="103"/>
      <c r="I34" s="108">
        <v>200</v>
      </c>
      <c r="J34" s="102">
        <f>I34*F34</f>
        <v>32733.333333333332</v>
      </c>
      <c r="K34" s="105"/>
      <c r="L34" s="102"/>
      <c r="M34" s="102"/>
      <c r="P34" s="102"/>
    </row>
    <row r="35" spans="1:16" s="99" customFormat="1">
      <c r="A35" s="98">
        <f>'New larvae counts'!A65</f>
        <v>42878</v>
      </c>
      <c r="B35" s="99" t="str">
        <f>'New larvae counts'!B65</f>
        <v>NF-10 Low A</v>
      </c>
      <c r="C35" s="23" t="s">
        <v>44</v>
      </c>
      <c r="D35" s="101">
        <v>7</v>
      </c>
      <c r="E35" s="99">
        <f>'New larvae counts'!E65</f>
        <v>200</v>
      </c>
      <c r="F35" s="102">
        <f>'New larvae counts'!J65/'New larvae counts'!E65</f>
        <v>11.333333333333336</v>
      </c>
      <c r="G35" s="103">
        <f>200000/F35</f>
        <v>17647.058823529409</v>
      </c>
      <c r="H35" s="103"/>
      <c r="I35" s="108">
        <v>300</v>
      </c>
      <c r="J35" s="102">
        <f>I35*F35</f>
        <v>3400.0000000000009</v>
      </c>
      <c r="K35" s="105"/>
      <c r="L35" s="102"/>
      <c r="M35" s="102"/>
      <c r="P35" s="102"/>
    </row>
    <row r="36" spans="1:16" s="99" customFormat="1">
      <c r="A36" s="98">
        <f>'New larvae counts'!A66</f>
        <v>42878</v>
      </c>
      <c r="B36" s="99" t="str">
        <f>'New larvae counts'!B66</f>
        <v>SN-10 Amb A</v>
      </c>
      <c r="C36" s="23" t="s">
        <v>65</v>
      </c>
      <c r="D36" s="101">
        <v>16</v>
      </c>
      <c r="E36" s="99">
        <f>'New larvae counts'!E66</f>
        <v>350</v>
      </c>
      <c r="F36" s="102">
        <f>'New larvae counts'!J66/'New larvae counts'!E66</f>
        <v>109.33333333333333</v>
      </c>
      <c r="G36" s="103">
        <f>200000/F36</f>
        <v>1829.2682926829268</v>
      </c>
      <c r="H36" s="103">
        <f>50000/F36</f>
        <v>457.3170731707317</v>
      </c>
      <c r="I36" s="99">
        <v>200</v>
      </c>
      <c r="J36" s="102">
        <f>I36*F36</f>
        <v>21866.666666666664</v>
      </c>
      <c r="K36" s="105"/>
      <c r="L36" s="102"/>
      <c r="M36" s="102"/>
      <c r="P36" s="102"/>
    </row>
    <row r="37" spans="1:16" s="99" customFormat="1">
      <c r="A37" s="98">
        <f>'New larvae counts'!A67</f>
        <v>42878</v>
      </c>
      <c r="B37" s="99" t="str">
        <f>'New larvae counts'!B67</f>
        <v>SN-10 Low B</v>
      </c>
      <c r="C37" s="23" t="s">
        <v>68</v>
      </c>
      <c r="D37" s="101"/>
      <c r="E37" s="99">
        <f>'New larvae counts'!E67</f>
        <v>600</v>
      </c>
      <c r="F37" s="102">
        <f>'New larvae counts'!J67/'New larvae counts'!E67</f>
        <v>112.66666666666667</v>
      </c>
      <c r="G37" s="103">
        <f>200000/F37</f>
        <v>1775.1479289940828</v>
      </c>
      <c r="I37" s="99">
        <v>200</v>
      </c>
      <c r="J37" s="102">
        <f>I37*F37</f>
        <v>22533.333333333336</v>
      </c>
      <c r="K37" s="105"/>
      <c r="L37" s="102"/>
      <c r="M37" s="102"/>
      <c r="P37" s="102"/>
    </row>
    <row r="38" spans="1:16" s="99" customFormat="1">
      <c r="A38" s="98">
        <f>'New larvae counts'!A68</f>
        <v>42878</v>
      </c>
      <c r="B38" s="99" t="str">
        <f>'New larvae counts'!B68</f>
        <v>SN-6 Amb B</v>
      </c>
      <c r="C38" s="23" t="s">
        <v>43</v>
      </c>
      <c r="D38" s="101"/>
      <c r="E38" s="99">
        <f>'New larvae counts'!E68</f>
        <v>640</v>
      </c>
      <c r="F38" s="102">
        <f>'New larvae counts'!J68/'New larvae counts'!E68</f>
        <v>326.66666666666669</v>
      </c>
      <c r="G38" s="103">
        <f>200000/F38</f>
        <v>612.24489795918362</v>
      </c>
      <c r="I38" s="99">
        <v>150</v>
      </c>
      <c r="J38" s="102">
        <f>I38*F38</f>
        <v>49000</v>
      </c>
      <c r="K38" s="105"/>
      <c r="L38" s="102"/>
      <c r="M38" s="102"/>
      <c r="P38" s="102"/>
    </row>
    <row r="39" spans="1:16" s="99" customFormat="1">
      <c r="A39" s="98">
        <f>'New larvae counts'!A69</f>
        <v>42878</v>
      </c>
      <c r="B39" s="99" t="str">
        <f>'New larvae counts'!B69</f>
        <v>SN-6 low A</v>
      </c>
      <c r="C39" s="23" t="s">
        <v>69</v>
      </c>
      <c r="D39" s="101"/>
      <c r="E39" s="99">
        <f>'New larvae counts'!E69</f>
        <v>150</v>
      </c>
      <c r="F39" s="102">
        <f>'New larvae counts'!J69/'New larvae counts'!E69</f>
        <v>6.666666666666667</v>
      </c>
      <c r="G39" s="103">
        <f>200000/F39</f>
        <v>30000</v>
      </c>
      <c r="H39" s="104">
        <f>50000/F39</f>
        <v>7500</v>
      </c>
      <c r="I39" s="99">
        <v>300</v>
      </c>
      <c r="J39" s="102">
        <f>I39*F39</f>
        <v>2000</v>
      </c>
      <c r="K39" s="105"/>
      <c r="L39" s="102"/>
      <c r="M39" s="102"/>
      <c r="P39" s="102"/>
    </row>
    <row r="40" spans="1:16">
      <c r="A40" s="2" t="e">
        <f>'New larvae counts'!#REF!</f>
        <v>#REF!</v>
      </c>
    </row>
    <row r="41" spans="1:16">
      <c r="A41" s="31"/>
      <c r="B41" s="15"/>
      <c r="C41" s="15"/>
      <c r="D41" s="32"/>
      <c r="E41" s="15"/>
      <c r="F41" s="16"/>
      <c r="G41" s="33"/>
      <c r="H41" s="33"/>
      <c r="I41" s="14"/>
      <c r="J41" s="5">
        <f>I41*F41</f>
        <v>0</v>
      </c>
      <c r="K41" s="34"/>
    </row>
  </sheetData>
  <sortState ref="A8:R12">
    <sortCondition ref="A8:A12"/>
    <sortCondition ref="B8:B12"/>
  </sortState>
  <mergeCells count="1">
    <mergeCell ref="M1:O1"/>
  </mergeCells>
  <pageMargins left="0.75" right="0.75" top="1" bottom="1" header="0.5" footer="0.5"/>
  <pageSetup orientation="portrait" horizontalDpi="4294967292" verticalDpi="4294967292"/>
  <ignoredErrors>
    <ignoredError sqref="O7 O25:O28 O3:O5 O15:O2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showRuler="0" workbookViewId="0">
      <selection activeCell="D5" sqref="D5"/>
    </sheetView>
  </sheetViews>
  <sheetFormatPr baseColWidth="10" defaultRowHeight="15" x14ac:dyDescent="0.75"/>
  <cols>
    <col min="1" max="1" width="12.5" bestFit="1" customWidth="1"/>
    <col min="3" max="3" width="16.1640625" bestFit="1" customWidth="1"/>
    <col min="4" max="4" width="13" bestFit="1" customWidth="1"/>
  </cols>
  <sheetData>
    <row r="1" spans="1:5" s="6" customFormat="1">
      <c r="A1" s="6" t="s">
        <v>70</v>
      </c>
      <c r="B1" s="6" t="s">
        <v>71</v>
      </c>
      <c r="C1" s="6" t="s">
        <v>72</v>
      </c>
      <c r="D1" s="6" t="s">
        <v>73</v>
      </c>
      <c r="E1" s="6" t="s">
        <v>75</v>
      </c>
    </row>
    <row r="2" spans="1:5">
      <c r="A2" s="2">
        <v>42877</v>
      </c>
      <c r="B2" t="s">
        <v>79</v>
      </c>
      <c r="C2" t="s">
        <v>17</v>
      </c>
      <c r="D2" s="2">
        <v>42875</v>
      </c>
      <c r="E2">
        <v>1</v>
      </c>
    </row>
    <row r="3" spans="1:5">
      <c r="A3" s="2">
        <v>42877</v>
      </c>
      <c r="B3" t="s">
        <v>80</v>
      </c>
      <c r="C3" t="s">
        <v>17</v>
      </c>
      <c r="D3" s="2">
        <v>42875</v>
      </c>
      <c r="E3">
        <v>2</v>
      </c>
    </row>
    <row r="4" spans="1:5">
      <c r="A4" s="2">
        <v>42877</v>
      </c>
      <c r="B4" t="s">
        <v>84</v>
      </c>
      <c r="C4" t="s">
        <v>11</v>
      </c>
      <c r="D4" s="2">
        <v>42875</v>
      </c>
      <c r="E4">
        <v>1</v>
      </c>
    </row>
    <row r="5" spans="1:5">
      <c r="A5" s="2">
        <v>42877</v>
      </c>
      <c r="B5" t="s">
        <v>85</v>
      </c>
      <c r="C5" t="s">
        <v>11</v>
      </c>
      <c r="D5" s="2">
        <v>42875</v>
      </c>
      <c r="E5">
        <v>2</v>
      </c>
    </row>
    <row r="6" spans="1:5">
      <c r="A6" s="2">
        <v>42877</v>
      </c>
      <c r="B6" t="s">
        <v>76</v>
      </c>
      <c r="C6" t="s">
        <v>74</v>
      </c>
      <c r="D6" s="2">
        <v>42876</v>
      </c>
      <c r="E6">
        <v>1</v>
      </c>
    </row>
    <row r="7" spans="1:5">
      <c r="A7" s="2">
        <v>42877</v>
      </c>
      <c r="B7" t="s">
        <v>77</v>
      </c>
      <c r="C7" t="s">
        <v>74</v>
      </c>
      <c r="D7" s="2">
        <v>42876</v>
      </c>
      <c r="E7">
        <v>2</v>
      </c>
    </row>
    <row r="8" spans="1:5">
      <c r="A8" s="2">
        <v>42877</v>
      </c>
      <c r="B8" t="s">
        <v>78</v>
      </c>
      <c r="C8" t="s">
        <v>74</v>
      </c>
      <c r="D8" s="2">
        <v>42876</v>
      </c>
      <c r="E8">
        <v>3</v>
      </c>
    </row>
    <row r="9" spans="1:5">
      <c r="A9" s="2">
        <v>42877</v>
      </c>
      <c r="B9" t="s">
        <v>81</v>
      </c>
      <c r="C9" t="s">
        <v>83</v>
      </c>
      <c r="D9" s="2">
        <v>42876</v>
      </c>
      <c r="E9">
        <v>1</v>
      </c>
    </row>
    <row r="10" spans="1:5">
      <c r="A10" s="2">
        <v>42877</v>
      </c>
      <c r="B10" t="s">
        <v>82</v>
      </c>
      <c r="C10" t="s">
        <v>83</v>
      </c>
      <c r="D10" s="2">
        <v>42876</v>
      </c>
      <c r="E10">
        <v>2</v>
      </c>
    </row>
    <row r="11" spans="1:5">
      <c r="A11" s="2">
        <v>42877</v>
      </c>
      <c r="B11" t="s">
        <v>86</v>
      </c>
      <c r="C11" t="s">
        <v>57</v>
      </c>
      <c r="D11" s="2">
        <v>42876</v>
      </c>
      <c r="E11">
        <v>1</v>
      </c>
    </row>
    <row r="12" spans="1:5">
      <c r="A12" s="2">
        <v>42877</v>
      </c>
      <c r="B12" t="s">
        <v>87</v>
      </c>
      <c r="C12" t="s">
        <v>19</v>
      </c>
      <c r="D12" s="2">
        <v>42876</v>
      </c>
      <c r="E12">
        <v>1</v>
      </c>
    </row>
    <row r="13" spans="1:5">
      <c r="A13" s="2">
        <v>42877</v>
      </c>
      <c r="B13" t="s">
        <v>88</v>
      </c>
      <c r="C13" t="s">
        <v>19</v>
      </c>
      <c r="D13" s="2">
        <v>42876</v>
      </c>
      <c r="E13">
        <v>2</v>
      </c>
    </row>
    <row r="14" spans="1:5">
      <c r="A14" s="2">
        <v>42877</v>
      </c>
      <c r="B14" t="s">
        <v>89</v>
      </c>
      <c r="C14" t="s">
        <v>33</v>
      </c>
      <c r="D14" s="2">
        <v>42877</v>
      </c>
      <c r="E14">
        <v>1</v>
      </c>
    </row>
    <row r="15" spans="1:5">
      <c r="A15" s="2">
        <v>42878</v>
      </c>
      <c r="B15" t="s">
        <v>124</v>
      </c>
      <c r="C15" t="s">
        <v>127</v>
      </c>
      <c r="D15" s="2">
        <v>42878</v>
      </c>
      <c r="E15">
        <v>1</v>
      </c>
    </row>
    <row r="16" spans="1:5">
      <c r="A16" s="2">
        <v>42878</v>
      </c>
      <c r="B16" t="s">
        <v>129</v>
      </c>
      <c r="C16" t="s">
        <v>69</v>
      </c>
      <c r="D16" s="2">
        <v>42878</v>
      </c>
      <c r="E16">
        <v>1</v>
      </c>
    </row>
    <row r="17" spans="1:5">
      <c r="A17" s="2">
        <v>42878</v>
      </c>
      <c r="B17" t="s">
        <v>130</v>
      </c>
      <c r="C17" t="s">
        <v>40</v>
      </c>
      <c r="D17" s="2">
        <v>42878</v>
      </c>
      <c r="E17">
        <v>1</v>
      </c>
    </row>
    <row r="18" spans="1:5">
      <c r="A18" s="2">
        <v>42878</v>
      </c>
      <c r="B18" t="s">
        <v>122</v>
      </c>
      <c r="C18" t="s">
        <v>125</v>
      </c>
      <c r="D18" s="2">
        <v>42878</v>
      </c>
      <c r="E18">
        <v>1</v>
      </c>
    </row>
    <row r="19" spans="1:5">
      <c r="A19" s="2">
        <v>42878</v>
      </c>
      <c r="B19" t="s">
        <v>123</v>
      </c>
      <c r="C19" t="s">
        <v>126</v>
      </c>
      <c r="D19" s="2">
        <v>42878</v>
      </c>
      <c r="E19">
        <v>1</v>
      </c>
    </row>
    <row r="20" spans="1:5">
      <c r="B20" t="e">
        <f>1+B19</f>
        <v>#VALUE!</v>
      </c>
    </row>
    <row r="21" spans="1:5">
      <c r="B21" t="e">
        <f>1+B20</f>
        <v>#VALUE!</v>
      </c>
    </row>
    <row r="22" spans="1:5">
      <c r="B22" t="e">
        <f>1+B21</f>
        <v>#VALUE!</v>
      </c>
    </row>
    <row r="23" spans="1:5">
      <c r="B23" t="e">
        <f>1+B22</f>
        <v>#VALUE!</v>
      </c>
    </row>
    <row r="24" spans="1:5">
      <c r="B24" t="e">
        <f>1+B23</f>
        <v>#VALUE!</v>
      </c>
    </row>
    <row r="25" spans="1:5">
      <c r="B25" t="e">
        <f>1+B24</f>
        <v>#VALUE!</v>
      </c>
    </row>
    <row r="26" spans="1:5">
      <c r="B26" t="e">
        <f>1+B25</f>
        <v>#VALUE!</v>
      </c>
    </row>
    <row r="27" spans="1:5">
      <c r="B27" t="e">
        <f>1+B26</f>
        <v>#VALUE!</v>
      </c>
    </row>
    <row r="28" spans="1:5">
      <c r="B28" t="e">
        <f>1+B27</f>
        <v>#VALUE!</v>
      </c>
    </row>
    <row r="29" spans="1:5">
      <c r="B29" t="e">
        <f>1+B28</f>
        <v>#VALUE!</v>
      </c>
    </row>
    <row r="30" spans="1:5">
      <c r="B30" t="e">
        <f>1+B29</f>
        <v>#VALUE!</v>
      </c>
    </row>
    <row r="31" spans="1:5">
      <c r="B31" t="e">
        <f>1+B30</f>
        <v>#VALUE!</v>
      </c>
    </row>
    <row r="32" spans="1:5">
      <c r="B32" t="e">
        <f>1+B31</f>
        <v>#VALUE!</v>
      </c>
    </row>
    <row r="33" spans="2:2">
      <c r="B33" t="e">
        <f>1+B32</f>
        <v>#VALUE!</v>
      </c>
    </row>
    <row r="34" spans="2:2">
      <c r="B34" t="e">
        <f>1+B33</f>
        <v>#VALUE!</v>
      </c>
    </row>
    <row r="35" spans="2:2">
      <c r="B35" t="e">
        <f>1+B34</f>
        <v>#VALUE!</v>
      </c>
    </row>
    <row r="36" spans="2:2">
      <c r="B36" t="e">
        <f>1+B35</f>
        <v>#VALUE!</v>
      </c>
    </row>
    <row r="37" spans="2:2">
      <c r="B37" t="e">
        <f>1+B36</f>
        <v>#VALUE!</v>
      </c>
    </row>
    <row r="38" spans="2:2">
      <c r="B38" t="e">
        <f>1+B37</f>
        <v>#VALUE!</v>
      </c>
    </row>
    <row r="39" spans="2:2">
      <c r="B39" t="e">
        <f>1+B38</f>
        <v>#VALUE!</v>
      </c>
    </row>
    <row r="40" spans="2:2">
      <c r="B40" t="e">
        <f>1+B39</f>
        <v>#VALUE!</v>
      </c>
    </row>
    <row r="41" spans="2:2">
      <c r="B41" t="e">
        <f>1+B40</f>
        <v>#VALUE!</v>
      </c>
    </row>
    <row r="1048576" spans="1:4">
      <c r="A1048576" s="2"/>
      <c r="D1048576" s="2"/>
    </row>
  </sheetData>
  <sortState ref="A2:E1048576">
    <sortCondition ref="D2:D1048576"/>
    <sortCondition ref="B2:B10485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showRuler="0" topLeftCell="E1" workbookViewId="0">
      <selection activeCell="I22" sqref="I22"/>
    </sheetView>
  </sheetViews>
  <sheetFormatPr baseColWidth="10" defaultRowHeight="15" x14ac:dyDescent="0.75"/>
  <cols>
    <col min="1" max="1" width="11.6640625" bestFit="1" customWidth="1"/>
    <col min="2" max="2" width="11.33203125" customWidth="1"/>
    <col min="3" max="3" width="12.1640625" customWidth="1"/>
    <col min="4" max="4" width="10.83203125" customWidth="1"/>
    <col min="5" max="5" width="10.83203125" style="22" customWidth="1"/>
    <col min="6" max="6" width="13.33203125" customWidth="1"/>
    <col min="7" max="10" width="10.83203125" customWidth="1"/>
    <col min="11" max="11" width="16.33203125" customWidth="1"/>
    <col min="12" max="12" width="15.1640625" customWidth="1"/>
    <col min="13" max="13" width="22.1640625" customWidth="1"/>
    <col min="14" max="14" width="16.33203125" customWidth="1"/>
    <col min="15" max="15" width="19.33203125" customWidth="1"/>
    <col min="16" max="16" width="12" bestFit="1" customWidth="1"/>
  </cols>
  <sheetData>
    <row r="1" spans="1:15" ht="27" customHeight="1">
      <c r="M1" t="s">
        <v>114</v>
      </c>
      <c r="N1">
        <v>3</v>
      </c>
    </row>
    <row r="2" spans="1:15" s="3" customFormat="1" ht="46" customHeight="1">
      <c r="A2" s="3" t="s">
        <v>2</v>
      </c>
      <c r="B2" s="3" t="s">
        <v>0</v>
      </c>
      <c r="C2" s="3" t="s">
        <v>37</v>
      </c>
      <c r="D2" s="3" t="s">
        <v>25</v>
      </c>
      <c r="E2" s="3" t="s">
        <v>108</v>
      </c>
      <c r="F2" s="3" t="s">
        <v>9</v>
      </c>
      <c r="G2" s="3" t="s">
        <v>14</v>
      </c>
      <c r="H2" s="3" t="s">
        <v>6</v>
      </c>
      <c r="I2" s="3" t="s">
        <v>7</v>
      </c>
      <c r="J2" s="3" t="s">
        <v>8</v>
      </c>
      <c r="K2" s="3" t="s">
        <v>54</v>
      </c>
      <c r="L2" s="3" t="s">
        <v>3</v>
      </c>
      <c r="M2" s="3" t="s">
        <v>112</v>
      </c>
      <c r="N2" s="3" t="s">
        <v>115</v>
      </c>
      <c r="O2" s="3" t="s">
        <v>121</v>
      </c>
    </row>
    <row r="3" spans="1:15">
      <c r="A3" s="2">
        <v>42878</v>
      </c>
      <c r="B3" t="s">
        <v>69</v>
      </c>
      <c r="D3">
        <v>1</v>
      </c>
      <c r="E3" s="22">
        <v>140</v>
      </c>
      <c r="F3">
        <v>1</v>
      </c>
      <c r="G3">
        <v>100</v>
      </c>
      <c r="H3">
        <v>67</v>
      </c>
      <c r="I3">
        <v>55</v>
      </c>
      <c r="J3">
        <v>68</v>
      </c>
      <c r="K3" s="1">
        <f t="shared" ref="K3:K44" si="0">(AVERAGE(H3:J3)/F3)*G3</f>
        <v>6333.3333333333339</v>
      </c>
      <c r="M3" s="1">
        <f>SUM(K3:K5)</f>
        <v>55333.333333333343</v>
      </c>
      <c r="N3" s="1">
        <f>(200000-M3)/$N$1</f>
        <v>48222.222222222219</v>
      </c>
    </row>
    <row r="4" spans="1:15">
      <c r="A4" s="2">
        <v>42878</v>
      </c>
      <c r="B4" t="s">
        <v>69</v>
      </c>
      <c r="D4">
        <v>1</v>
      </c>
      <c r="E4" s="22">
        <v>100</v>
      </c>
      <c r="F4">
        <v>1</v>
      </c>
      <c r="G4">
        <v>100</v>
      </c>
      <c r="H4">
        <v>28</v>
      </c>
      <c r="I4">
        <v>18</v>
      </c>
      <c r="J4">
        <v>24</v>
      </c>
      <c r="K4" s="1">
        <f t="shared" si="0"/>
        <v>2333.333333333333</v>
      </c>
      <c r="M4" s="1" t="s">
        <v>113</v>
      </c>
      <c r="N4" s="1" t="e">
        <f>(200000-M4)/$N$1</f>
        <v>#VALUE!</v>
      </c>
    </row>
    <row r="5" spans="1:15">
      <c r="A5" s="2">
        <v>42878</v>
      </c>
      <c r="B5" t="s">
        <v>69</v>
      </c>
      <c r="D5">
        <v>1</v>
      </c>
      <c r="E5" s="22">
        <v>120</v>
      </c>
      <c r="F5">
        <v>0.5</v>
      </c>
      <c r="G5">
        <v>200</v>
      </c>
      <c r="H5">
        <v>111</v>
      </c>
      <c r="I5">
        <v>114</v>
      </c>
      <c r="J5">
        <v>125</v>
      </c>
      <c r="K5" s="1">
        <f t="shared" si="0"/>
        <v>46666.666666666672</v>
      </c>
      <c r="M5" s="1" t="s">
        <v>113</v>
      </c>
      <c r="N5" s="1" t="e">
        <f>(200000-M5)/$N$1</f>
        <v>#VALUE!</v>
      </c>
    </row>
    <row r="6" spans="1:15">
      <c r="A6" s="2">
        <v>42878</v>
      </c>
      <c r="B6" t="s">
        <v>45</v>
      </c>
      <c r="D6">
        <v>1</v>
      </c>
      <c r="E6" s="22">
        <v>140</v>
      </c>
      <c r="F6">
        <v>0.5</v>
      </c>
      <c r="G6">
        <v>200</v>
      </c>
      <c r="H6">
        <v>118</v>
      </c>
      <c r="I6">
        <v>95</v>
      </c>
      <c r="J6">
        <v>88</v>
      </c>
      <c r="K6" s="1">
        <f t="shared" si="0"/>
        <v>40133.333333333328</v>
      </c>
      <c r="M6" s="1">
        <f>SUM(K6:K8)</f>
        <v>124133.33333333333</v>
      </c>
      <c r="N6" s="1">
        <f>(200000-M6)/$N$1</f>
        <v>25288.888888888891</v>
      </c>
    </row>
    <row r="7" spans="1:15">
      <c r="A7" s="2">
        <v>42878</v>
      </c>
      <c r="B7" t="s">
        <v>45</v>
      </c>
      <c r="D7">
        <v>1</v>
      </c>
      <c r="E7" s="22">
        <v>120</v>
      </c>
      <c r="F7">
        <v>0.5</v>
      </c>
      <c r="G7">
        <v>200</v>
      </c>
      <c r="H7">
        <v>161</v>
      </c>
      <c r="I7">
        <v>153</v>
      </c>
      <c r="J7">
        <v>295</v>
      </c>
      <c r="K7" s="1">
        <f t="shared" si="0"/>
        <v>81200</v>
      </c>
      <c r="M7" s="1" t="s">
        <v>113</v>
      </c>
      <c r="N7" s="1" t="e">
        <f>(200000-M7)/$N$1</f>
        <v>#VALUE!</v>
      </c>
    </row>
    <row r="8" spans="1:15">
      <c r="A8" s="2">
        <v>42878</v>
      </c>
      <c r="B8" t="s">
        <v>45</v>
      </c>
      <c r="D8">
        <v>1</v>
      </c>
      <c r="E8" s="22">
        <v>100</v>
      </c>
      <c r="F8">
        <v>1</v>
      </c>
      <c r="G8">
        <v>200</v>
      </c>
      <c r="H8">
        <v>12</v>
      </c>
      <c r="I8">
        <v>18</v>
      </c>
      <c r="J8">
        <v>12</v>
      </c>
      <c r="K8" s="1">
        <f t="shared" si="0"/>
        <v>2800</v>
      </c>
      <c r="M8" s="1" t="s">
        <v>113</v>
      </c>
      <c r="N8" s="1" t="e">
        <f>(200000-M8)/$N$1</f>
        <v>#VALUE!</v>
      </c>
    </row>
    <row r="9" spans="1:15">
      <c r="A9" s="2">
        <v>42878</v>
      </c>
      <c r="B9" t="s">
        <v>65</v>
      </c>
      <c r="C9">
        <v>16</v>
      </c>
      <c r="D9">
        <v>1</v>
      </c>
      <c r="E9" s="22">
        <v>140</v>
      </c>
      <c r="F9">
        <v>1</v>
      </c>
      <c r="G9">
        <v>200</v>
      </c>
      <c r="H9">
        <v>6</v>
      </c>
      <c r="I9">
        <v>4</v>
      </c>
      <c r="J9">
        <v>2</v>
      </c>
      <c r="K9" s="1">
        <f t="shared" si="0"/>
        <v>800</v>
      </c>
      <c r="M9" s="1">
        <f>SUM(K9:K11)</f>
        <v>35533.333333333336</v>
      </c>
      <c r="N9" s="1">
        <f>(200000-M9)/$N$1</f>
        <v>54822.222222222219</v>
      </c>
      <c r="O9" t="s">
        <v>119</v>
      </c>
    </row>
    <row r="10" spans="1:15">
      <c r="A10" s="2">
        <v>42878</v>
      </c>
      <c r="B10" t="s">
        <v>65</v>
      </c>
      <c r="D10">
        <v>1</v>
      </c>
      <c r="E10" s="22">
        <v>120</v>
      </c>
      <c r="F10">
        <v>1</v>
      </c>
      <c r="G10">
        <v>200</v>
      </c>
      <c r="H10">
        <v>18</v>
      </c>
      <c r="I10">
        <v>32</v>
      </c>
      <c r="J10">
        <v>29</v>
      </c>
      <c r="K10" s="1">
        <f t="shared" si="0"/>
        <v>5266.6666666666661</v>
      </c>
      <c r="M10" s="1" t="s">
        <v>113</v>
      </c>
      <c r="N10" s="1" t="e">
        <f>(200000-M10)/$N$1</f>
        <v>#VALUE!</v>
      </c>
    </row>
    <row r="11" spans="1:15">
      <c r="A11" s="2">
        <v>42878</v>
      </c>
      <c r="B11" t="s">
        <v>65</v>
      </c>
      <c r="D11">
        <v>1</v>
      </c>
      <c r="E11" s="22">
        <v>100</v>
      </c>
      <c r="F11">
        <v>0.5</v>
      </c>
      <c r="G11">
        <v>200</v>
      </c>
      <c r="H11">
        <v>79</v>
      </c>
      <c r="I11">
        <v>64</v>
      </c>
      <c r="J11">
        <v>78</v>
      </c>
      <c r="K11" s="1">
        <f t="shared" si="0"/>
        <v>29466.666666666668</v>
      </c>
      <c r="L11">
        <v>16</v>
      </c>
      <c r="M11" s="1" t="s">
        <v>113</v>
      </c>
      <c r="N11" s="1" t="e">
        <f>(200000-M11)/$N$1</f>
        <v>#VALUE!</v>
      </c>
    </row>
    <row r="12" spans="1:15">
      <c r="A12" s="2">
        <v>42878</v>
      </c>
      <c r="B12" t="s">
        <v>39</v>
      </c>
      <c r="C12">
        <v>5</v>
      </c>
      <c r="D12">
        <v>1</v>
      </c>
      <c r="E12" s="22">
        <v>100</v>
      </c>
      <c r="F12">
        <v>0.5</v>
      </c>
      <c r="G12">
        <v>800</v>
      </c>
      <c r="H12">
        <v>103</v>
      </c>
      <c r="I12">
        <v>88</v>
      </c>
      <c r="J12">
        <v>82</v>
      </c>
      <c r="K12" s="1">
        <f t="shared" si="0"/>
        <v>145600</v>
      </c>
      <c r="L12">
        <v>5</v>
      </c>
      <c r="M12" s="1">
        <f>K12</f>
        <v>145600</v>
      </c>
      <c r="N12" s="1">
        <f>(200000-M12)/$N$1</f>
        <v>18133.333333333332</v>
      </c>
      <c r="O12" t="s">
        <v>119</v>
      </c>
    </row>
    <row r="13" spans="1:15">
      <c r="A13" s="2">
        <v>42878</v>
      </c>
      <c r="B13" t="s">
        <v>44</v>
      </c>
      <c r="C13">
        <v>7</v>
      </c>
      <c r="D13">
        <v>1</v>
      </c>
      <c r="E13" s="22" t="s">
        <v>111</v>
      </c>
      <c r="F13">
        <v>0.5</v>
      </c>
      <c r="G13">
        <v>900</v>
      </c>
      <c r="H13">
        <v>108</v>
      </c>
      <c r="I13">
        <v>86</v>
      </c>
      <c r="J13">
        <v>121</v>
      </c>
      <c r="K13" s="1">
        <f t="shared" si="0"/>
        <v>189000</v>
      </c>
      <c r="L13">
        <v>7</v>
      </c>
      <c r="M13" s="1">
        <f>K13</f>
        <v>189000</v>
      </c>
      <c r="N13" s="1">
        <f>(200000-M13)/$N$1</f>
        <v>3666.6666666666665</v>
      </c>
      <c r="O13" t="s">
        <v>120</v>
      </c>
    </row>
    <row r="14" spans="1:15">
      <c r="A14" s="2">
        <v>42878</v>
      </c>
      <c r="B14" t="s">
        <v>109</v>
      </c>
      <c r="C14">
        <v>12</v>
      </c>
      <c r="D14">
        <v>1</v>
      </c>
      <c r="E14" s="22" t="s">
        <v>111</v>
      </c>
      <c r="F14">
        <v>0.5</v>
      </c>
      <c r="G14">
        <v>800</v>
      </c>
      <c r="H14">
        <v>20</v>
      </c>
      <c r="I14">
        <v>31</v>
      </c>
      <c r="J14">
        <v>42</v>
      </c>
      <c r="K14" s="1">
        <f t="shared" si="0"/>
        <v>49600</v>
      </c>
      <c r="L14">
        <v>12</v>
      </c>
      <c r="M14" s="1">
        <f>K14</f>
        <v>49600</v>
      </c>
      <c r="N14" s="1">
        <f>(200000-M14)/$N$1</f>
        <v>50133.333333333336</v>
      </c>
      <c r="O14" t="s">
        <v>120</v>
      </c>
    </row>
    <row r="15" spans="1:15">
      <c r="A15" s="2">
        <v>42878</v>
      </c>
      <c r="B15" t="s">
        <v>43</v>
      </c>
      <c r="C15">
        <v>13</v>
      </c>
      <c r="D15">
        <v>1</v>
      </c>
      <c r="E15" s="22" t="s">
        <v>111</v>
      </c>
      <c r="F15">
        <v>0.5</v>
      </c>
      <c r="G15">
        <v>700</v>
      </c>
      <c r="H15">
        <v>90</v>
      </c>
      <c r="I15">
        <v>95</v>
      </c>
      <c r="J15">
        <v>106</v>
      </c>
      <c r="K15" s="1">
        <f t="shared" si="0"/>
        <v>135800</v>
      </c>
      <c r="L15">
        <v>13</v>
      </c>
      <c r="M15" s="1">
        <f>K15+M16</f>
        <v>135800</v>
      </c>
      <c r="N15" s="1">
        <f>(200000-M15)/$N$1</f>
        <v>21400</v>
      </c>
      <c r="O15" t="s">
        <v>120</v>
      </c>
    </row>
    <row r="16" spans="1:15">
      <c r="A16" s="2">
        <v>42878</v>
      </c>
      <c r="B16" t="s">
        <v>43</v>
      </c>
      <c r="C16">
        <v>3</v>
      </c>
      <c r="D16">
        <v>1</v>
      </c>
      <c r="E16" s="22" t="s">
        <v>111</v>
      </c>
      <c r="F16">
        <v>0.5</v>
      </c>
      <c r="G16">
        <v>300</v>
      </c>
      <c r="H16">
        <v>23</v>
      </c>
      <c r="I16">
        <v>12</v>
      </c>
      <c r="J16">
        <v>15</v>
      </c>
      <c r="K16" s="1">
        <f t="shared" si="0"/>
        <v>10000</v>
      </c>
      <c r="L16">
        <v>13</v>
      </c>
      <c r="M16" s="1"/>
      <c r="N16" s="1"/>
      <c r="O16" t="s">
        <v>120</v>
      </c>
    </row>
    <row r="17" spans="1:15">
      <c r="A17" s="2">
        <v>42878</v>
      </c>
      <c r="B17" t="s">
        <v>110</v>
      </c>
      <c r="C17">
        <v>11</v>
      </c>
      <c r="D17">
        <v>1</v>
      </c>
      <c r="E17" s="22" t="s">
        <v>111</v>
      </c>
      <c r="F17">
        <v>0.5</v>
      </c>
      <c r="G17">
        <v>500</v>
      </c>
      <c r="H17">
        <v>110</v>
      </c>
      <c r="I17">
        <v>135</v>
      </c>
      <c r="J17">
        <v>120</v>
      </c>
      <c r="K17" s="1">
        <f>(AVERAGE(H17:J17)/F17)*G17</f>
        <v>121666.66666666667</v>
      </c>
      <c r="L17">
        <v>11</v>
      </c>
      <c r="M17" s="1">
        <f>K17</f>
        <v>121666.66666666667</v>
      </c>
      <c r="N17" s="1">
        <f>(200000-M17)/$N$1</f>
        <v>26111.111111111109</v>
      </c>
      <c r="O17" t="s">
        <v>120</v>
      </c>
    </row>
    <row r="18" spans="1:15">
      <c r="A18" s="2">
        <v>42878</v>
      </c>
      <c r="B18" t="s">
        <v>40</v>
      </c>
      <c r="D18">
        <v>3</v>
      </c>
      <c r="E18" s="22" t="s">
        <v>111</v>
      </c>
      <c r="F18">
        <v>0.5</v>
      </c>
      <c r="G18">
        <v>300</v>
      </c>
      <c r="H18">
        <v>26</v>
      </c>
      <c r="I18">
        <v>25</v>
      </c>
      <c r="J18">
        <v>26</v>
      </c>
      <c r="K18" s="1">
        <f>(AVERAGE(H18:J18)/F18)*G18</f>
        <v>15400</v>
      </c>
      <c r="M18" s="1">
        <f>K18</f>
        <v>15400</v>
      </c>
      <c r="N18" s="1">
        <f>(200000-M18)/$N$1</f>
        <v>61533.333333333336</v>
      </c>
    </row>
    <row r="19" spans="1:15">
      <c r="A19" s="2">
        <v>42878</v>
      </c>
      <c r="B19" t="s">
        <v>128</v>
      </c>
      <c r="D19">
        <v>3</v>
      </c>
      <c r="E19" s="22" t="s">
        <v>111</v>
      </c>
      <c r="F19">
        <v>0.5</v>
      </c>
      <c r="G19">
        <v>500</v>
      </c>
      <c r="H19">
        <v>69</v>
      </c>
      <c r="I19">
        <v>108</v>
      </c>
      <c r="J19">
        <v>70</v>
      </c>
      <c r="K19" s="1">
        <f t="shared" si="0"/>
        <v>82333.333333333328</v>
      </c>
      <c r="M19" s="1">
        <f>K19</f>
        <v>82333.333333333328</v>
      </c>
      <c r="N19" s="1">
        <f>(200000-M19)/$N$1</f>
        <v>39222.222222222226</v>
      </c>
    </row>
    <row r="20" spans="1:15">
      <c r="K20" s="1" t="e">
        <f t="shared" si="0"/>
        <v>#DIV/0!</v>
      </c>
      <c r="M20" s="1"/>
      <c r="N20" s="1"/>
    </row>
    <row r="21" spans="1:15">
      <c r="K21" s="1" t="e">
        <f t="shared" si="0"/>
        <v>#DIV/0!</v>
      </c>
      <c r="M21" s="1"/>
      <c r="N21" s="1"/>
    </row>
    <row r="22" spans="1:15">
      <c r="K22" s="1" t="e">
        <f t="shared" si="0"/>
        <v>#DIV/0!</v>
      </c>
      <c r="M22" s="1"/>
      <c r="N22" s="1"/>
    </row>
    <row r="23" spans="1:15">
      <c r="K23" s="1" t="e">
        <f t="shared" si="0"/>
        <v>#DIV/0!</v>
      </c>
      <c r="M23" s="1"/>
      <c r="N23" s="1"/>
    </row>
    <row r="24" spans="1:15">
      <c r="K24" s="1" t="e">
        <f t="shared" si="0"/>
        <v>#DIV/0!</v>
      </c>
      <c r="M24" s="1"/>
      <c r="N24" s="1"/>
    </row>
    <row r="25" spans="1:15">
      <c r="K25" s="1" t="e">
        <f t="shared" si="0"/>
        <v>#DIV/0!</v>
      </c>
      <c r="M25" s="1"/>
      <c r="N25" s="1"/>
    </row>
    <row r="26" spans="1:15">
      <c r="K26" s="1" t="e">
        <f t="shared" si="0"/>
        <v>#DIV/0!</v>
      </c>
      <c r="M26" s="1"/>
      <c r="N26" s="1"/>
    </row>
    <row r="27" spans="1:15">
      <c r="K27" s="1" t="e">
        <f t="shared" si="0"/>
        <v>#DIV/0!</v>
      </c>
      <c r="M27" s="1"/>
      <c r="N27" s="1"/>
    </row>
    <row r="28" spans="1:15">
      <c r="K28" s="1" t="e">
        <f t="shared" si="0"/>
        <v>#DIV/0!</v>
      </c>
      <c r="M28" s="1"/>
      <c r="N28" s="1"/>
    </row>
    <row r="29" spans="1:15">
      <c r="K29" s="1" t="e">
        <f t="shared" si="0"/>
        <v>#DIV/0!</v>
      </c>
      <c r="M29" s="1"/>
      <c r="N29" s="1"/>
    </row>
    <row r="30" spans="1:15">
      <c r="K30" s="1" t="e">
        <f t="shared" si="0"/>
        <v>#DIV/0!</v>
      </c>
      <c r="M30" s="1"/>
      <c r="N30" s="1"/>
    </row>
    <row r="31" spans="1:15">
      <c r="K31" s="1" t="e">
        <f t="shared" si="0"/>
        <v>#DIV/0!</v>
      </c>
      <c r="M31" s="1"/>
      <c r="N31" s="1"/>
    </row>
    <row r="32" spans="1:15">
      <c r="K32" s="1" t="e">
        <f t="shared" si="0"/>
        <v>#DIV/0!</v>
      </c>
      <c r="M32" s="1"/>
      <c r="N32" s="1"/>
    </row>
    <row r="33" spans="11:14" customFormat="1">
      <c r="K33" s="1" t="e">
        <f t="shared" si="0"/>
        <v>#DIV/0!</v>
      </c>
      <c r="M33" s="1"/>
      <c r="N33" s="1"/>
    </row>
    <row r="34" spans="11:14" customFormat="1">
      <c r="K34" s="1" t="e">
        <f t="shared" si="0"/>
        <v>#DIV/0!</v>
      </c>
      <c r="M34" s="1"/>
      <c r="N34" s="1"/>
    </row>
    <row r="35" spans="11:14" customFormat="1">
      <c r="K35" s="1" t="e">
        <f t="shared" si="0"/>
        <v>#DIV/0!</v>
      </c>
      <c r="M35" s="1"/>
      <c r="N35" s="1"/>
    </row>
    <row r="36" spans="11:14" customFormat="1">
      <c r="K36" s="1" t="e">
        <f t="shared" si="0"/>
        <v>#DIV/0!</v>
      </c>
      <c r="M36" s="1"/>
      <c r="N36" s="1"/>
    </row>
    <row r="37" spans="11:14" customFormat="1">
      <c r="K37" s="1" t="e">
        <f t="shared" si="0"/>
        <v>#DIV/0!</v>
      </c>
      <c r="M37" s="1"/>
      <c r="N37" s="1"/>
    </row>
    <row r="38" spans="11:14" customFormat="1">
      <c r="K38" s="1" t="e">
        <f t="shared" si="0"/>
        <v>#DIV/0!</v>
      </c>
      <c r="M38" s="1"/>
      <c r="N38" s="1"/>
    </row>
    <row r="39" spans="11:14" customFormat="1">
      <c r="K39" s="1" t="e">
        <f t="shared" si="0"/>
        <v>#DIV/0!</v>
      </c>
      <c r="M39" s="1"/>
      <c r="N39" s="1"/>
    </row>
    <row r="40" spans="11:14" customFormat="1">
      <c r="K40" s="1" t="e">
        <f t="shared" si="0"/>
        <v>#DIV/0!</v>
      </c>
      <c r="M40" s="1"/>
      <c r="N40" s="1"/>
    </row>
    <row r="41" spans="11:14" customFormat="1">
      <c r="K41" s="1" t="e">
        <f t="shared" si="0"/>
        <v>#DIV/0!</v>
      </c>
      <c r="M41" s="1"/>
      <c r="N41" s="1"/>
    </row>
    <row r="42" spans="11:14" customFormat="1">
      <c r="K42" s="1" t="e">
        <f t="shared" si="0"/>
        <v>#DIV/0!</v>
      </c>
      <c r="M42" s="1"/>
      <c r="N42" s="1"/>
    </row>
    <row r="43" spans="11:14" customFormat="1">
      <c r="K43" s="1" t="e">
        <f t="shared" si="0"/>
        <v>#DIV/0!</v>
      </c>
      <c r="M43" s="1"/>
      <c r="N43" s="1"/>
    </row>
    <row r="44" spans="11:14" customFormat="1">
      <c r="K44" s="1" t="e">
        <f t="shared" si="0"/>
        <v>#DIV/0!</v>
      </c>
      <c r="M44" s="1"/>
      <c r="N44" s="1"/>
    </row>
    <row r="1048576" spans="1:5">
      <c r="A1048576" s="2">
        <v>42878</v>
      </c>
      <c r="E1048576" s="22" t="s">
        <v>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larvae counts</vt:lpstr>
      <vt:lpstr>Larvae added to buckets</vt:lpstr>
      <vt:lpstr>Larval Sampling</vt:lpstr>
      <vt:lpstr>Bucket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2017-05-12T19:28:56Z</dcterms:created>
  <dcterms:modified xsi:type="dcterms:W3CDTF">2017-05-24T06:40:54Z</dcterms:modified>
</cp:coreProperties>
</file>