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520" tabRatio="1000" activeTab="5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HEAT SHOCK" sheetId="9" r:id="rId7"/>
    <sheet name="SPAWNING PLOTS-raw" sheetId="10" r:id="rId8"/>
    <sheet name="SPAWNING PLOTS-normalized" sheetId="11" r:id="rId9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8" l="1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F17" i="9"/>
  <c r="F16" i="9"/>
  <c r="F15" i="9"/>
  <c r="F14" i="9"/>
  <c r="F13" i="9"/>
  <c r="F12" i="9"/>
  <c r="E17" i="9"/>
  <c r="E16" i="9"/>
  <c r="E15" i="9"/>
  <c r="E14" i="9"/>
  <c r="E13" i="9"/>
  <c r="E12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9" i="9"/>
  <c r="F9" i="9"/>
  <c r="E8" i="9"/>
  <c r="F8" i="9"/>
  <c r="E7" i="9"/>
  <c r="F7" i="9"/>
  <c r="E6" i="9"/>
  <c r="F6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0" i="9"/>
  <c r="F10" i="9"/>
  <c r="E5" i="9"/>
  <c r="F5" i="9"/>
  <c r="R26" i="4"/>
  <c r="M26" i="4"/>
  <c r="P146" i="3"/>
  <c r="Q146" i="3"/>
  <c r="R146" i="3"/>
  <c r="T146" i="3"/>
  <c r="P145" i="3"/>
  <c r="Q145" i="3"/>
  <c r="R145" i="3"/>
  <c r="T145" i="3"/>
  <c r="P27" i="4"/>
  <c r="E4" i="9"/>
  <c r="F4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<sst xmlns="http://schemas.openxmlformats.org/spreadsheetml/2006/main" count="1066" uniqueCount="213">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</sst>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796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</cellXfs>
  <cellStyles count="796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82344"/>
        <c:axId val="2107544648"/>
      </c:scatterChart>
      <c:valAx>
        <c:axId val="211018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07544648"/>
        <c:crosses val="autoZero"/>
        <c:crossBetween val="midCat"/>
      </c:valAx>
      <c:valAx>
        <c:axId val="2107544648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1018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2.49401904761905E6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3.69495238095238E6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0104"/>
        <c:axId val="2110352856"/>
      </c:lineChart>
      <c:dateAx>
        <c:axId val="2110350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352856"/>
        <c:crosses val="autoZero"/>
        <c:auto val="1"/>
        <c:lblOffset val="100"/>
        <c:baseTimeUnit val="days"/>
      </c:dateAx>
      <c:valAx>
        <c:axId val="21103528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3501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13481.18404118404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19972.71557271557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2264"/>
        <c:axId val="2110555016"/>
      </c:lineChart>
      <c:dateAx>
        <c:axId val="211055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555016"/>
        <c:crosses val="autoZero"/>
        <c:auto val="1"/>
        <c:lblOffset val="100"/>
        <c:baseTimeUnit val="days"/>
      </c:dateAx>
      <c:valAx>
        <c:axId val="211055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55226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workbookViewId="0">
      <pane ySplit="2080" topLeftCell="A122" activePane="bottomLeft"/>
      <selection activeCell="G1" sqref="G1"/>
      <selection pane="bottomLeft" activeCell="P140" sqref="P140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hidden="1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/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/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/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/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/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/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/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/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/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/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/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/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/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/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/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/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/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/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/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/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/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/>
      <c r="V153" s="82"/>
      <c r="W153" s="83"/>
    </row>
    <row r="154" spans="1:23">
      <c r="A154" s="34">
        <v>43213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/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/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/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/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/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/>
      <c r="V160" s="82"/>
      <c r="W160" s="83"/>
    </row>
    <row r="161" spans="1:22">
      <c r="A161" s="34">
        <v>43216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V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opLeftCell="A26" workbookViewId="0">
      <selection activeCell="P42" sqref="P42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8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8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/>
      <c r="C42" s="42"/>
      <c r="D42" s="12"/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/>
      <c r="C43" s="42"/>
      <c r="D43" s="12"/>
      <c r="E43" s="42"/>
      <c r="F43" s="13"/>
      <c r="G43" s="13"/>
      <c r="H43" s="13"/>
      <c r="I43" s="13"/>
      <c r="J43" s="13"/>
      <c r="K43" s="13"/>
      <c r="L43" s="14" t="e">
        <f t="shared" si="2"/>
        <v>#DIV/0!</v>
      </c>
      <c r="M43" s="14" t="e">
        <f t="shared" si="0"/>
        <v>#DIV/0!</v>
      </c>
      <c r="N43" s="15"/>
      <c r="O43" s="51"/>
      <c r="P43" s="49"/>
      <c r="Q43" s="14">
        <v>100000</v>
      </c>
      <c r="R43" s="14" t="e">
        <f t="shared" si="3"/>
        <v>#DIV/0!</v>
      </c>
      <c r="S43" s="16" t="e">
        <f t="shared" si="1"/>
        <v>#DIV/0!</v>
      </c>
    </row>
    <row r="44" spans="1:19">
      <c r="A44" s="11">
        <v>43226</v>
      </c>
      <c r="B44" s="12"/>
      <c r="C44" s="42"/>
      <c r="D44" s="12"/>
      <c r="E44" s="42"/>
      <c r="F44" s="13"/>
      <c r="G44" s="13"/>
      <c r="H44" s="13"/>
      <c r="I44" s="13"/>
      <c r="J44" s="13"/>
      <c r="K44" s="13"/>
      <c r="L44" s="14" t="e">
        <f t="shared" si="2"/>
        <v>#DIV/0!</v>
      </c>
      <c r="M44" s="14" t="e">
        <f t="shared" si="0"/>
        <v>#DIV/0!</v>
      </c>
      <c r="N44" s="15"/>
      <c r="O44" s="51"/>
      <c r="P44" s="49"/>
      <c r="Q44" s="14">
        <v>100000</v>
      </c>
      <c r="R44" s="14" t="e">
        <f t="shared" si="3"/>
        <v>#DIV/0!</v>
      </c>
      <c r="S44" s="16" t="e">
        <f t="shared" si="1"/>
        <v>#DIV/0!</v>
      </c>
    </row>
    <row r="45" spans="1:19">
      <c r="A45" s="11">
        <v>43227</v>
      </c>
      <c r="B45" s="12"/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/>
      <c r="C46" s="42"/>
      <c r="D46" s="12"/>
      <c r="E46" s="42"/>
      <c r="F46" s="13"/>
      <c r="G46" s="13"/>
      <c r="H46" s="13"/>
      <c r="I46" s="13"/>
      <c r="J46" s="13"/>
      <c r="K46" s="13"/>
      <c r="L46" s="14" t="e">
        <f t="shared" si="2"/>
        <v>#DIV/0!</v>
      </c>
      <c r="M46" s="14" t="e">
        <f t="shared" si="0"/>
        <v>#DIV/0!</v>
      </c>
      <c r="N46" s="15"/>
      <c r="O46" s="51"/>
      <c r="P46" s="49"/>
      <c r="Q46" s="14">
        <v>100000</v>
      </c>
      <c r="R46" s="14" t="e">
        <f t="shared" si="3"/>
        <v>#DIV/0!</v>
      </c>
      <c r="S46" s="16" t="e">
        <f t="shared" si="1"/>
        <v>#DIV/0!</v>
      </c>
    </row>
    <row r="47" spans="1:19">
      <c r="A47" s="11">
        <v>43229</v>
      </c>
      <c r="B47" s="12"/>
      <c r="C47" s="42"/>
      <c r="D47" s="12"/>
      <c r="E47" s="42"/>
      <c r="F47" s="13"/>
      <c r="G47" s="13"/>
      <c r="H47" s="13"/>
      <c r="I47" s="13"/>
      <c r="J47" s="13"/>
      <c r="K47" s="13"/>
      <c r="L47" s="14" t="e">
        <f t="shared" si="2"/>
        <v>#DIV/0!</v>
      </c>
      <c r="M47" s="14" t="e">
        <f t="shared" si="0"/>
        <v>#DIV/0!</v>
      </c>
      <c r="N47" s="15"/>
      <c r="O47" s="51"/>
      <c r="P47" s="49"/>
      <c r="Q47" s="14">
        <v>100000</v>
      </c>
      <c r="R47" s="14" t="e">
        <f t="shared" si="3"/>
        <v>#DIV/0!</v>
      </c>
      <c r="S47" s="16" t="e">
        <f t="shared" si="1"/>
        <v>#DIV/0!</v>
      </c>
    </row>
    <row r="48" spans="1:19">
      <c r="A48" s="11">
        <v>43230</v>
      </c>
      <c r="B48" s="12"/>
      <c r="C48" s="42"/>
      <c r="D48" s="12"/>
      <c r="E48" s="42"/>
      <c r="F48" s="13"/>
      <c r="G48" s="13"/>
      <c r="H48" s="13"/>
      <c r="I48" s="13"/>
      <c r="J48" s="13"/>
      <c r="K48" s="13"/>
      <c r="L48" s="14" t="e">
        <f>AVERAGE(F48:K48)</f>
        <v>#DIV/0!</v>
      </c>
      <c r="M48" s="14" t="e">
        <f t="shared" si="0"/>
        <v>#DIV/0!</v>
      </c>
      <c r="N48" s="15"/>
      <c r="O48" s="51"/>
      <c r="P48" s="49"/>
      <c r="Q48" s="14">
        <v>100000</v>
      </c>
      <c r="R48" s="14" t="e">
        <f t="shared" si="3"/>
        <v>#DIV/0!</v>
      </c>
      <c r="S48" s="16" t="e">
        <f t="shared" si="1"/>
        <v>#DIV/0!</v>
      </c>
    </row>
    <row r="49" spans="1:1">
      <c r="A49" s="11">
        <v>43231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24" sqref="I24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8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8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 t="shared" ref="H15:H16" si="3">AVERAGE(E15:G15)</f>
        <v>763.66666666666663</v>
      </c>
      <c r="I15" s="107">
        <f t="shared" ref="I15:I16" si="4"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 t="shared" si="3"/>
        <v>752.33333333333337</v>
      </c>
      <c r="I16" s="107">
        <f t="shared" si="4"/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 t="shared" ref="H17:H19" si="5">AVERAGE(E17:G17)</f>
        <v>884.33333333333337</v>
      </c>
      <c r="I17" s="107">
        <f t="shared" ref="I17:I19" si="6">STDEV(E17:G17)</f>
        <v>71.570478085124833</v>
      </c>
      <c r="J17" s="137">
        <f t="shared" ref="J17:J19" si="7"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 t="shared" si="5"/>
        <v>715.33333333333337</v>
      </c>
      <c r="I18" s="107">
        <f t="shared" si="6"/>
        <v>30.98924544633724</v>
      </c>
      <c r="J18" s="137">
        <f t="shared" si="7"/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 t="shared" si="5"/>
        <v>825.66666666666663</v>
      </c>
      <c r="I19" s="107">
        <f t="shared" si="6"/>
        <v>100.37097854127623</v>
      </c>
      <c r="J19" s="137">
        <f t="shared" si="7"/>
        <v>3.2728788826349754E-2</v>
      </c>
    </row>
    <row r="20" spans="1:10">
      <c r="G20" s="189" t="s">
        <v>212</v>
      </c>
      <c r="H20" s="190">
        <f>AVERAGE(H2:H19)</f>
        <v>824.32407407407413</v>
      </c>
      <c r="I20" s="191">
        <f>AVERAGE(I2:I19)</f>
        <v>53.536806984109617</v>
      </c>
      <c r="J20" s="192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7" sqref="E17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</cols>
  <sheetData>
    <row r="1" spans="1:13">
      <c r="A1" t="s">
        <v>175</v>
      </c>
      <c r="B1" t="s">
        <v>176</v>
      </c>
    </row>
    <row r="2" spans="1:13">
      <c r="G2" s="185" t="s">
        <v>185</v>
      </c>
      <c r="H2" s="185"/>
      <c r="I2" s="185"/>
      <c r="J2" s="185" t="s">
        <v>186</v>
      </c>
      <c r="K2" s="185"/>
      <c r="L2" s="185"/>
      <c r="M2" s="101"/>
    </row>
    <row r="3" spans="1:13" ht="30">
      <c r="A3" t="s">
        <v>0</v>
      </c>
      <c r="B3" t="s">
        <v>1</v>
      </c>
      <c r="C3" t="s">
        <v>81</v>
      </c>
      <c r="D3" s="2" t="s">
        <v>172</v>
      </c>
      <c r="E3" s="97" t="s">
        <v>173</v>
      </c>
      <c r="F3" s="97" t="s">
        <v>181</v>
      </c>
      <c r="G3" t="s">
        <v>178</v>
      </c>
      <c r="H3" t="s">
        <v>179</v>
      </c>
      <c r="I3" t="s">
        <v>180</v>
      </c>
      <c r="J3" t="s">
        <v>178</v>
      </c>
      <c r="K3" t="s">
        <v>179</v>
      </c>
      <c r="L3" t="s">
        <v>180</v>
      </c>
    </row>
    <row r="4" spans="1:13">
      <c r="A4" s="60">
        <v>43211</v>
      </c>
      <c r="B4" t="s">
        <v>36</v>
      </c>
      <c r="C4" t="s">
        <v>42</v>
      </c>
      <c r="D4" s="2">
        <v>326</v>
      </c>
      <c r="E4" s="107">
        <f t="shared" ref="E4:E10" si="0">(20/D4)*1000</f>
        <v>61.349693251533743</v>
      </c>
      <c r="F4" s="107">
        <f t="shared" ref="F4:F10" si="1">(10*1000)-E4</f>
        <v>9938.6503067484664</v>
      </c>
      <c r="G4" s="156" t="s">
        <v>188</v>
      </c>
      <c r="H4" s="156" t="s">
        <v>187</v>
      </c>
      <c r="I4" s="156" t="s">
        <v>189</v>
      </c>
      <c r="J4" s="156"/>
      <c r="K4" s="156"/>
      <c r="L4" s="156"/>
      <c r="M4" t="s">
        <v>193</v>
      </c>
    </row>
    <row r="5" spans="1:13">
      <c r="A5" s="60">
        <v>43211</v>
      </c>
      <c r="B5" t="s">
        <v>37</v>
      </c>
      <c r="C5" t="s">
        <v>39</v>
      </c>
      <c r="D5" s="2">
        <v>1044</v>
      </c>
      <c r="E5" s="107">
        <f t="shared" si="0"/>
        <v>19.157088122605362</v>
      </c>
      <c r="F5" s="107">
        <f t="shared" si="1"/>
        <v>9980.8429118773947</v>
      </c>
      <c r="G5" s="156" t="s">
        <v>190</v>
      </c>
      <c r="H5" s="156" t="s">
        <v>191</v>
      </c>
      <c r="I5" s="156" t="s">
        <v>192</v>
      </c>
      <c r="J5" s="156"/>
      <c r="K5" s="156"/>
      <c r="L5" s="156"/>
    </row>
    <row r="6" spans="1:13">
      <c r="A6" s="60">
        <v>43212</v>
      </c>
      <c r="B6" t="s">
        <v>29</v>
      </c>
      <c r="C6" t="s">
        <v>62</v>
      </c>
      <c r="D6" s="2">
        <v>341.11111111111109</v>
      </c>
      <c r="E6" s="107">
        <f t="shared" si="0"/>
        <v>58.631921824104239</v>
      </c>
      <c r="F6" s="107">
        <f t="shared" si="1"/>
        <v>9941.3680781758958</v>
      </c>
      <c r="G6" s="156"/>
      <c r="H6" s="156"/>
      <c r="I6" s="156"/>
      <c r="J6" s="156"/>
      <c r="K6" s="156"/>
      <c r="L6" s="156"/>
    </row>
    <row r="7" spans="1:13">
      <c r="A7" s="60">
        <v>43212</v>
      </c>
      <c r="B7" t="s">
        <v>59</v>
      </c>
      <c r="C7" t="s">
        <v>70</v>
      </c>
      <c r="D7" s="2">
        <v>671.66666666666663</v>
      </c>
      <c r="E7" s="107">
        <f t="shared" si="0"/>
        <v>29.776674937965261</v>
      </c>
      <c r="F7" s="107">
        <f t="shared" si="1"/>
        <v>9970.2233250620338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37</v>
      </c>
      <c r="C8" t="s">
        <v>68</v>
      </c>
      <c r="D8" s="2">
        <v>253.33333333333334</v>
      </c>
      <c r="E8" s="107">
        <f t="shared" si="0"/>
        <v>78.94736842105263</v>
      </c>
      <c r="F8" s="107">
        <f t="shared" si="1"/>
        <v>9921.0526315789466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36</v>
      </c>
      <c r="C9" t="s">
        <v>42</v>
      </c>
      <c r="D9" s="2">
        <v>105.83333333333333</v>
      </c>
      <c r="E9" s="107">
        <f t="shared" si="0"/>
        <v>188.97637795275591</v>
      </c>
      <c r="F9" s="107">
        <f t="shared" si="1"/>
        <v>9811.0236220472434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59</v>
      </c>
      <c r="C10" t="s">
        <v>66</v>
      </c>
      <c r="D10" s="2">
        <v>399</v>
      </c>
      <c r="E10" s="107">
        <f t="shared" si="0"/>
        <v>50.125313283208015</v>
      </c>
      <c r="F10" s="107">
        <f t="shared" si="1"/>
        <v>9949.874686716792</v>
      </c>
    </row>
    <row r="12" spans="1:13">
      <c r="A12" s="60">
        <v>43215</v>
      </c>
      <c r="B12" t="s">
        <v>29</v>
      </c>
      <c r="C12" s="45" t="s">
        <v>62</v>
      </c>
      <c r="D12" s="2">
        <v>973.33333333333326</v>
      </c>
      <c r="E12" s="107">
        <f t="shared" ref="E12:E17" si="2">(20/D12)*1000</f>
        <v>20.547945205479454</v>
      </c>
      <c r="F12" s="107">
        <f t="shared" ref="F12:F17" si="3">(10*1000)-E12</f>
        <v>9979.4520547945212</v>
      </c>
    </row>
    <row r="13" spans="1:13">
      <c r="A13" s="60">
        <v>43215</v>
      </c>
      <c r="B13" t="s">
        <v>28</v>
      </c>
      <c r="C13" s="45" t="s">
        <v>69</v>
      </c>
      <c r="D13" s="2">
        <v>541.33333333333337</v>
      </c>
      <c r="E13" s="107">
        <f t="shared" si="2"/>
        <v>36.945812807881772</v>
      </c>
      <c r="F13" s="107">
        <f t="shared" si="3"/>
        <v>9963.0541871921178</v>
      </c>
    </row>
    <row r="14" spans="1:13">
      <c r="A14" s="60">
        <v>43215</v>
      </c>
      <c r="B14" t="s">
        <v>37</v>
      </c>
      <c r="C14" s="45" t="s">
        <v>39</v>
      </c>
      <c r="D14" s="2">
        <v>405.5555555555556</v>
      </c>
      <c r="E14" s="107">
        <f t="shared" si="2"/>
        <v>49.315068493150676</v>
      </c>
      <c r="F14" s="107">
        <f t="shared" si="3"/>
        <v>9950.6849315068484</v>
      </c>
    </row>
    <row r="15" spans="1:13">
      <c r="A15" s="60">
        <v>43215</v>
      </c>
      <c r="B15" t="s">
        <v>84</v>
      </c>
      <c r="C15" s="45" t="s">
        <v>97</v>
      </c>
      <c r="D15" s="2">
        <v>593.33333333333337</v>
      </c>
      <c r="E15" s="107">
        <f t="shared" si="2"/>
        <v>33.707865168539328</v>
      </c>
      <c r="F15" s="107">
        <f t="shared" si="3"/>
        <v>9966.2921348314612</v>
      </c>
    </row>
    <row r="16" spans="1:13">
      <c r="A16" s="60">
        <v>43215</v>
      </c>
      <c r="B16" t="s">
        <v>36</v>
      </c>
      <c r="C16" s="45" t="s">
        <v>38</v>
      </c>
      <c r="D16" s="2">
        <v>356.66666666666669</v>
      </c>
      <c r="E16" s="107">
        <f t="shared" si="2"/>
        <v>56.074766355140184</v>
      </c>
      <c r="F16" s="107">
        <f t="shared" si="3"/>
        <v>9943.925233644859</v>
      </c>
    </row>
    <row r="17" spans="1:6">
      <c r="A17" s="60">
        <v>43215</v>
      </c>
      <c r="B17" t="s">
        <v>61</v>
      </c>
      <c r="C17" s="45" t="s">
        <v>66</v>
      </c>
      <c r="D17" s="2">
        <v>427.77777777777783</v>
      </c>
      <c r="E17" s="107">
        <f t="shared" si="2"/>
        <v>46.753246753246749</v>
      </c>
      <c r="F17" s="107">
        <f t="shared" si="3"/>
        <v>9953.2467532467526</v>
      </c>
    </row>
  </sheetData>
  <mergeCells count="2">
    <mergeCell ref="G2:I2"/>
    <mergeCell ref="J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zoomScale="80" zoomScaleNormal="80" zoomScalePageLayoutView="80" workbookViewId="0">
      <pane ySplit="1560" topLeftCell="A4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187" t="s">
        <v>209</v>
      </c>
      <c r="B1" s="186" t="s">
        <v>198</v>
      </c>
      <c r="C1" s="186"/>
      <c r="D1" s="186"/>
      <c r="E1" s="186"/>
      <c r="F1" s="186" t="s">
        <v>199</v>
      </c>
      <c r="G1" s="186"/>
      <c r="H1" s="186"/>
      <c r="I1" s="186"/>
      <c r="J1" s="186" t="s">
        <v>200</v>
      </c>
      <c r="K1" s="186"/>
      <c r="L1" s="186"/>
      <c r="M1" s="186"/>
      <c r="N1" s="186" t="s">
        <v>201</v>
      </c>
      <c r="O1" s="186"/>
      <c r="P1" s="186"/>
      <c r="Q1" s="186"/>
      <c r="R1" s="186" t="s">
        <v>198</v>
      </c>
      <c r="S1" s="186"/>
      <c r="T1" s="186"/>
      <c r="U1" s="186"/>
      <c r="V1" s="186" t="s">
        <v>199</v>
      </c>
      <c r="W1" s="186"/>
      <c r="X1" s="186"/>
      <c r="Y1" s="186"/>
      <c r="Z1" s="186" t="s">
        <v>200</v>
      </c>
      <c r="AA1" s="186"/>
      <c r="AB1" s="186"/>
      <c r="AC1" s="186"/>
      <c r="AD1" s="186" t="s">
        <v>201</v>
      </c>
      <c r="AE1" s="186"/>
      <c r="AF1" s="186"/>
      <c r="AG1" s="186"/>
    </row>
    <row r="2" spans="1:33" ht="26" customHeight="1">
      <c r="A2" s="187"/>
      <c r="B2" s="186" t="s">
        <v>37</v>
      </c>
      <c r="C2" s="186"/>
      <c r="D2" s="186" t="s">
        <v>28</v>
      </c>
      <c r="E2" s="186"/>
      <c r="F2" s="186" t="s">
        <v>29</v>
      </c>
      <c r="G2" s="186"/>
      <c r="H2" s="186" t="s">
        <v>36</v>
      </c>
      <c r="I2" s="186"/>
      <c r="J2" s="186" t="s">
        <v>83</v>
      </c>
      <c r="K2" s="186"/>
      <c r="L2" s="186" t="s">
        <v>84</v>
      </c>
      <c r="M2" s="186"/>
      <c r="N2" s="186" t="s">
        <v>61</v>
      </c>
      <c r="O2" s="186"/>
      <c r="P2" s="186" t="s">
        <v>59</v>
      </c>
      <c r="Q2" s="186"/>
      <c r="R2" s="186" t="s">
        <v>37</v>
      </c>
      <c r="S2" s="186"/>
      <c r="T2" s="186" t="s">
        <v>28</v>
      </c>
      <c r="U2" s="186"/>
      <c r="V2" s="186" t="s">
        <v>29</v>
      </c>
      <c r="W2" s="186"/>
      <c r="X2" s="186" t="s">
        <v>36</v>
      </c>
      <c r="Y2" s="186"/>
      <c r="Z2" s="186" t="s">
        <v>83</v>
      </c>
      <c r="AA2" s="186"/>
      <c r="AB2" s="186" t="s">
        <v>84</v>
      </c>
      <c r="AC2" s="186"/>
      <c r="AD2" s="186" t="s">
        <v>61</v>
      </c>
      <c r="AE2" s="186"/>
      <c r="AF2" s="186" t="s">
        <v>59</v>
      </c>
      <c r="AG2" s="186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305433.33333333337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2494019.0476190476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0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286000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3694952.3809523806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3694952.3809523806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R1" zoomScale="80" zoomScaleNormal="80" zoomScalePageLayoutView="80" workbookViewId="0">
      <pane ySplit="1480" topLeftCell="A7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186" t="s">
        <v>198</v>
      </c>
      <c r="C1" s="186"/>
      <c r="D1" s="186"/>
      <c r="E1" s="186"/>
      <c r="F1" s="186" t="s">
        <v>199</v>
      </c>
      <c r="G1" s="186"/>
      <c r="H1" s="186"/>
      <c r="I1" s="186"/>
      <c r="J1" s="186" t="s">
        <v>200</v>
      </c>
      <c r="K1" s="186"/>
      <c r="L1" s="186"/>
      <c r="M1" s="186"/>
      <c r="N1" s="186" t="s">
        <v>201</v>
      </c>
      <c r="O1" s="186"/>
      <c r="P1" s="186"/>
      <c r="Q1" s="186"/>
      <c r="R1" s="186" t="s">
        <v>198</v>
      </c>
      <c r="S1" s="186"/>
      <c r="T1" s="186"/>
      <c r="U1" s="186"/>
      <c r="V1" s="186" t="s">
        <v>199</v>
      </c>
      <c r="W1" s="186"/>
      <c r="X1" s="186"/>
      <c r="Y1" s="186"/>
      <c r="Z1" s="186" t="s">
        <v>200</v>
      </c>
      <c r="AA1" s="186"/>
      <c r="AB1" s="186"/>
      <c r="AC1" s="186"/>
      <c r="AD1" s="186" t="s">
        <v>201</v>
      </c>
      <c r="AE1" s="186"/>
      <c r="AF1" s="186"/>
      <c r="AG1" s="186"/>
    </row>
    <row r="2" spans="1:33" ht="27" customHeight="1">
      <c r="A2" s="145" t="s">
        <v>196</v>
      </c>
      <c r="B2" s="186" t="s">
        <v>37</v>
      </c>
      <c r="C2" s="186"/>
      <c r="D2" s="186" t="s">
        <v>28</v>
      </c>
      <c r="E2" s="186"/>
      <c r="F2" s="186" t="s">
        <v>29</v>
      </c>
      <c r="G2" s="186"/>
      <c r="H2" s="186" t="s">
        <v>36</v>
      </c>
      <c r="I2" s="186"/>
      <c r="J2" s="186" t="s">
        <v>83</v>
      </c>
      <c r="K2" s="186"/>
      <c r="L2" s="186" t="s">
        <v>84</v>
      </c>
      <c r="M2" s="186"/>
      <c r="N2" s="186" t="s">
        <v>61</v>
      </c>
      <c r="O2" s="186"/>
      <c r="P2" s="186" t="s">
        <v>59</v>
      </c>
      <c r="Q2" s="186"/>
      <c r="R2" s="186" t="s">
        <v>37</v>
      </c>
      <c r="S2" s="186"/>
      <c r="T2" s="186" t="s">
        <v>28</v>
      </c>
      <c r="U2" s="186"/>
      <c r="V2" s="186" t="s">
        <v>29</v>
      </c>
      <c r="W2" s="186"/>
      <c r="X2" s="186" t="s">
        <v>36</v>
      </c>
      <c r="Y2" s="186"/>
      <c r="Z2" s="186" t="s">
        <v>83</v>
      </c>
      <c r="AA2" s="186"/>
      <c r="AB2" s="186" t="s">
        <v>84</v>
      </c>
      <c r="AC2" s="186"/>
      <c r="AD2" s="186" t="s">
        <v>61</v>
      </c>
      <c r="AE2" s="186"/>
      <c r="AF2" s="186" t="s">
        <v>59</v>
      </c>
      <c r="AG2" s="186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1650.9909909909911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13481.184041184039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0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1545.9459459459461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19972.71557271557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19972.71557271557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HEAT SHOCK</vt:lpstr>
      <vt:lpstr>SPAWNING PLOTS-raw</vt:lpstr>
      <vt:lpstr>SPAWNING PLOTS-normalized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2018-05-04T17:45:41Z</dcterms:modified>
</cp:coreProperties>
</file>