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ÀLISI SERIES TEMPORALS\Pràctica 1\"/>
    </mc:Choice>
  </mc:AlternateContent>
  <bookViews>
    <workbookView xWindow="0" yWindow="465" windowWidth="28800" windowHeight="17535" activeTab="2"/>
  </bookViews>
  <sheets>
    <sheet name="BBDD Original" sheetId="1" r:id="rId1"/>
    <sheet name="Dades Pràctica 1" sheetId="3" r:id="rId2"/>
    <sheet name="Test de Daniel" sheetId="5" r:id="rId3"/>
    <sheet name="Test K-W" sheetId="6" r:id="rId4"/>
    <sheet name="1. Mètode Ingenu" sheetId="10" r:id="rId5"/>
    <sheet name="2. Dobles mitjanes mòbils" sheetId="7" r:id="rId6"/>
    <sheet name="3. Allisat exponencial de Holt" sheetId="8" r:id="rId7"/>
    <sheet name="4. Tendència lineal" sheetId="4" r:id="rId8"/>
    <sheet name="Regressió" sheetId="9" r:id="rId9"/>
  </sheets>
  <definedNames>
    <definedName name="_xlnm._FilterDatabase" localSheetId="1" hidden="1">'Dades Pràctica 1'!$A$1:$B$81</definedName>
  </definedNames>
  <calcPr calcId="162913"/>
</workbook>
</file>

<file path=xl/calcChain.xml><?xml version="1.0" encoding="utf-8"?>
<calcChain xmlns="http://schemas.openxmlformats.org/spreadsheetml/2006/main">
  <c r="D76" i="10" l="1"/>
  <c r="D77" i="10"/>
  <c r="E77" i="10" s="1"/>
  <c r="F77" i="10" s="1"/>
  <c r="H77" i="10" s="1"/>
  <c r="D78" i="10"/>
  <c r="D79" i="10"/>
  <c r="E79" i="10" s="1"/>
  <c r="G79" i="10" s="1"/>
  <c r="D80" i="10"/>
  <c r="D81" i="10"/>
  <c r="E81" i="10" s="1"/>
  <c r="G81" i="10" s="1"/>
  <c r="D82" i="10"/>
  <c r="D75" i="10"/>
  <c r="E75" i="10"/>
  <c r="G75" i="10" s="1"/>
  <c r="E82" i="10"/>
  <c r="G82" i="10" s="1"/>
  <c r="D4" i="10"/>
  <c r="D5" i="10"/>
  <c r="D6" i="10"/>
  <c r="D7" i="10"/>
  <c r="E7" i="10" s="1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E23" i="10" s="1"/>
  <c r="D24" i="10"/>
  <c r="D25" i="10"/>
  <c r="D26" i="10"/>
  <c r="E26" i="10" s="1"/>
  <c r="D27" i="10"/>
  <c r="E27" i="10" s="1"/>
  <c r="D28" i="10"/>
  <c r="D29" i="10"/>
  <c r="D30" i="10"/>
  <c r="E30" i="10" s="1"/>
  <c r="D31" i="10"/>
  <c r="E31" i="10" s="1"/>
  <c r="D32" i="10"/>
  <c r="D33" i="10"/>
  <c r="D34" i="10"/>
  <c r="E34" i="10" s="1"/>
  <c r="D35" i="10"/>
  <c r="E35" i="10" s="1"/>
  <c r="D36" i="10"/>
  <c r="D37" i="10"/>
  <c r="D38" i="10"/>
  <c r="D39" i="10"/>
  <c r="D40" i="10"/>
  <c r="D41" i="10"/>
  <c r="D42" i="10"/>
  <c r="D43" i="10"/>
  <c r="E43" i="10" s="1"/>
  <c r="D44" i="10"/>
  <c r="D45" i="10"/>
  <c r="D46" i="10"/>
  <c r="D47" i="10"/>
  <c r="E47" i="10" s="1"/>
  <c r="D48" i="10"/>
  <c r="D49" i="10"/>
  <c r="D50" i="10"/>
  <c r="D51" i="10"/>
  <c r="E51" i="10" s="1"/>
  <c r="D52" i="10"/>
  <c r="D53" i="10"/>
  <c r="D54" i="10"/>
  <c r="E54" i="10" s="1"/>
  <c r="D55" i="10"/>
  <c r="E55" i="10" s="1"/>
  <c r="D56" i="10"/>
  <c r="D57" i="10"/>
  <c r="D58" i="10"/>
  <c r="E58" i="10" s="1"/>
  <c r="G58" i="10" s="1"/>
  <c r="D59" i="10"/>
  <c r="E59" i="10" s="1"/>
  <c r="D60" i="10"/>
  <c r="D61" i="10"/>
  <c r="D62" i="10"/>
  <c r="D63" i="10"/>
  <c r="D64" i="10"/>
  <c r="D65" i="10"/>
  <c r="D66" i="10"/>
  <c r="D67" i="10"/>
  <c r="D68" i="10"/>
  <c r="D69" i="10"/>
  <c r="D70" i="10"/>
  <c r="D71" i="10"/>
  <c r="E71" i="10" s="1"/>
  <c r="D72" i="10"/>
  <c r="E72" i="10" s="1"/>
  <c r="D73" i="10"/>
  <c r="D3" i="10"/>
  <c r="E3" i="10" s="1"/>
  <c r="E78" i="10"/>
  <c r="G78" i="10" s="1"/>
  <c r="E80" i="10"/>
  <c r="E76" i="10"/>
  <c r="E73" i="10"/>
  <c r="G73" i="10" s="1"/>
  <c r="E70" i="10"/>
  <c r="G70" i="10" s="1"/>
  <c r="F69" i="10"/>
  <c r="H69" i="10" s="1"/>
  <c r="E69" i="10"/>
  <c r="G69" i="10" s="1"/>
  <c r="E68" i="10"/>
  <c r="E67" i="10"/>
  <c r="E66" i="10"/>
  <c r="G66" i="10" s="1"/>
  <c r="E65" i="10"/>
  <c r="G65" i="10" s="1"/>
  <c r="E64" i="10"/>
  <c r="E63" i="10"/>
  <c r="E62" i="10"/>
  <c r="G62" i="10" s="1"/>
  <c r="E61" i="10"/>
  <c r="G61" i="10" s="1"/>
  <c r="E60" i="10"/>
  <c r="E57" i="10"/>
  <c r="G57" i="10" s="1"/>
  <c r="E56" i="10"/>
  <c r="E53" i="10"/>
  <c r="G53" i="10" s="1"/>
  <c r="E52" i="10"/>
  <c r="F52" i="10" s="1"/>
  <c r="H52" i="10" s="1"/>
  <c r="E50" i="10"/>
  <c r="E49" i="10"/>
  <c r="G49" i="10" s="1"/>
  <c r="E48" i="10"/>
  <c r="F48" i="10" s="1"/>
  <c r="H48" i="10" s="1"/>
  <c r="E46" i="10"/>
  <c r="E45" i="10"/>
  <c r="G45" i="10" s="1"/>
  <c r="E44" i="10"/>
  <c r="F44" i="10" s="1"/>
  <c r="H44" i="10" s="1"/>
  <c r="E42" i="10"/>
  <c r="F41" i="10"/>
  <c r="H41" i="10" s="1"/>
  <c r="E41" i="10"/>
  <c r="G41" i="10" s="1"/>
  <c r="E40" i="10"/>
  <c r="F40" i="10" s="1"/>
  <c r="H40" i="10" s="1"/>
  <c r="E39" i="10"/>
  <c r="E38" i="10"/>
  <c r="E37" i="10"/>
  <c r="G37" i="10" s="1"/>
  <c r="E36" i="10"/>
  <c r="F36" i="10" s="1"/>
  <c r="H36" i="10" s="1"/>
  <c r="E33" i="10"/>
  <c r="G33" i="10" s="1"/>
  <c r="E32" i="10"/>
  <c r="F32" i="10" s="1"/>
  <c r="H32" i="10" s="1"/>
  <c r="E29" i="10"/>
  <c r="G29" i="10" s="1"/>
  <c r="E28" i="10"/>
  <c r="F28" i="10" s="1"/>
  <c r="H28" i="10" s="1"/>
  <c r="E25" i="10"/>
  <c r="G25" i="10" s="1"/>
  <c r="G24" i="10"/>
  <c r="E24" i="10"/>
  <c r="F24" i="10" s="1"/>
  <c r="H24" i="10" s="1"/>
  <c r="E22" i="10"/>
  <c r="F21" i="10"/>
  <c r="H21" i="10" s="1"/>
  <c r="E21" i="10"/>
  <c r="G21" i="10" s="1"/>
  <c r="E20" i="10"/>
  <c r="F20" i="10" s="1"/>
  <c r="H20" i="10" s="1"/>
  <c r="E19" i="10"/>
  <c r="E18" i="10"/>
  <c r="E17" i="10"/>
  <c r="G17" i="10" s="1"/>
  <c r="E16" i="10"/>
  <c r="F16" i="10" s="1"/>
  <c r="H16" i="10" s="1"/>
  <c r="E15" i="10"/>
  <c r="E14" i="10"/>
  <c r="E13" i="10"/>
  <c r="G13" i="10" s="1"/>
  <c r="E12" i="10"/>
  <c r="F12" i="10" s="1"/>
  <c r="H12" i="10" s="1"/>
  <c r="E11" i="10"/>
  <c r="E10" i="10"/>
  <c r="E9" i="10"/>
  <c r="G9" i="10" s="1"/>
  <c r="G8" i="10"/>
  <c r="E8" i="10"/>
  <c r="F8" i="10" s="1"/>
  <c r="H8" i="10" s="1"/>
  <c r="E6" i="10"/>
  <c r="F5" i="10"/>
  <c r="H5" i="10" s="1"/>
  <c r="E5" i="10"/>
  <c r="G5" i="10" s="1"/>
  <c r="E4" i="10"/>
  <c r="F4" i="10" s="1"/>
  <c r="H4" i="10" s="1"/>
  <c r="L90" i="7"/>
  <c r="K90" i="7"/>
  <c r="J90" i="7"/>
  <c r="L86" i="7"/>
  <c r="K86" i="7"/>
  <c r="J86" i="7"/>
  <c r="H90" i="4"/>
  <c r="G90" i="4"/>
  <c r="F90" i="4"/>
  <c r="H86" i="4"/>
  <c r="G86" i="4"/>
  <c r="F86" i="4"/>
  <c r="F7" i="4"/>
  <c r="H7" i="4" s="1"/>
  <c r="F10" i="4"/>
  <c r="H10" i="4" s="1"/>
  <c r="F13" i="4"/>
  <c r="H13" i="4" s="1"/>
  <c r="F23" i="4"/>
  <c r="H23" i="4" s="1"/>
  <c r="F26" i="4"/>
  <c r="H26" i="4" s="1"/>
  <c r="F29" i="4"/>
  <c r="H29" i="4" s="1"/>
  <c r="F39" i="4"/>
  <c r="H39" i="4" s="1"/>
  <c r="F45" i="4"/>
  <c r="H45" i="4" s="1"/>
  <c r="F55" i="4"/>
  <c r="H55" i="4" s="1"/>
  <c r="F71" i="4"/>
  <c r="H71" i="4" s="1"/>
  <c r="F78" i="4"/>
  <c r="H78" i="4" s="1"/>
  <c r="E6" i="4"/>
  <c r="E10" i="4"/>
  <c r="G10" i="4" s="1"/>
  <c r="E14" i="4"/>
  <c r="E22" i="4"/>
  <c r="E25" i="4"/>
  <c r="E26" i="4"/>
  <c r="G26" i="4" s="1"/>
  <c r="E30" i="4"/>
  <c r="E38" i="4"/>
  <c r="E42" i="4"/>
  <c r="G42" i="4" s="1"/>
  <c r="E46" i="4"/>
  <c r="E49" i="4"/>
  <c r="E53" i="4"/>
  <c r="G53" i="4" s="1"/>
  <c r="E54" i="4"/>
  <c r="E57" i="4"/>
  <c r="E58" i="4"/>
  <c r="G58" i="4" s="1"/>
  <c r="E62" i="4"/>
  <c r="E70" i="4"/>
  <c r="F70" i="4" s="1"/>
  <c r="H70" i="4" s="1"/>
  <c r="E75" i="4"/>
  <c r="G75" i="4" s="1"/>
  <c r="E79" i="4"/>
  <c r="F79" i="4" s="1"/>
  <c r="H79" i="4" s="1"/>
  <c r="E82" i="4"/>
  <c r="F82" i="4" s="1"/>
  <c r="H82" i="4" s="1"/>
  <c r="D3" i="4"/>
  <c r="E3" i="4" s="1"/>
  <c r="D4" i="4"/>
  <c r="E4" i="4" s="1"/>
  <c r="D5" i="4"/>
  <c r="E5" i="4" s="1"/>
  <c r="G5" i="4" s="1"/>
  <c r="D6" i="4"/>
  <c r="D7" i="4"/>
  <c r="E7" i="4" s="1"/>
  <c r="G7" i="4" s="1"/>
  <c r="D8" i="4"/>
  <c r="E8" i="4" s="1"/>
  <c r="D9" i="4"/>
  <c r="E9" i="4" s="1"/>
  <c r="D10" i="4"/>
  <c r="D11" i="4"/>
  <c r="E11" i="4" s="1"/>
  <c r="D12" i="4"/>
  <c r="E12" i="4" s="1"/>
  <c r="D13" i="4"/>
  <c r="E13" i="4" s="1"/>
  <c r="G13" i="4" s="1"/>
  <c r="D14" i="4"/>
  <c r="D15" i="4"/>
  <c r="E15" i="4" s="1"/>
  <c r="G15" i="4" s="1"/>
  <c r="D16" i="4"/>
  <c r="E16" i="4" s="1"/>
  <c r="D17" i="4"/>
  <c r="E17" i="4" s="1"/>
  <c r="D18" i="4"/>
  <c r="E18" i="4" s="1"/>
  <c r="G18" i="4" s="1"/>
  <c r="D19" i="4"/>
  <c r="E19" i="4" s="1"/>
  <c r="D20" i="4"/>
  <c r="E20" i="4" s="1"/>
  <c r="D21" i="4"/>
  <c r="E21" i="4" s="1"/>
  <c r="G21" i="4" s="1"/>
  <c r="D22" i="4"/>
  <c r="D23" i="4"/>
  <c r="E23" i="4" s="1"/>
  <c r="G23" i="4" s="1"/>
  <c r="D24" i="4"/>
  <c r="E24" i="4" s="1"/>
  <c r="D25" i="4"/>
  <c r="D26" i="4"/>
  <c r="D27" i="4"/>
  <c r="E27" i="4" s="1"/>
  <c r="D28" i="4"/>
  <c r="E28" i="4" s="1"/>
  <c r="D29" i="4"/>
  <c r="E29" i="4" s="1"/>
  <c r="G29" i="4" s="1"/>
  <c r="D30" i="4"/>
  <c r="D31" i="4"/>
  <c r="E31" i="4" s="1"/>
  <c r="G31" i="4" s="1"/>
  <c r="D32" i="4"/>
  <c r="E32" i="4" s="1"/>
  <c r="D33" i="4"/>
  <c r="E33" i="4" s="1"/>
  <c r="D34" i="4"/>
  <c r="E34" i="4" s="1"/>
  <c r="G34" i="4" s="1"/>
  <c r="D35" i="4"/>
  <c r="E35" i="4" s="1"/>
  <c r="D36" i="4"/>
  <c r="E36" i="4" s="1"/>
  <c r="D37" i="4"/>
  <c r="E37" i="4" s="1"/>
  <c r="D38" i="4"/>
  <c r="D39" i="4"/>
  <c r="E39" i="4" s="1"/>
  <c r="G39" i="4" s="1"/>
  <c r="D40" i="4"/>
  <c r="E40" i="4" s="1"/>
  <c r="D41" i="4"/>
  <c r="E41" i="4" s="1"/>
  <c r="D42" i="4"/>
  <c r="D43" i="4"/>
  <c r="E43" i="4" s="1"/>
  <c r="D44" i="4"/>
  <c r="E44" i="4" s="1"/>
  <c r="D45" i="4"/>
  <c r="E45" i="4" s="1"/>
  <c r="G45" i="4" s="1"/>
  <c r="D46" i="4"/>
  <c r="D47" i="4"/>
  <c r="E47" i="4" s="1"/>
  <c r="G47" i="4" s="1"/>
  <c r="D48" i="4"/>
  <c r="E48" i="4" s="1"/>
  <c r="D49" i="4"/>
  <c r="D50" i="4"/>
  <c r="E50" i="4" s="1"/>
  <c r="G50" i="4" s="1"/>
  <c r="D51" i="4"/>
  <c r="E51" i="4" s="1"/>
  <c r="D52" i="4"/>
  <c r="E52" i="4" s="1"/>
  <c r="D53" i="4"/>
  <c r="D54" i="4"/>
  <c r="D55" i="4"/>
  <c r="E55" i="4" s="1"/>
  <c r="G55" i="4" s="1"/>
  <c r="D56" i="4"/>
  <c r="E56" i="4" s="1"/>
  <c r="D57" i="4"/>
  <c r="D58" i="4"/>
  <c r="D59" i="4"/>
  <c r="E59" i="4" s="1"/>
  <c r="D60" i="4"/>
  <c r="E60" i="4" s="1"/>
  <c r="D61" i="4"/>
  <c r="E61" i="4" s="1"/>
  <c r="G61" i="4" s="1"/>
  <c r="D62" i="4"/>
  <c r="D63" i="4"/>
  <c r="E63" i="4" s="1"/>
  <c r="G63" i="4" s="1"/>
  <c r="D64" i="4"/>
  <c r="E64" i="4" s="1"/>
  <c r="D65" i="4"/>
  <c r="E65" i="4" s="1"/>
  <c r="D66" i="4"/>
  <c r="E66" i="4" s="1"/>
  <c r="G66" i="4" s="1"/>
  <c r="D67" i="4"/>
  <c r="E67" i="4" s="1"/>
  <c r="D68" i="4"/>
  <c r="E68" i="4" s="1"/>
  <c r="D69" i="4"/>
  <c r="E69" i="4" s="1"/>
  <c r="D70" i="4"/>
  <c r="D71" i="4"/>
  <c r="E71" i="4" s="1"/>
  <c r="G71" i="4" s="1"/>
  <c r="D72" i="4"/>
  <c r="E72" i="4" s="1"/>
  <c r="D73" i="4"/>
  <c r="E73" i="4" s="1"/>
  <c r="D75" i="4"/>
  <c r="D76" i="4"/>
  <c r="E76" i="4" s="1"/>
  <c r="D77" i="4"/>
  <c r="E77" i="4" s="1"/>
  <c r="D78" i="4"/>
  <c r="E78" i="4" s="1"/>
  <c r="G78" i="4" s="1"/>
  <c r="D79" i="4"/>
  <c r="D80" i="4"/>
  <c r="E80" i="4" s="1"/>
  <c r="G80" i="4" s="1"/>
  <c r="D81" i="4"/>
  <c r="E81" i="4" s="1"/>
  <c r="D82" i="4"/>
  <c r="D2" i="4"/>
  <c r="E2" i="4" s="1"/>
  <c r="F2" i="4" s="1"/>
  <c r="H2" i="4" s="1"/>
  <c r="F53" i="10" l="1"/>
  <c r="H53" i="10" s="1"/>
  <c r="F25" i="10"/>
  <c r="H25" i="10" s="1"/>
  <c r="F9" i="10"/>
  <c r="H9" i="10" s="1"/>
  <c r="F37" i="10"/>
  <c r="H37" i="10" s="1"/>
  <c r="G40" i="10"/>
  <c r="F61" i="10"/>
  <c r="H61" i="10" s="1"/>
  <c r="G77" i="10"/>
  <c r="F78" i="10"/>
  <c r="H78" i="10" s="1"/>
  <c r="F81" i="10"/>
  <c r="H81" i="10" s="1"/>
  <c r="F82" i="10"/>
  <c r="H82" i="10" s="1"/>
  <c r="F17" i="10"/>
  <c r="H17" i="10" s="1"/>
  <c r="F29" i="10"/>
  <c r="H29" i="10" s="1"/>
  <c r="G32" i="10"/>
  <c r="F49" i="10"/>
  <c r="H49" i="10" s="1"/>
  <c r="F65" i="10"/>
  <c r="H65" i="10" s="1"/>
  <c r="F13" i="10"/>
  <c r="H13" i="10" s="1"/>
  <c r="G16" i="10"/>
  <c r="F33" i="10"/>
  <c r="H33" i="10" s="1"/>
  <c r="F45" i="10"/>
  <c r="H45" i="10" s="1"/>
  <c r="G48" i="10"/>
  <c r="F57" i="10"/>
  <c r="H57" i="10" s="1"/>
  <c r="F73" i="10"/>
  <c r="H73" i="10" s="1"/>
  <c r="G14" i="10"/>
  <c r="F14" i="10"/>
  <c r="H14" i="10" s="1"/>
  <c r="G27" i="10"/>
  <c r="F27" i="10"/>
  <c r="H27" i="10" s="1"/>
  <c r="G30" i="10"/>
  <c r="F30" i="10"/>
  <c r="H30" i="10" s="1"/>
  <c r="G43" i="10"/>
  <c r="F43" i="10"/>
  <c r="H43" i="10" s="1"/>
  <c r="G46" i="10"/>
  <c r="F46" i="10"/>
  <c r="H46" i="10" s="1"/>
  <c r="F56" i="10"/>
  <c r="H56" i="10" s="1"/>
  <c r="G56" i="10"/>
  <c r="G67" i="10"/>
  <c r="F67" i="10"/>
  <c r="H67" i="10" s="1"/>
  <c r="F72" i="10"/>
  <c r="H72" i="10" s="1"/>
  <c r="G72" i="10"/>
  <c r="G80" i="10"/>
  <c r="F80" i="10"/>
  <c r="H80" i="10" s="1"/>
  <c r="G4" i="10"/>
  <c r="G15" i="10"/>
  <c r="F15" i="10"/>
  <c r="H15" i="10" s="1"/>
  <c r="G18" i="10"/>
  <c r="F18" i="10"/>
  <c r="H18" i="10" s="1"/>
  <c r="G20" i="10"/>
  <c r="G31" i="10"/>
  <c r="F31" i="10"/>
  <c r="H31" i="10" s="1"/>
  <c r="G34" i="10"/>
  <c r="F34" i="10"/>
  <c r="H34" i="10" s="1"/>
  <c r="G36" i="10"/>
  <c r="G47" i="10"/>
  <c r="F47" i="10"/>
  <c r="H47" i="10" s="1"/>
  <c r="G50" i="10"/>
  <c r="F50" i="10"/>
  <c r="H50" i="10" s="1"/>
  <c r="G52" i="10"/>
  <c r="G63" i="10"/>
  <c r="F63" i="10"/>
  <c r="H63" i="10" s="1"/>
  <c r="F68" i="10"/>
  <c r="H68" i="10" s="1"/>
  <c r="G68" i="10"/>
  <c r="G3" i="10"/>
  <c r="F3" i="10"/>
  <c r="H3" i="10" s="1"/>
  <c r="G19" i="10"/>
  <c r="F19" i="10"/>
  <c r="H19" i="10" s="1"/>
  <c r="G38" i="10"/>
  <c r="F38" i="10"/>
  <c r="H38" i="10" s="1"/>
  <c r="G59" i="10"/>
  <c r="F59" i="10"/>
  <c r="H59" i="10" s="1"/>
  <c r="G11" i="10"/>
  <c r="F11" i="10"/>
  <c r="H11" i="10" s="1"/>
  <c r="G6" i="10"/>
  <c r="F6" i="10"/>
  <c r="H6" i="10" s="1"/>
  <c r="G22" i="10"/>
  <c r="F22" i="10"/>
  <c r="H22" i="10" s="1"/>
  <c r="G35" i="10"/>
  <c r="F35" i="10"/>
  <c r="H35" i="10" s="1"/>
  <c r="G51" i="10"/>
  <c r="F51" i="10"/>
  <c r="H51" i="10" s="1"/>
  <c r="G54" i="10"/>
  <c r="F54" i="10"/>
  <c r="H54" i="10" s="1"/>
  <c r="F64" i="10"/>
  <c r="H64" i="10" s="1"/>
  <c r="G64" i="10"/>
  <c r="G76" i="10"/>
  <c r="G90" i="10" s="1"/>
  <c r="F76" i="10"/>
  <c r="H76" i="10" s="1"/>
  <c r="G7" i="10"/>
  <c r="F7" i="10"/>
  <c r="H7" i="10" s="1"/>
  <c r="G10" i="10"/>
  <c r="F10" i="10"/>
  <c r="H10" i="10" s="1"/>
  <c r="G12" i="10"/>
  <c r="G23" i="10"/>
  <c r="F23" i="10"/>
  <c r="H23" i="10" s="1"/>
  <c r="G26" i="10"/>
  <c r="F26" i="10"/>
  <c r="H26" i="10" s="1"/>
  <c r="G28" i="10"/>
  <c r="G39" i="10"/>
  <c r="F39" i="10"/>
  <c r="H39" i="10" s="1"/>
  <c r="G42" i="10"/>
  <c r="F42" i="10"/>
  <c r="H42" i="10" s="1"/>
  <c r="G44" i="10"/>
  <c r="G55" i="10"/>
  <c r="F55" i="10"/>
  <c r="H55" i="10" s="1"/>
  <c r="F60" i="10"/>
  <c r="H60" i="10" s="1"/>
  <c r="G60" i="10"/>
  <c r="G71" i="10"/>
  <c r="F71" i="10"/>
  <c r="H71" i="10" s="1"/>
  <c r="F58" i="10"/>
  <c r="H58" i="10" s="1"/>
  <c r="F62" i="10"/>
  <c r="H62" i="10" s="1"/>
  <c r="F66" i="10"/>
  <c r="H66" i="10" s="1"/>
  <c r="F70" i="10"/>
  <c r="H70" i="10" s="1"/>
  <c r="F75" i="10"/>
  <c r="F79" i="10"/>
  <c r="H79" i="10" s="1"/>
  <c r="F65" i="4"/>
  <c r="H65" i="4" s="1"/>
  <c r="G65" i="4"/>
  <c r="F41" i="4"/>
  <c r="H41" i="4" s="1"/>
  <c r="G41" i="4"/>
  <c r="F33" i="4"/>
  <c r="H33" i="4" s="1"/>
  <c r="G33" i="4"/>
  <c r="F17" i="4"/>
  <c r="H17" i="4" s="1"/>
  <c r="G17" i="4"/>
  <c r="F81" i="4"/>
  <c r="H81" i="4" s="1"/>
  <c r="G81" i="4"/>
  <c r="F77" i="4"/>
  <c r="H77" i="4" s="1"/>
  <c r="G77" i="4"/>
  <c r="F64" i="4"/>
  <c r="H64" i="4" s="1"/>
  <c r="G64" i="4"/>
  <c r="F60" i="4"/>
  <c r="H60" i="4" s="1"/>
  <c r="G60" i="4"/>
  <c r="F48" i="4"/>
  <c r="H48" i="4" s="1"/>
  <c r="G48" i="4"/>
  <c r="F44" i="4"/>
  <c r="H44" i="4" s="1"/>
  <c r="G44" i="4"/>
  <c r="F36" i="4"/>
  <c r="H36" i="4" s="1"/>
  <c r="G36" i="4"/>
  <c r="F32" i="4"/>
  <c r="H32" i="4" s="1"/>
  <c r="G32" i="4"/>
  <c r="F20" i="4"/>
  <c r="H20" i="4" s="1"/>
  <c r="G20" i="4"/>
  <c r="F12" i="4"/>
  <c r="H12" i="4" s="1"/>
  <c r="G12" i="4"/>
  <c r="F4" i="4"/>
  <c r="H4" i="4" s="1"/>
  <c r="G4" i="4"/>
  <c r="F73" i="4"/>
  <c r="H73" i="4" s="1"/>
  <c r="G73" i="4"/>
  <c r="G69" i="4"/>
  <c r="F69" i="4"/>
  <c r="H69" i="4" s="1"/>
  <c r="G37" i="4"/>
  <c r="F37" i="4"/>
  <c r="H37" i="4" s="1"/>
  <c r="F9" i="4"/>
  <c r="H9" i="4" s="1"/>
  <c r="G9" i="4"/>
  <c r="F68" i="4"/>
  <c r="H68" i="4" s="1"/>
  <c r="G68" i="4"/>
  <c r="F52" i="4"/>
  <c r="H52" i="4" s="1"/>
  <c r="G52" i="4"/>
  <c r="F28" i="4"/>
  <c r="H28" i="4" s="1"/>
  <c r="G28" i="4"/>
  <c r="F72" i="4"/>
  <c r="H72" i="4" s="1"/>
  <c r="G72" i="4"/>
  <c r="F56" i="4"/>
  <c r="H56" i="4" s="1"/>
  <c r="G56" i="4"/>
  <c r="F40" i="4"/>
  <c r="H40" i="4" s="1"/>
  <c r="G40" i="4"/>
  <c r="F24" i="4"/>
  <c r="H24" i="4" s="1"/>
  <c r="G24" i="4"/>
  <c r="F16" i="4"/>
  <c r="H16" i="4" s="1"/>
  <c r="G16" i="4"/>
  <c r="F8" i="4"/>
  <c r="H8" i="4" s="1"/>
  <c r="G8" i="4"/>
  <c r="F57" i="4"/>
  <c r="H57" i="4" s="1"/>
  <c r="G57" i="4"/>
  <c r="F49" i="4"/>
  <c r="H49" i="4" s="1"/>
  <c r="G49" i="4"/>
  <c r="G2" i="4"/>
  <c r="F61" i="4"/>
  <c r="H61" i="4" s="1"/>
  <c r="F50" i="4"/>
  <c r="H50" i="4" s="1"/>
  <c r="F18" i="4"/>
  <c r="H18" i="4" s="1"/>
  <c r="G76" i="4"/>
  <c r="F76" i="4"/>
  <c r="H76" i="4" s="1"/>
  <c r="G67" i="4"/>
  <c r="F67" i="4"/>
  <c r="H67" i="4" s="1"/>
  <c r="G59" i="4"/>
  <c r="F59" i="4"/>
  <c r="H59" i="4" s="1"/>
  <c r="G51" i="4"/>
  <c r="F51" i="4"/>
  <c r="H51" i="4" s="1"/>
  <c r="G43" i="4"/>
  <c r="F43" i="4"/>
  <c r="H43" i="4" s="1"/>
  <c r="G35" i="4"/>
  <c r="F35" i="4"/>
  <c r="H35" i="4" s="1"/>
  <c r="G27" i="4"/>
  <c r="F27" i="4"/>
  <c r="H27" i="4" s="1"/>
  <c r="G19" i="4"/>
  <c r="F19" i="4"/>
  <c r="H19" i="4" s="1"/>
  <c r="G11" i="4"/>
  <c r="F11" i="4"/>
  <c r="H11" i="4" s="1"/>
  <c r="G3" i="4"/>
  <c r="F3" i="4"/>
  <c r="H3" i="4" s="1"/>
  <c r="F62" i="4"/>
  <c r="H62" i="4" s="1"/>
  <c r="G62" i="4"/>
  <c r="F54" i="4"/>
  <c r="H54" i="4" s="1"/>
  <c r="G54" i="4"/>
  <c r="F80" i="4"/>
  <c r="H80" i="4" s="1"/>
  <c r="F58" i="4"/>
  <c r="H58" i="4" s="1"/>
  <c r="F47" i="4"/>
  <c r="H47" i="4" s="1"/>
  <c r="F15" i="4"/>
  <c r="H15" i="4" s="1"/>
  <c r="F5" i="4"/>
  <c r="H5" i="4" s="1"/>
  <c r="F46" i="4"/>
  <c r="H46" i="4" s="1"/>
  <c r="G46" i="4"/>
  <c r="F25" i="4"/>
  <c r="H25" i="4" s="1"/>
  <c r="G25" i="4"/>
  <c r="F6" i="4"/>
  <c r="H6" i="4" s="1"/>
  <c r="G6" i="4"/>
  <c r="F34" i="4"/>
  <c r="H34" i="4" s="1"/>
  <c r="G82" i="4"/>
  <c r="G70" i="4"/>
  <c r="F38" i="4"/>
  <c r="H38" i="4" s="1"/>
  <c r="G38" i="4"/>
  <c r="F14" i="4"/>
  <c r="H14" i="4" s="1"/>
  <c r="G14" i="4"/>
  <c r="F66" i="4"/>
  <c r="H66" i="4" s="1"/>
  <c r="F30" i="4"/>
  <c r="H30" i="4" s="1"/>
  <c r="G30" i="4"/>
  <c r="F22" i="4"/>
  <c r="H22" i="4" s="1"/>
  <c r="G22" i="4"/>
  <c r="F75" i="4"/>
  <c r="H75" i="4" s="1"/>
  <c r="F63" i="4"/>
  <c r="H63" i="4" s="1"/>
  <c r="F53" i="4"/>
  <c r="H53" i="4" s="1"/>
  <c r="F42" i="4"/>
  <c r="H42" i="4" s="1"/>
  <c r="F31" i="4"/>
  <c r="H31" i="4" s="1"/>
  <c r="F21" i="4"/>
  <c r="H21" i="4" s="1"/>
  <c r="G79" i="4"/>
  <c r="F86" i="10" l="1"/>
  <c r="H86" i="10"/>
  <c r="H75" i="10"/>
  <c r="H90" i="10" s="1"/>
  <c r="F90" i="10"/>
  <c r="G86" i="10"/>
  <c r="D17" i="7" l="1"/>
  <c r="E31" i="7" s="1"/>
  <c r="D18" i="7"/>
  <c r="E32" i="7" s="1"/>
  <c r="D19" i="7"/>
  <c r="E33" i="7" s="1"/>
  <c r="D20" i="7"/>
  <c r="E34" i="7" s="1"/>
  <c r="D21" i="7"/>
  <c r="E35" i="7" s="1"/>
  <c r="D22" i="7"/>
  <c r="E36" i="7" s="1"/>
  <c r="D23" i="7"/>
  <c r="E37" i="7" s="1"/>
  <c r="D24" i="7"/>
  <c r="E30" i="7" s="1"/>
  <c r="D25" i="7"/>
  <c r="E39" i="7" s="1"/>
  <c r="D26" i="7"/>
  <c r="E40" i="7" s="1"/>
  <c r="D27" i="7"/>
  <c r="E41" i="7" s="1"/>
  <c r="D28" i="7"/>
  <c r="E42" i="7" s="1"/>
  <c r="D29" i="7"/>
  <c r="E43" i="7" s="1"/>
  <c r="D30" i="7"/>
  <c r="D31" i="7"/>
  <c r="D32" i="7"/>
  <c r="E46" i="7" s="1"/>
  <c r="D33" i="7"/>
  <c r="D34" i="7"/>
  <c r="D35" i="7"/>
  <c r="D36" i="7"/>
  <c r="D37" i="7"/>
  <c r="D38" i="7"/>
  <c r="D39" i="7"/>
  <c r="D40" i="7"/>
  <c r="D41" i="7"/>
  <c r="D42" i="7"/>
  <c r="D43" i="7"/>
  <c r="D44" i="7"/>
  <c r="E58" i="7" s="1"/>
  <c r="D45" i="7"/>
  <c r="D46" i="7"/>
  <c r="D47" i="7"/>
  <c r="D48" i="7"/>
  <c r="D49" i="7"/>
  <c r="D50" i="7"/>
  <c r="D51" i="7"/>
  <c r="D52" i="7"/>
  <c r="D53" i="7"/>
  <c r="D54" i="7"/>
  <c r="D55" i="7"/>
  <c r="D56" i="7"/>
  <c r="E70" i="7" s="1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16" i="7"/>
  <c r="D2" i="8"/>
  <c r="F3" i="8" s="1"/>
  <c r="G3" i="8" s="1"/>
  <c r="E90" i="6"/>
  <c r="E96" i="6" s="1"/>
  <c r="E104" i="6"/>
  <c r="E3" i="6"/>
  <c r="G3" i="6"/>
  <c r="H3" i="6"/>
  <c r="I3" i="6"/>
  <c r="J3" i="6"/>
  <c r="K3" i="6"/>
  <c r="L3" i="6"/>
  <c r="M3" i="6"/>
  <c r="N3" i="6"/>
  <c r="O3" i="6"/>
  <c r="P3" i="6"/>
  <c r="E4" i="6"/>
  <c r="F4" i="6"/>
  <c r="H4" i="6"/>
  <c r="I4" i="6"/>
  <c r="J4" i="6"/>
  <c r="K4" i="6"/>
  <c r="L4" i="6"/>
  <c r="M4" i="6"/>
  <c r="N4" i="6"/>
  <c r="O4" i="6"/>
  <c r="P4" i="6"/>
  <c r="E5" i="6"/>
  <c r="F5" i="6"/>
  <c r="G5" i="6"/>
  <c r="I5" i="6"/>
  <c r="J5" i="6"/>
  <c r="K5" i="6"/>
  <c r="L5" i="6"/>
  <c r="M5" i="6"/>
  <c r="N5" i="6"/>
  <c r="O5" i="6"/>
  <c r="P5" i="6"/>
  <c r="E6" i="6"/>
  <c r="F6" i="6"/>
  <c r="G6" i="6"/>
  <c r="H6" i="6"/>
  <c r="J6" i="6"/>
  <c r="K6" i="6"/>
  <c r="L6" i="6"/>
  <c r="M6" i="6"/>
  <c r="N6" i="6"/>
  <c r="O6" i="6"/>
  <c r="P6" i="6"/>
  <c r="E7" i="6"/>
  <c r="F7" i="6"/>
  <c r="G7" i="6"/>
  <c r="H7" i="6"/>
  <c r="I7" i="6"/>
  <c r="K7" i="6"/>
  <c r="L7" i="6"/>
  <c r="M7" i="6"/>
  <c r="N7" i="6"/>
  <c r="O7" i="6"/>
  <c r="P7" i="6"/>
  <c r="E8" i="6"/>
  <c r="F8" i="6"/>
  <c r="G8" i="6"/>
  <c r="H8" i="6"/>
  <c r="I8" i="6"/>
  <c r="J8" i="6"/>
  <c r="L8" i="6"/>
  <c r="M8" i="6"/>
  <c r="N8" i="6"/>
  <c r="O8" i="6"/>
  <c r="P8" i="6"/>
  <c r="E9" i="6"/>
  <c r="F9" i="6"/>
  <c r="G9" i="6"/>
  <c r="H9" i="6"/>
  <c r="I9" i="6"/>
  <c r="J9" i="6"/>
  <c r="K9" i="6"/>
  <c r="M9" i="6"/>
  <c r="N9" i="6"/>
  <c r="O9" i="6"/>
  <c r="P9" i="6"/>
  <c r="E10" i="6"/>
  <c r="F10" i="6"/>
  <c r="G10" i="6"/>
  <c r="H10" i="6"/>
  <c r="I10" i="6"/>
  <c r="J10" i="6"/>
  <c r="K10" i="6"/>
  <c r="L10" i="6"/>
  <c r="N10" i="6"/>
  <c r="O10" i="6"/>
  <c r="P10" i="6"/>
  <c r="E11" i="6"/>
  <c r="F11" i="6"/>
  <c r="G11" i="6"/>
  <c r="H11" i="6"/>
  <c r="I11" i="6"/>
  <c r="J11" i="6"/>
  <c r="K11" i="6"/>
  <c r="L11" i="6"/>
  <c r="M11" i="6"/>
  <c r="O11" i="6"/>
  <c r="P11" i="6"/>
  <c r="E12" i="6"/>
  <c r="F12" i="6"/>
  <c r="G12" i="6"/>
  <c r="H12" i="6"/>
  <c r="I12" i="6"/>
  <c r="J12" i="6"/>
  <c r="K12" i="6"/>
  <c r="L12" i="6"/>
  <c r="M12" i="6"/>
  <c r="N12" i="6"/>
  <c r="P12" i="6"/>
  <c r="E13" i="6"/>
  <c r="F13" i="6"/>
  <c r="G13" i="6"/>
  <c r="H13" i="6"/>
  <c r="I13" i="6"/>
  <c r="J13" i="6"/>
  <c r="K13" i="6"/>
  <c r="L13" i="6"/>
  <c r="M13" i="6"/>
  <c r="N13" i="6"/>
  <c r="O13" i="6"/>
  <c r="F14" i="6"/>
  <c r="G14" i="6"/>
  <c r="H14" i="6"/>
  <c r="I14" i="6"/>
  <c r="J14" i="6"/>
  <c r="K14" i="6"/>
  <c r="L14" i="6"/>
  <c r="M14" i="6"/>
  <c r="N14" i="6"/>
  <c r="O14" i="6"/>
  <c r="P14" i="6"/>
  <c r="E15" i="6"/>
  <c r="G15" i="6"/>
  <c r="H15" i="6"/>
  <c r="I15" i="6"/>
  <c r="J15" i="6"/>
  <c r="K15" i="6"/>
  <c r="L15" i="6"/>
  <c r="M15" i="6"/>
  <c r="N15" i="6"/>
  <c r="O15" i="6"/>
  <c r="P15" i="6"/>
  <c r="E16" i="6"/>
  <c r="F16" i="6"/>
  <c r="H16" i="6"/>
  <c r="I16" i="6"/>
  <c r="J16" i="6"/>
  <c r="K16" i="6"/>
  <c r="L16" i="6"/>
  <c r="M16" i="6"/>
  <c r="N16" i="6"/>
  <c r="O16" i="6"/>
  <c r="P16" i="6"/>
  <c r="E17" i="6"/>
  <c r="F17" i="6"/>
  <c r="G17" i="6"/>
  <c r="I17" i="6"/>
  <c r="J17" i="6"/>
  <c r="K17" i="6"/>
  <c r="L17" i="6"/>
  <c r="M17" i="6"/>
  <c r="N17" i="6"/>
  <c r="O17" i="6"/>
  <c r="P17" i="6"/>
  <c r="E18" i="6"/>
  <c r="F18" i="6"/>
  <c r="G18" i="6"/>
  <c r="H18" i="6"/>
  <c r="J18" i="6"/>
  <c r="K18" i="6"/>
  <c r="L18" i="6"/>
  <c r="M18" i="6"/>
  <c r="N18" i="6"/>
  <c r="O18" i="6"/>
  <c r="P18" i="6"/>
  <c r="E19" i="6"/>
  <c r="F19" i="6"/>
  <c r="G19" i="6"/>
  <c r="H19" i="6"/>
  <c r="I19" i="6"/>
  <c r="K19" i="6"/>
  <c r="L19" i="6"/>
  <c r="M19" i="6"/>
  <c r="N19" i="6"/>
  <c r="O19" i="6"/>
  <c r="P19" i="6"/>
  <c r="E20" i="6"/>
  <c r="F20" i="6"/>
  <c r="G20" i="6"/>
  <c r="H20" i="6"/>
  <c r="I20" i="6"/>
  <c r="J20" i="6"/>
  <c r="L20" i="6"/>
  <c r="M20" i="6"/>
  <c r="N20" i="6"/>
  <c r="O20" i="6"/>
  <c r="P20" i="6"/>
  <c r="E21" i="6"/>
  <c r="F21" i="6"/>
  <c r="G21" i="6"/>
  <c r="H21" i="6"/>
  <c r="I21" i="6"/>
  <c r="J21" i="6"/>
  <c r="K21" i="6"/>
  <c r="M21" i="6"/>
  <c r="N21" i="6"/>
  <c r="O21" i="6"/>
  <c r="P21" i="6"/>
  <c r="E22" i="6"/>
  <c r="F22" i="6"/>
  <c r="G22" i="6"/>
  <c r="H22" i="6"/>
  <c r="I22" i="6"/>
  <c r="J22" i="6"/>
  <c r="K22" i="6"/>
  <c r="L22" i="6"/>
  <c r="N22" i="6"/>
  <c r="O22" i="6"/>
  <c r="P22" i="6"/>
  <c r="E23" i="6"/>
  <c r="F23" i="6"/>
  <c r="G23" i="6"/>
  <c r="H23" i="6"/>
  <c r="I23" i="6"/>
  <c r="J23" i="6"/>
  <c r="K23" i="6"/>
  <c r="L23" i="6"/>
  <c r="M23" i="6"/>
  <c r="O23" i="6"/>
  <c r="P23" i="6"/>
  <c r="E24" i="6"/>
  <c r="F24" i="6"/>
  <c r="G24" i="6"/>
  <c r="H24" i="6"/>
  <c r="I24" i="6"/>
  <c r="J24" i="6"/>
  <c r="K24" i="6"/>
  <c r="L24" i="6"/>
  <c r="M24" i="6"/>
  <c r="N24" i="6"/>
  <c r="P24" i="6"/>
  <c r="E25" i="6"/>
  <c r="F25" i="6"/>
  <c r="G25" i="6"/>
  <c r="H25" i="6"/>
  <c r="I25" i="6"/>
  <c r="J25" i="6"/>
  <c r="K25" i="6"/>
  <c r="L25" i="6"/>
  <c r="M25" i="6"/>
  <c r="N25" i="6"/>
  <c r="O25" i="6"/>
  <c r="F26" i="6"/>
  <c r="G26" i="6"/>
  <c r="H26" i="6"/>
  <c r="I26" i="6"/>
  <c r="J26" i="6"/>
  <c r="K26" i="6"/>
  <c r="L26" i="6"/>
  <c r="M26" i="6"/>
  <c r="N26" i="6"/>
  <c r="O26" i="6"/>
  <c r="P26" i="6"/>
  <c r="E27" i="6"/>
  <c r="G27" i="6"/>
  <c r="H27" i="6"/>
  <c r="I27" i="6"/>
  <c r="J27" i="6"/>
  <c r="K27" i="6"/>
  <c r="L27" i="6"/>
  <c r="M27" i="6"/>
  <c r="N27" i="6"/>
  <c r="O27" i="6"/>
  <c r="P27" i="6"/>
  <c r="E28" i="6"/>
  <c r="F28" i="6"/>
  <c r="H28" i="6"/>
  <c r="I28" i="6"/>
  <c r="J28" i="6"/>
  <c r="K28" i="6"/>
  <c r="L28" i="6"/>
  <c r="M28" i="6"/>
  <c r="N28" i="6"/>
  <c r="O28" i="6"/>
  <c r="P28" i="6"/>
  <c r="E29" i="6"/>
  <c r="F29" i="6"/>
  <c r="G29" i="6"/>
  <c r="I29" i="6"/>
  <c r="J29" i="6"/>
  <c r="K29" i="6"/>
  <c r="L29" i="6"/>
  <c r="M29" i="6"/>
  <c r="N29" i="6"/>
  <c r="O29" i="6"/>
  <c r="P29" i="6"/>
  <c r="E30" i="6"/>
  <c r="F30" i="6"/>
  <c r="G30" i="6"/>
  <c r="H30" i="6"/>
  <c r="J30" i="6"/>
  <c r="K30" i="6"/>
  <c r="L30" i="6"/>
  <c r="M30" i="6"/>
  <c r="N30" i="6"/>
  <c r="O30" i="6"/>
  <c r="P30" i="6"/>
  <c r="E31" i="6"/>
  <c r="F31" i="6"/>
  <c r="G31" i="6"/>
  <c r="H31" i="6"/>
  <c r="I31" i="6"/>
  <c r="K31" i="6"/>
  <c r="L31" i="6"/>
  <c r="M31" i="6"/>
  <c r="N31" i="6"/>
  <c r="O31" i="6"/>
  <c r="P31" i="6"/>
  <c r="E32" i="6"/>
  <c r="F32" i="6"/>
  <c r="G32" i="6"/>
  <c r="H32" i="6"/>
  <c r="I32" i="6"/>
  <c r="J32" i="6"/>
  <c r="L32" i="6"/>
  <c r="M32" i="6"/>
  <c r="N32" i="6"/>
  <c r="O32" i="6"/>
  <c r="P32" i="6"/>
  <c r="E33" i="6"/>
  <c r="F33" i="6"/>
  <c r="G33" i="6"/>
  <c r="H33" i="6"/>
  <c r="I33" i="6"/>
  <c r="J33" i="6"/>
  <c r="K33" i="6"/>
  <c r="M33" i="6"/>
  <c r="N33" i="6"/>
  <c r="O33" i="6"/>
  <c r="P33" i="6"/>
  <c r="E34" i="6"/>
  <c r="F34" i="6"/>
  <c r="G34" i="6"/>
  <c r="H34" i="6"/>
  <c r="I34" i="6"/>
  <c r="J34" i="6"/>
  <c r="K34" i="6"/>
  <c r="L34" i="6"/>
  <c r="N34" i="6"/>
  <c r="O34" i="6"/>
  <c r="P34" i="6"/>
  <c r="E35" i="6"/>
  <c r="F35" i="6"/>
  <c r="G35" i="6"/>
  <c r="H35" i="6"/>
  <c r="I35" i="6"/>
  <c r="J35" i="6"/>
  <c r="K35" i="6"/>
  <c r="L35" i="6"/>
  <c r="M35" i="6"/>
  <c r="O35" i="6"/>
  <c r="P35" i="6"/>
  <c r="E36" i="6"/>
  <c r="F36" i="6"/>
  <c r="G36" i="6"/>
  <c r="H36" i="6"/>
  <c r="I36" i="6"/>
  <c r="J36" i="6"/>
  <c r="K36" i="6"/>
  <c r="L36" i="6"/>
  <c r="M36" i="6"/>
  <c r="N36" i="6"/>
  <c r="P36" i="6"/>
  <c r="E37" i="6"/>
  <c r="F37" i="6"/>
  <c r="G37" i="6"/>
  <c r="H37" i="6"/>
  <c r="I37" i="6"/>
  <c r="J37" i="6"/>
  <c r="K37" i="6"/>
  <c r="L37" i="6"/>
  <c r="M37" i="6"/>
  <c r="N37" i="6"/>
  <c r="O37" i="6"/>
  <c r="F38" i="6"/>
  <c r="G38" i="6"/>
  <c r="H38" i="6"/>
  <c r="I38" i="6"/>
  <c r="J38" i="6"/>
  <c r="K38" i="6"/>
  <c r="L38" i="6"/>
  <c r="M38" i="6"/>
  <c r="N38" i="6"/>
  <c r="O38" i="6"/>
  <c r="P38" i="6"/>
  <c r="E39" i="6"/>
  <c r="G39" i="6"/>
  <c r="H39" i="6"/>
  <c r="I39" i="6"/>
  <c r="J39" i="6"/>
  <c r="K39" i="6"/>
  <c r="L39" i="6"/>
  <c r="M39" i="6"/>
  <c r="N39" i="6"/>
  <c r="O39" i="6"/>
  <c r="P39" i="6"/>
  <c r="E40" i="6"/>
  <c r="F40" i="6"/>
  <c r="H40" i="6"/>
  <c r="I40" i="6"/>
  <c r="J40" i="6"/>
  <c r="K40" i="6"/>
  <c r="L40" i="6"/>
  <c r="M40" i="6"/>
  <c r="N40" i="6"/>
  <c r="O40" i="6"/>
  <c r="P40" i="6"/>
  <c r="E41" i="6"/>
  <c r="F41" i="6"/>
  <c r="G41" i="6"/>
  <c r="I41" i="6"/>
  <c r="J41" i="6"/>
  <c r="K41" i="6"/>
  <c r="L41" i="6"/>
  <c r="M41" i="6"/>
  <c r="N41" i="6"/>
  <c r="O41" i="6"/>
  <c r="P41" i="6"/>
  <c r="E42" i="6"/>
  <c r="F42" i="6"/>
  <c r="G42" i="6"/>
  <c r="H42" i="6"/>
  <c r="J42" i="6"/>
  <c r="K42" i="6"/>
  <c r="L42" i="6"/>
  <c r="M42" i="6"/>
  <c r="N42" i="6"/>
  <c r="O42" i="6"/>
  <c r="P42" i="6"/>
  <c r="E43" i="6"/>
  <c r="F43" i="6"/>
  <c r="G43" i="6"/>
  <c r="H43" i="6"/>
  <c r="I43" i="6"/>
  <c r="K43" i="6"/>
  <c r="L43" i="6"/>
  <c r="M43" i="6"/>
  <c r="N43" i="6"/>
  <c r="O43" i="6"/>
  <c r="P43" i="6"/>
  <c r="E44" i="6"/>
  <c r="F44" i="6"/>
  <c r="G44" i="6"/>
  <c r="H44" i="6"/>
  <c r="I44" i="6"/>
  <c r="J44" i="6"/>
  <c r="L44" i="6"/>
  <c r="M44" i="6"/>
  <c r="N44" i="6"/>
  <c r="O44" i="6"/>
  <c r="P44" i="6"/>
  <c r="E45" i="6"/>
  <c r="F45" i="6"/>
  <c r="G45" i="6"/>
  <c r="H45" i="6"/>
  <c r="I45" i="6"/>
  <c r="J45" i="6"/>
  <c r="K45" i="6"/>
  <c r="M45" i="6"/>
  <c r="N45" i="6"/>
  <c r="O45" i="6"/>
  <c r="P45" i="6"/>
  <c r="E46" i="6"/>
  <c r="F46" i="6"/>
  <c r="G46" i="6"/>
  <c r="H46" i="6"/>
  <c r="I46" i="6"/>
  <c r="J46" i="6"/>
  <c r="K46" i="6"/>
  <c r="L46" i="6"/>
  <c r="N46" i="6"/>
  <c r="O46" i="6"/>
  <c r="P46" i="6"/>
  <c r="E47" i="6"/>
  <c r="F47" i="6"/>
  <c r="G47" i="6"/>
  <c r="H47" i="6"/>
  <c r="I47" i="6"/>
  <c r="J47" i="6"/>
  <c r="K47" i="6"/>
  <c r="L47" i="6"/>
  <c r="M47" i="6"/>
  <c r="O47" i="6"/>
  <c r="P47" i="6"/>
  <c r="E48" i="6"/>
  <c r="F48" i="6"/>
  <c r="G48" i="6"/>
  <c r="H48" i="6"/>
  <c r="I48" i="6"/>
  <c r="J48" i="6"/>
  <c r="K48" i="6"/>
  <c r="L48" i="6"/>
  <c r="M48" i="6"/>
  <c r="N48" i="6"/>
  <c r="P48" i="6"/>
  <c r="E49" i="6"/>
  <c r="F49" i="6"/>
  <c r="G49" i="6"/>
  <c r="H49" i="6"/>
  <c r="I49" i="6"/>
  <c r="J49" i="6"/>
  <c r="K49" i="6"/>
  <c r="L49" i="6"/>
  <c r="M49" i="6"/>
  <c r="N49" i="6"/>
  <c r="O49" i="6"/>
  <c r="F50" i="6"/>
  <c r="G50" i="6"/>
  <c r="H50" i="6"/>
  <c r="I50" i="6"/>
  <c r="J50" i="6"/>
  <c r="K50" i="6"/>
  <c r="L50" i="6"/>
  <c r="M50" i="6"/>
  <c r="N50" i="6"/>
  <c r="O50" i="6"/>
  <c r="P50" i="6"/>
  <c r="E51" i="6"/>
  <c r="G51" i="6"/>
  <c r="H51" i="6"/>
  <c r="I51" i="6"/>
  <c r="J51" i="6"/>
  <c r="K51" i="6"/>
  <c r="L51" i="6"/>
  <c r="M51" i="6"/>
  <c r="N51" i="6"/>
  <c r="O51" i="6"/>
  <c r="P51" i="6"/>
  <c r="E52" i="6"/>
  <c r="F52" i="6"/>
  <c r="H52" i="6"/>
  <c r="I52" i="6"/>
  <c r="J52" i="6"/>
  <c r="K52" i="6"/>
  <c r="L52" i="6"/>
  <c r="M52" i="6"/>
  <c r="N52" i="6"/>
  <c r="O52" i="6"/>
  <c r="P52" i="6"/>
  <c r="E53" i="6"/>
  <c r="F53" i="6"/>
  <c r="G53" i="6"/>
  <c r="I53" i="6"/>
  <c r="J53" i="6"/>
  <c r="K53" i="6"/>
  <c r="L53" i="6"/>
  <c r="M53" i="6"/>
  <c r="N53" i="6"/>
  <c r="O53" i="6"/>
  <c r="P53" i="6"/>
  <c r="E54" i="6"/>
  <c r="F54" i="6"/>
  <c r="G54" i="6"/>
  <c r="H54" i="6"/>
  <c r="J54" i="6"/>
  <c r="K54" i="6"/>
  <c r="L54" i="6"/>
  <c r="M54" i="6"/>
  <c r="N54" i="6"/>
  <c r="O54" i="6"/>
  <c r="P54" i="6"/>
  <c r="E55" i="6"/>
  <c r="F55" i="6"/>
  <c r="G55" i="6"/>
  <c r="H55" i="6"/>
  <c r="I55" i="6"/>
  <c r="K55" i="6"/>
  <c r="L55" i="6"/>
  <c r="M55" i="6"/>
  <c r="N55" i="6"/>
  <c r="O55" i="6"/>
  <c r="P55" i="6"/>
  <c r="E56" i="6"/>
  <c r="F56" i="6"/>
  <c r="G56" i="6"/>
  <c r="H56" i="6"/>
  <c r="I56" i="6"/>
  <c r="J56" i="6"/>
  <c r="L56" i="6"/>
  <c r="M56" i="6"/>
  <c r="N56" i="6"/>
  <c r="O56" i="6"/>
  <c r="P56" i="6"/>
  <c r="E57" i="6"/>
  <c r="F57" i="6"/>
  <c r="G57" i="6"/>
  <c r="H57" i="6"/>
  <c r="I57" i="6"/>
  <c r="J57" i="6"/>
  <c r="K57" i="6"/>
  <c r="M57" i="6"/>
  <c r="N57" i="6"/>
  <c r="O57" i="6"/>
  <c r="P57" i="6"/>
  <c r="E58" i="6"/>
  <c r="F58" i="6"/>
  <c r="G58" i="6"/>
  <c r="H58" i="6"/>
  <c r="I58" i="6"/>
  <c r="J58" i="6"/>
  <c r="K58" i="6"/>
  <c r="L58" i="6"/>
  <c r="N58" i="6"/>
  <c r="O58" i="6"/>
  <c r="P58" i="6"/>
  <c r="E59" i="6"/>
  <c r="F59" i="6"/>
  <c r="G59" i="6"/>
  <c r="H59" i="6"/>
  <c r="I59" i="6"/>
  <c r="J59" i="6"/>
  <c r="K59" i="6"/>
  <c r="L59" i="6"/>
  <c r="M59" i="6"/>
  <c r="O59" i="6"/>
  <c r="P59" i="6"/>
  <c r="E60" i="6"/>
  <c r="F60" i="6"/>
  <c r="G60" i="6"/>
  <c r="H60" i="6"/>
  <c r="I60" i="6"/>
  <c r="J60" i="6"/>
  <c r="K60" i="6"/>
  <c r="L60" i="6"/>
  <c r="M60" i="6"/>
  <c r="N60" i="6"/>
  <c r="P60" i="6"/>
  <c r="E61" i="6"/>
  <c r="F61" i="6"/>
  <c r="G61" i="6"/>
  <c r="H61" i="6"/>
  <c r="I61" i="6"/>
  <c r="J61" i="6"/>
  <c r="K61" i="6"/>
  <c r="L61" i="6"/>
  <c r="M61" i="6"/>
  <c r="N61" i="6"/>
  <c r="O61" i="6"/>
  <c r="F62" i="6"/>
  <c r="G62" i="6"/>
  <c r="H62" i="6"/>
  <c r="I62" i="6"/>
  <c r="J62" i="6"/>
  <c r="K62" i="6"/>
  <c r="L62" i="6"/>
  <c r="M62" i="6"/>
  <c r="N62" i="6"/>
  <c r="O62" i="6"/>
  <c r="P62" i="6"/>
  <c r="E63" i="6"/>
  <c r="G63" i="6"/>
  <c r="H63" i="6"/>
  <c r="I63" i="6"/>
  <c r="J63" i="6"/>
  <c r="K63" i="6"/>
  <c r="L63" i="6"/>
  <c r="M63" i="6"/>
  <c r="N63" i="6"/>
  <c r="O63" i="6"/>
  <c r="P63" i="6"/>
  <c r="E64" i="6"/>
  <c r="F64" i="6"/>
  <c r="H64" i="6"/>
  <c r="I64" i="6"/>
  <c r="J64" i="6"/>
  <c r="K64" i="6"/>
  <c r="L64" i="6"/>
  <c r="M64" i="6"/>
  <c r="N64" i="6"/>
  <c r="O64" i="6"/>
  <c r="P64" i="6"/>
  <c r="E65" i="6"/>
  <c r="F65" i="6"/>
  <c r="G65" i="6"/>
  <c r="I65" i="6"/>
  <c r="J65" i="6"/>
  <c r="K65" i="6"/>
  <c r="L65" i="6"/>
  <c r="M65" i="6"/>
  <c r="N65" i="6"/>
  <c r="O65" i="6"/>
  <c r="P65" i="6"/>
  <c r="E66" i="6"/>
  <c r="F66" i="6"/>
  <c r="G66" i="6"/>
  <c r="H66" i="6"/>
  <c r="J66" i="6"/>
  <c r="K66" i="6"/>
  <c r="L66" i="6"/>
  <c r="M66" i="6"/>
  <c r="N66" i="6"/>
  <c r="O66" i="6"/>
  <c r="P66" i="6"/>
  <c r="E67" i="6"/>
  <c r="F67" i="6"/>
  <c r="G67" i="6"/>
  <c r="H67" i="6"/>
  <c r="I67" i="6"/>
  <c r="K67" i="6"/>
  <c r="L67" i="6"/>
  <c r="M67" i="6"/>
  <c r="N67" i="6"/>
  <c r="O67" i="6"/>
  <c r="P67" i="6"/>
  <c r="E68" i="6"/>
  <c r="F68" i="6"/>
  <c r="G68" i="6"/>
  <c r="H68" i="6"/>
  <c r="I68" i="6"/>
  <c r="J68" i="6"/>
  <c r="L68" i="6"/>
  <c r="M68" i="6"/>
  <c r="N68" i="6"/>
  <c r="O68" i="6"/>
  <c r="P68" i="6"/>
  <c r="E69" i="6"/>
  <c r="F69" i="6"/>
  <c r="G69" i="6"/>
  <c r="H69" i="6"/>
  <c r="I69" i="6"/>
  <c r="J69" i="6"/>
  <c r="K69" i="6"/>
  <c r="M69" i="6"/>
  <c r="N69" i="6"/>
  <c r="O69" i="6"/>
  <c r="P69" i="6"/>
  <c r="E70" i="6"/>
  <c r="F70" i="6"/>
  <c r="G70" i="6"/>
  <c r="H70" i="6"/>
  <c r="I70" i="6"/>
  <c r="J70" i="6"/>
  <c r="K70" i="6"/>
  <c r="L70" i="6"/>
  <c r="N70" i="6"/>
  <c r="O70" i="6"/>
  <c r="P70" i="6"/>
  <c r="E71" i="6"/>
  <c r="F71" i="6"/>
  <c r="G71" i="6"/>
  <c r="H71" i="6"/>
  <c r="I71" i="6"/>
  <c r="J71" i="6"/>
  <c r="K71" i="6"/>
  <c r="L71" i="6"/>
  <c r="M71" i="6"/>
  <c r="O71" i="6"/>
  <c r="P71" i="6"/>
  <c r="E72" i="6"/>
  <c r="F72" i="6"/>
  <c r="G72" i="6"/>
  <c r="H72" i="6"/>
  <c r="I72" i="6"/>
  <c r="J72" i="6"/>
  <c r="K72" i="6"/>
  <c r="L72" i="6"/>
  <c r="M72" i="6"/>
  <c r="N72" i="6"/>
  <c r="P72" i="6"/>
  <c r="E73" i="6"/>
  <c r="F73" i="6"/>
  <c r="G73" i="6"/>
  <c r="H73" i="6"/>
  <c r="I73" i="6"/>
  <c r="J73" i="6"/>
  <c r="K73" i="6"/>
  <c r="L73" i="6"/>
  <c r="M73" i="6"/>
  <c r="N73" i="6"/>
  <c r="O73" i="6"/>
  <c r="F74" i="6"/>
  <c r="G74" i="6"/>
  <c r="H74" i="6"/>
  <c r="I74" i="6"/>
  <c r="J74" i="6"/>
  <c r="K74" i="6"/>
  <c r="L74" i="6"/>
  <c r="M74" i="6"/>
  <c r="N74" i="6"/>
  <c r="O74" i="6"/>
  <c r="P74" i="6"/>
  <c r="E75" i="6"/>
  <c r="G75" i="6"/>
  <c r="H75" i="6"/>
  <c r="I75" i="6"/>
  <c r="J75" i="6"/>
  <c r="K75" i="6"/>
  <c r="L75" i="6"/>
  <c r="M75" i="6"/>
  <c r="N75" i="6"/>
  <c r="O75" i="6"/>
  <c r="P75" i="6"/>
  <c r="E76" i="6"/>
  <c r="F76" i="6"/>
  <c r="H76" i="6"/>
  <c r="I76" i="6"/>
  <c r="J76" i="6"/>
  <c r="K76" i="6"/>
  <c r="L76" i="6"/>
  <c r="M76" i="6"/>
  <c r="N76" i="6"/>
  <c r="O76" i="6"/>
  <c r="P76" i="6"/>
  <c r="E77" i="6"/>
  <c r="F77" i="6"/>
  <c r="G77" i="6"/>
  <c r="I77" i="6"/>
  <c r="J77" i="6"/>
  <c r="K77" i="6"/>
  <c r="L77" i="6"/>
  <c r="M77" i="6"/>
  <c r="N77" i="6"/>
  <c r="O77" i="6"/>
  <c r="P77" i="6"/>
  <c r="E78" i="6"/>
  <c r="F78" i="6"/>
  <c r="G78" i="6"/>
  <c r="H78" i="6"/>
  <c r="J78" i="6"/>
  <c r="K78" i="6"/>
  <c r="L78" i="6"/>
  <c r="M78" i="6"/>
  <c r="N78" i="6"/>
  <c r="O78" i="6"/>
  <c r="P78" i="6"/>
  <c r="E79" i="6"/>
  <c r="F79" i="6"/>
  <c r="G79" i="6"/>
  <c r="H79" i="6"/>
  <c r="I79" i="6"/>
  <c r="K79" i="6"/>
  <c r="L79" i="6"/>
  <c r="M79" i="6"/>
  <c r="N79" i="6"/>
  <c r="O79" i="6"/>
  <c r="P79" i="6"/>
  <c r="E80" i="6"/>
  <c r="F80" i="6"/>
  <c r="G80" i="6"/>
  <c r="H80" i="6"/>
  <c r="I80" i="6"/>
  <c r="J80" i="6"/>
  <c r="L80" i="6"/>
  <c r="M80" i="6"/>
  <c r="N80" i="6"/>
  <c r="O80" i="6"/>
  <c r="P80" i="6"/>
  <c r="E81" i="6"/>
  <c r="F81" i="6"/>
  <c r="G81" i="6"/>
  <c r="H81" i="6"/>
  <c r="I81" i="6"/>
  <c r="J81" i="6"/>
  <c r="K81" i="6"/>
  <c r="M81" i="6"/>
  <c r="N81" i="6"/>
  <c r="O81" i="6"/>
  <c r="P81" i="6"/>
  <c r="F2" i="6"/>
  <c r="G2" i="6"/>
  <c r="H2" i="6"/>
  <c r="I2" i="6"/>
  <c r="J2" i="6"/>
  <c r="K2" i="6"/>
  <c r="L2" i="6"/>
  <c r="M2" i="6"/>
  <c r="N2" i="6"/>
  <c r="O2" i="6"/>
  <c r="P2" i="6"/>
  <c r="D2" i="6"/>
  <c r="E2" i="6" s="1"/>
  <c r="D3" i="6"/>
  <c r="F3" i="6" s="1"/>
  <c r="D4" i="6"/>
  <c r="G4" i="6" s="1"/>
  <c r="D5" i="6"/>
  <c r="H5" i="6" s="1"/>
  <c r="D6" i="6"/>
  <c r="I6" i="6" s="1"/>
  <c r="D7" i="6"/>
  <c r="J7" i="6" s="1"/>
  <c r="D8" i="6"/>
  <c r="K8" i="6" s="1"/>
  <c r="D9" i="6"/>
  <c r="L9" i="6" s="1"/>
  <c r="D10" i="6"/>
  <c r="M10" i="6" s="1"/>
  <c r="D11" i="6"/>
  <c r="N11" i="6" s="1"/>
  <c r="D12" i="6"/>
  <c r="O12" i="6" s="1"/>
  <c r="D13" i="6"/>
  <c r="P13" i="6" s="1"/>
  <c r="D14" i="6"/>
  <c r="E14" i="6" s="1"/>
  <c r="D15" i="6"/>
  <c r="F15" i="6" s="1"/>
  <c r="D16" i="6"/>
  <c r="G16" i="6" s="1"/>
  <c r="D17" i="6"/>
  <c r="H17" i="6" s="1"/>
  <c r="D18" i="6"/>
  <c r="I18" i="6" s="1"/>
  <c r="D19" i="6"/>
  <c r="J19" i="6" s="1"/>
  <c r="D20" i="6"/>
  <c r="K20" i="6" s="1"/>
  <c r="D21" i="6"/>
  <c r="L21" i="6" s="1"/>
  <c r="D22" i="6"/>
  <c r="M22" i="6" s="1"/>
  <c r="D23" i="6"/>
  <c r="N23" i="6" s="1"/>
  <c r="D24" i="6"/>
  <c r="O24" i="6" s="1"/>
  <c r="D25" i="6"/>
  <c r="P25" i="6" s="1"/>
  <c r="D26" i="6"/>
  <c r="E26" i="6" s="1"/>
  <c r="D27" i="6"/>
  <c r="F27" i="6" s="1"/>
  <c r="D28" i="6"/>
  <c r="G28" i="6" s="1"/>
  <c r="D29" i="6"/>
  <c r="H29" i="6" s="1"/>
  <c r="D30" i="6"/>
  <c r="I30" i="6" s="1"/>
  <c r="D31" i="6"/>
  <c r="J31" i="6" s="1"/>
  <c r="D32" i="6"/>
  <c r="K32" i="6" s="1"/>
  <c r="D33" i="6"/>
  <c r="L33" i="6" s="1"/>
  <c r="D34" i="6"/>
  <c r="M34" i="6" s="1"/>
  <c r="D35" i="6"/>
  <c r="N35" i="6" s="1"/>
  <c r="D36" i="6"/>
  <c r="O36" i="6" s="1"/>
  <c r="D37" i="6"/>
  <c r="P37" i="6" s="1"/>
  <c r="D38" i="6"/>
  <c r="E38" i="6" s="1"/>
  <c r="D39" i="6"/>
  <c r="F39" i="6" s="1"/>
  <c r="D40" i="6"/>
  <c r="G40" i="6" s="1"/>
  <c r="D41" i="6"/>
  <c r="H41" i="6" s="1"/>
  <c r="D42" i="6"/>
  <c r="I42" i="6" s="1"/>
  <c r="D43" i="6"/>
  <c r="J43" i="6" s="1"/>
  <c r="D44" i="6"/>
  <c r="K44" i="6" s="1"/>
  <c r="D45" i="6"/>
  <c r="L45" i="6" s="1"/>
  <c r="D46" i="6"/>
  <c r="M46" i="6" s="1"/>
  <c r="D47" i="6"/>
  <c r="N47" i="6" s="1"/>
  <c r="D48" i="6"/>
  <c r="O48" i="6" s="1"/>
  <c r="D49" i="6"/>
  <c r="P49" i="6" s="1"/>
  <c r="D50" i="6"/>
  <c r="E50" i="6" s="1"/>
  <c r="D51" i="6"/>
  <c r="F51" i="6" s="1"/>
  <c r="D52" i="6"/>
  <c r="G52" i="6" s="1"/>
  <c r="D53" i="6"/>
  <c r="H53" i="6" s="1"/>
  <c r="D54" i="6"/>
  <c r="I54" i="6" s="1"/>
  <c r="D55" i="6"/>
  <c r="J55" i="6" s="1"/>
  <c r="D56" i="6"/>
  <c r="K56" i="6" s="1"/>
  <c r="D57" i="6"/>
  <c r="L57" i="6" s="1"/>
  <c r="D58" i="6"/>
  <c r="M58" i="6" s="1"/>
  <c r="D59" i="6"/>
  <c r="N59" i="6" s="1"/>
  <c r="D60" i="6"/>
  <c r="O60" i="6" s="1"/>
  <c r="D61" i="6"/>
  <c r="P61" i="6" s="1"/>
  <c r="D62" i="6"/>
  <c r="E62" i="6" s="1"/>
  <c r="D63" i="6"/>
  <c r="F63" i="6" s="1"/>
  <c r="D64" i="6"/>
  <c r="G64" i="6" s="1"/>
  <c r="D65" i="6"/>
  <c r="H65" i="6" s="1"/>
  <c r="D66" i="6"/>
  <c r="I66" i="6" s="1"/>
  <c r="D67" i="6"/>
  <c r="J67" i="6" s="1"/>
  <c r="D68" i="6"/>
  <c r="K68" i="6" s="1"/>
  <c r="D69" i="6"/>
  <c r="L69" i="6" s="1"/>
  <c r="D70" i="6"/>
  <c r="M70" i="6" s="1"/>
  <c r="D71" i="6"/>
  <c r="N71" i="6" s="1"/>
  <c r="D72" i="6"/>
  <c r="O72" i="6" s="1"/>
  <c r="D73" i="6"/>
  <c r="P73" i="6" s="1"/>
  <c r="D74" i="6"/>
  <c r="E74" i="6" s="1"/>
  <c r="D75" i="6"/>
  <c r="F75" i="6" s="1"/>
  <c r="D76" i="6"/>
  <c r="G76" i="6" s="1"/>
  <c r="D77" i="6"/>
  <c r="H77" i="6" s="1"/>
  <c r="D78" i="6"/>
  <c r="I78" i="6" s="1"/>
  <c r="D79" i="6"/>
  <c r="J79" i="6" s="1"/>
  <c r="D80" i="6"/>
  <c r="K80" i="6" s="1"/>
  <c r="D81" i="6"/>
  <c r="L81" i="6" s="1"/>
  <c r="E88" i="5"/>
  <c r="E85" i="5"/>
  <c r="E84" i="5"/>
  <c r="F8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2" i="5"/>
  <c r="M93" i="6" l="1"/>
  <c r="O82" i="6"/>
  <c r="O83" i="6" s="1"/>
  <c r="K82" i="6"/>
  <c r="K83" i="6" s="1"/>
  <c r="G82" i="6"/>
  <c r="G83" i="6" s="1"/>
  <c r="N93" i="6"/>
  <c r="J93" i="6"/>
  <c r="F93" i="6"/>
  <c r="I93" i="6"/>
  <c r="E93" i="6"/>
  <c r="E82" i="6"/>
  <c r="P93" i="6"/>
  <c r="L93" i="6"/>
  <c r="L99" i="6" s="1"/>
  <c r="H93" i="6"/>
  <c r="P82" i="6"/>
  <c r="P83" i="6" s="1"/>
  <c r="L82" i="6"/>
  <c r="L83" i="6" s="1"/>
  <c r="H82" i="6"/>
  <c r="H83" i="6" s="1"/>
  <c r="N82" i="6"/>
  <c r="N83" i="6" s="1"/>
  <c r="N99" i="6" s="1"/>
  <c r="J82" i="6"/>
  <c r="J83" i="6" s="1"/>
  <c r="J99" i="6" s="1"/>
  <c r="F82" i="6"/>
  <c r="F83" i="6" s="1"/>
  <c r="F99" i="6" s="1"/>
  <c r="E88" i="6"/>
  <c r="M82" i="6"/>
  <c r="M83" i="6" s="1"/>
  <c r="I82" i="6"/>
  <c r="I83" i="6" s="1"/>
  <c r="O93" i="6"/>
  <c r="K93" i="6"/>
  <c r="G93" i="6"/>
  <c r="F60" i="7"/>
  <c r="G40" i="7"/>
  <c r="F40" i="7"/>
  <c r="G36" i="7"/>
  <c r="F36" i="7"/>
  <c r="H37" i="7" s="1"/>
  <c r="I37" i="7" s="1"/>
  <c r="E66" i="7"/>
  <c r="G66" i="7" s="1"/>
  <c r="E62" i="7"/>
  <c r="E54" i="7"/>
  <c r="G54" i="7" s="1"/>
  <c r="E50" i="7"/>
  <c r="G50" i="7" s="1"/>
  <c r="E38" i="7"/>
  <c r="G67" i="7"/>
  <c r="G63" i="7"/>
  <c r="F59" i="7"/>
  <c r="G51" i="7"/>
  <c r="F47" i="7"/>
  <c r="F43" i="7"/>
  <c r="H44" i="7" s="1"/>
  <c r="I44" i="7" s="1"/>
  <c r="G43" i="7"/>
  <c r="G39" i="7"/>
  <c r="F39" i="7"/>
  <c r="H40" i="7" s="1"/>
  <c r="I40" i="7" s="1"/>
  <c r="G35" i="7"/>
  <c r="F35" i="7"/>
  <c r="F31" i="7"/>
  <c r="G31" i="7"/>
  <c r="E73" i="7"/>
  <c r="G73" i="7" s="1"/>
  <c r="E69" i="7"/>
  <c r="E65" i="7"/>
  <c r="E61" i="7"/>
  <c r="F61" i="7" s="1"/>
  <c r="H62" i="7" s="1"/>
  <c r="I62" i="7" s="1"/>
  <c r="E57" i="7"/>
  <c r="G57" i="7" s="1"/>
  <c r="E53" i="7"/>
  <c r="E49" i="7"/>
  <c r="E45" i="7"/>
  <c r="F45" i="7" s="1"/>
  <c r="H46" i="7" s="1"/>
  <c r="I46" i="7" s="1"/>
  <c r="F70" i="7"/>
  <c r="H71" i="7" s="1"/>
  <c r="I71" i="7" s="1"/>
  <c r="G70" i="7"/>
  <c r="F66" i="7"/>
  <c r="G62" i="7"/>
  <c r="F62" i="7"/>
  <c r="F58" i="7"/>
  <c r="G58" i="7"/>
  <c r="F54" i="7"/>
  <c r="G46" i="7"/>
  <c r="F46" i="7"/>
  <c r="G42" i="7"/>
  <c r="F42" i="7"/>
  <c r="H43" i="7" s="1"/>
  <c r="I43" i="7" s="1"/>
  <c r="F38" i="7"/>
  <c r="H39" i="7" s="1"/>
  <c r="I39" i="7" s="1"/>
  <c r="G38" i="7"/>
  <c r="G34" i="7"/>
  <c r="F34" i="7"/>
  <c r="H35" i="7" s="1"/>
  <c r="I35" i="7" s="1"/>
  <c r="F30" i="7"/>
  <c r="H31" i="7" s="1"/>
  <c r="I31" i="7" s="1"/>
  <c r="G30" i="7"/>
  <c r="E72" i="7"/>
  <c r="E68" i="7"/>
  <c r="G68" i="7" s="1"/>
  <c r="E64" i="7"/>
  <c r="F64" i="7" s="1"/>
  <c r="E60" i="7"/>
  <c r="G60" i="7" s="1"/>
  <c r="E56" i="7"/>
  <c r="E52" i="7"/>
  <c r="F52" i="7" s="1"/>
  <c r="E48" i="7"/>
  <c r="F48" i="7" s="1"/>
  <c r="E44" i="7"/>
  <c r="F44" i="7" s="1"/>
  <c r="H45" i="7" s="1"/>
  <c r="I45" i="7" s="1"/>
  <c r="G69" i="7"/>
  <c r="F69" i="7"/>
  <c r="G65" i="7"/>
  <c r="F65" i="7"/>
  <c r="H66" i="7" s="1"/>
  <c r="I66" i="7" s="1"/>
  <c r="G61" i="7"/>
  <c r="G53" i="7"/>
  <c r="F53" i="7"/>
  <c r="G49" i="7"/>
  <c r="F49" i="7"/>
  <c r="H50" i="7" s="1"/>
  <c r="I50" i="7" s="1"/>
  <c r="G45" i="7"/>
  <c r="G41" i="7"/>
  <c r="F41" i="7"/>
  <c r="H42" i="7" s="1"/>
  <c r="I42" i="7" s="1"/>
  <c r="G37" i="7"/>
  <c r="F37" i="7"/>
  <c r="G33" i="7"/>
  <c r="F33" i="7"/>
  <c r="H34" i="7" s="1"/>
  <c r="I34" i="7" s="1"/>
  <c r="E71" i="7"/>
  <c r="G71" i="7" s="1"/>
  <c r="E67" i="7"/>
  <c r="F67" i="7" s="1"/>
  <c r="H68" i="7" s="1"/>
  <c r="I68" i="7" s="1"/>
  <c r="E63" i="7"/>
  <c r="F63" i="7" s="1"/>
  <c r="H64" i="7" s="1"/>
  <c r="I64" i="7" s="1"/>
  <c r="E59" i="7"/>
  <c r="G59" i="7" s="1"/>
  <c r="E55" i="7"/>
  <c r="G55" i="7" s="1"/>
  <c r="E51" i="7"/>
  <c r="F51" i="7" s="1"/>
  <c r="H52" i="7" s="1"/>
  <c r="I52" i="7" s="1"/>
  <c r="E47" i="7"/>
  <c r="G47" i="7" s="1"/>
  <c r="F72" i="7"/>
  <c r="G72" i="7"/>
  <c r="G56" i="7"/>
  <c r="F56" i="7"/>
  <c r="H57" i="7" s="1"/>
  <c r="I57" i="7" s="1"/>
  <c r="G44" i="7"/>
  <c r="G32" i="7"/>
  <c r="F32" i="7"/>
  <c r="H33" i="7" s="1"/>
  <c r="I33" i="7" s="1"/>
  <c r="I3" i="8"/>
  <c r="H3" i="8"/>
  <c r="D3" i="8"/>
  <c r="E3" i="8" s="1"/>
  <c r="F4" i="8"/>
  <c r="E86" i="5"/>
  <c r="E87" i="5" s="1"/>
  <c r="H99" i="6" l="1"/>
  <c r="I99" i="6"/>
  <c r="G99" i="6"/>
  <c r="O99" i="6"/>
  <c r="P99" i="6"/>
  <c r="F96" i="6"/>
  <c r="K99" i="6"/>
  <c r="F88" i="6"/>
  <c r="E83" i="6"/>
  <c r="E99" i="6" s="1"/>
  <c r="M99" i="6"/>
  <c r="J64" i="7"/>
  <c r="L64" i="7" s="1"/>
  <c r="K64" i="7"/>
  <c r="H49" i="7"/>
  <c r="I49" i="7" s="1"/>
  <c r="H65" i="7"/>
  <c r="I65" i="7" s="1"/>
  <c r="J52" i="7"/>
  <c r="L52" i="7" s="1"/>
  <c r="K52" i="7"/>
  <c r="J68" i="7"/>
  <c r="L68" i="7" s="1"/>
  <c r="K68" i="7"/>
  <c r="H53" i="7"/>
  <c r="I53" i="7" s="1"/>
  <c r="K46" i="7"/>
  <c r="J46" i="7"/>
  <c r="L46" i="7" s="1"/>
  <c r="K62" i="7"/>
  <c r="J62" i="7"/>
  <c r="L62" i="7" s="1"/>
  <c r="J45" i="7"/>
  <c r="L45" i="7" s="1"/>
  <c r="K45" i="7"/>
  <c r="J57" i="7"/>
  <c r="L57" i="7" s="1"/>
  <c r="K57" i="7"/>
  <c r="K39" i="7"/>
  <c r="J39" i="7"/>
  <c r="L39" i="7" s="1"/>
  <c r="H55" i="7"/>
  <c r="I55" i="7" s="1"/>
  <c r="J44" i="7"/>
  <c r="L44" i="7" s="1"/>
  <c r="K44" i="7"/>
  <c r="H60" i="7"/>
  <c r="I60" i="7" s="1"/>
  <c r="H61" i="7"/>
  <c r="I61" i="7" s="1"/>
  <c r="H73" i="7"/>
  <c r="I73" i="7" s="1"/>
  <c r="K34" i="7"/>
  <c r="J34" i="7"/>
  <c r="L34" i="7" s="1"/>
  <c r="K50" i="7"/>
  <c r="J50" i="7"/>
  <c r="L50" i="7" s="1"/>
  <c r="F57" i="7"/>
  <c r="H58" i="7" s="1"/>
  <c r="I58" i="7" s="1"/>
  <c r="F73" i="7"/>
  <c r="K43" i="7"/>
  <c r="J43" i="7"/>
  <c r="L43" i="7" s="1"/>
  <c r="F50" i="7"/>
  <c r="H51" i="7" s="1"/>
  <c r="I51" i="7" s="1"/>
  <c r="H67" i="7"/>
  <c r="I67" i="7" s="1"/>
  <c r="J40" i="7"/>
  <c r="L40" i="7" s="1"/>
  <c r="K40" i="7"/>
  <c r="H48" i="7"/>
  <c r="I48" i="7" s="1"/>
  <c r="F55" i="7"/>
  <c r="H56" i="7" s="1"/>
  <c r="I56" i="7" s="1"/>
  <c r="F71" i="7"/>
  <c r="H72" i="7" s="1"/>
  <c r="I72" i="7" s="1"/>
  <c r="G48" i="7"/>
  <c r="G64" i="7"/>
  <c r="H59" i="7"/>
  <c r="I59" i="7" s="1"/>
  <c r="H32" i="7"/>
  <c r="I32" i="7" s="1"/>
  <c r="H41" i="7"/>
  <c r="I41" i="7" s="1"/>
  <c r="G52" i="7"/>
  <c r="F68" i="7"/>
  <c r="H69" i="7" s="1"/>
  <c r="I69" i="7" s="1"/>
  <c r="J33" i="7"/>
  <c r="L33" i="7" s="1"/>
  <c r="K33" i="7"/>
  <c r="K31" i="7"/>
  <c r="J31" i="7"/>
  <c r="K71" i="7"/>
  <c r="J71" i="7"/>
  <c r="L71" i="7" s="1"/>
  <c r="J37" i="7"/>
  <c r="L37" i="7" s="1"/>
  <c r="K37" i="7"/>
  <c r="K42" i="7"/>
  <c r="J42" i="7"/>
  <c r="L42" i="7" s="1"/>
  <c r="K66" i="7"/>
  <c r="J66" i="7"/>
  <c r="L66" i="7" s="1"/>
  <c r="K35" i="7"/>
  <c r="J35" i="7"/>
  <c r="L35" i="7" s="1"/>
  <c r="H38" i="7"/>
  <c r="I38" i="7" s="1"/>
  <c r="H54" i="7"/>
  <c r="I54" i="7" s="1"/>
  <c r="H70" i="7"/>
  <c r="I70" i="7" s="1"/>
  <c r="H47" i="7"/>
  <c r="I47" i="7" s="1"/>
  <c r="H63" i="7"/>
  <c r="I63" i="7" s="1"/>
  <c r="H36" i="7"/>
  <c r="I36" i="7" s="1"/>
  <c r="J3" i="8"/>
  <c r="D4" i="8"/>
  <c r="G4" i="8"/>
  <c r="Q99" i="6" l="1"/>
  <c r="E103" i="6" s="1"/>
  <c r="J48" i="7"/>
  <c r="L48" i="7" s="1"/>
  <c r="K48" i="7"/>
  <c r="K51" i="7"/>
  <c r="J51" i="7"/>
  <c r="L51" i="7" s="1"/>
  <c r="K58" i="7"/>
  <c r="J58" i="7"/>
  <c r="L58" i="7" s="1"/>
  <c r="K70" i="7"/>
  <c r="J70" i="7"/>
  <c r="L70" i="7" s="1"/>
  <c r="J32" i="7"/>
  <c r="L32" i="7" s="1"/>
  <c r="K32" i="7"/>
  <c r="J72" i="7"/>
  <c r="L72" i="7" s="1"/>
  <c r="K72" i="7"/>
  <c r="J61" i="7"/>
  <c r="L61" i="7" s="1"/>
  <c r="K61" i="7"/>
  <c r="K55" i="7"/>
  <c r="J55" i="7"/>
  <c r="L55" i="7" s="1"/>
  <c r="J65" i="7"/>
  <c r="L65" i="7" s="1"/>
  <c r="K65" i="7"/>
  <c r="J36" i="7"/>
  <c r="L36" i="7" s="1"/>
  <c r="K36" i="7"/>
  <c r="K54" i="7"/>
  <c r="J54" i="7"/>
  <c r="L54" i="7" s="1"/>
  <c r="L31" i="7"/>
  <c r="J69" i="7"/>
  <c r="L69" i="7" s="1"/>
  <c r="K69" i="7"/>
  <c r="K59" i="7"/>
  <c r="J59" i="7"/>
  <c r="L59" i="7" s="1"/>
  <c r="J56" i="7"/>
  <c r="L56" i="7" s="1"/>
  <c r="K56" i="7"/>
  <c r="K67" i="7"/>
  <c r="J67" i="7"/>
  <c r="L67" i="7" s="1"/>
  <c r="H76" i="7"/>
  <c r="I76" i="7" s="1"/>
  <c r="H80" i="7"/>
  <c r="I80" i="7" s="1"/>
  <c r="H77" i="7"/>
  <c r="I77" i="7" s="1"/>
  <c r="H81" i="7"/>
  <c r="I81" i="7" s="1"/>
  <c r="H82" i="7"/>
  <c r="I82" i="7" s="1"/>
  <c r="H75" i="7"/>
  <c r="I75" i="7" s="1"/>
  <c r="H78" i="7"/>
  <c r="I78" i="7" s="1"/>
  <c r="H79" i="7"/>
  <c r="I79" i="7" s="1"/>
  <c r="J60" i="7"/>
  <c r="L60" i="7" s="1"/>
  <c r="K60" i="7"/>
  <c r="J49" i="7"/>
  <c r="L49" i="7" s="1"/>
  <c r="K49" i="7"/>
  <c r="K63" i="7"/>
  <c r="J63" i="7"/>
  <c r="L63" i="7" s="1"/>
  <c r="K38" i="7"/>
  <c r="J38" i="7"/>
  <c r="L38" i="7" s="1"/>
  <c r="K47" i="7"/>
  <c r="J47" i="7"/>
  <c r="L47" i="7" s="1"/>
  <c r="J41" i="7"/>
  <c r="L41" i="7" s="1"/>
  <c r="K41" i="7"/>
  <c r="J73" i="7"/>
  <c r="K73" i="7"/>
  <c r="J53" i="7"/>
  <c r="L53" i="7" s="1"/>
  <c r="K53" i="7"/>
  <c r="I4" i="8"/>
  <c r="H4" i="8"/>
  <c r="E4" i="8"/>
  <c r="F5" i="8" s="1"/>
  <c r="K75" i="7" l="1"/>
  <c r="J75" i="7"/>
  <c r="L75" i="7" s="1"/>
  <c r="K80" i="7"/>
  <c r="J80" i="7"/>
  <c r="L80" i="7" s="1"/>
  <c r="L73" i="7"/>
  <c r="J82" i="7"/>
  <c r="L82" i="7" s="1"/>
  <c r="K82" i="7"/>
  <c r="K76" i="7"/>
  <c r="J76" i="7"/>
  <c r="L76" i="7" s="1"/>
  <c r="K79" i="7"/>
  <c r="J79" i="7"/>
  <c r="L79" i="7" s="1"/>
  <c r="J81" i="7"/>
  <c r="L81" i="7" s="1"/>
  <c r="K81" i="7"/>
  <c r="J78" i="7"/>
  <c r="L78" i="7" s="1"/>
  <c r="K78" i="7"/>
  <c r="J77" i="7"/>
  <c r="L77" i="7" s="1"/>
  <c r="K77" i="7"/>
  <c r="J4" i="8"/>
  <c r="D5" i="8"/>
  <c r="G5" i="8"/>
  <c r="H5" i="8" l="1"/>
  <c r="I5" i="8"/>
  <c r="E5" i="8"/>
  <c r="F6" i="8" s="1"/>
  <c r="J5" i="8" l="1"/>
  <c r="D6" i="8"/>
  <c r="G6" i="8"/>
  <c r="H6" i="8" l="1"/>
  <c r="I6" i="8"/>
  <c r="E6" i="8"/>
  <c r="F7" i="8" s="1"/>
  <c r="J6" i="8" l="1"/>
  <c r="D7" i="8"/>
  <c r="G7" i="8"/>
  <c r="H7" i="8" l="1"/>
  <c r="I7" i="8"/>
  <c r="E7" i="8"/>
  <c r="F8" i="8" s="1"/>
  <c r="J7" i="8" l="1"/>
  <c r="D8" i="8"/>
  <c r="G8" i="8"/>
  <c r="I8" i="8" l="1"/>
  <c r="H8" i="8"/>
  <c r="E8" i="8"/>
  <c r="F9" i="8" s="1"/>
  <c r="J8" i="8" l="1"/>
  <c r="D9" i="8"/>
  <c r="G9" i="8"/>
  <c r="H9" i="8" l="1"/>
  <c r="J9" i="8" s="1"/>
  <c r="I9" i="8"/>
  <c r="E9" i="8"/>
  <c r="F10" i="8" s="1"/>
  <c r="D10" i="8" l="1"/>
  <c r="G10" i="8"/>
  <c r="H10" i="8" l="1"/>
  <c r="J10" i="8" s="1"/>
  <c r="I10" i="8"/>
  <c r="E10" i="8"/>
  <c r="F11" i="8" s="1"/>
  <c r="D11" i="8" l="1"/>
  <c r="G11" i="8"/>
  <c r="E11" i="8" l="1"/>
  <c r="F12" i="8" s="1"/>
  <c r="H11" i="8"/>
  <c r="J11" i="8" s="1"/>
  <c r="I11" i="8"/>
  <c r="D12" i="8" l="1"/>
  <c r="G12" i="8"/>
  <c r="I12" i="8" l="1"/>
  <c r="H12" i="8"/>
  <c r="J12" i="8" s="1"/>
  <c r="E12" i="8"/>
  <c r="F13" i="8" s="1"/>
  <c r="D13" i="8" l="1"/>
  <c r="G13" i="8"/>
  <c r="E13" i="8" l="1"/>
  <c r="F14" i="8" s="1"/>
  <c r="H13" i="8"/>
  <c r="J13" i="8" s="1"/>
  <c r="I13" i="8"/>
  <c r="D14" i="8" l="1"/>
  <c r="G14" i="8"/>
  <c r="H14" i="8" l="1"/>
  <c r="J14" i="8" s="1"/>
  <c r="I14" i="8"/>
  <c r="E14" i="8"/>
  <c r="F15" i="8" s="1"/>
  <c r="D15" i="8" l="1"/>
  <c r="G15" i="8"/>
  <c r="H15" i="8" l="1"/>
  <c r="J15" i="8" s="1"/>
  <c r="I15" i="8"/>
  <c r="E15" i="8"/>
  <c r="F16" i="8" s="1"/>
  <c r="D16" i="8" l="1"/>
  <c r="G16" i="8"/>
  <c r="I16" i="8" l="1"/>
  <c r="H16" i="8"/>
  <c r="J16" i="8" s="1"/>
  <c r="E16" i="8"/>
  <c r="F17" i="8" s="1"/>
  <c r="D17" i="8" l="1"/>
  <c r="G17" i="8"/>
  <c r="H17" i="8" l="1"/>
  <c r="J17" i="8" s="1"/>
  <c r="I17" i="8"/>
  <c r="E17" i="8"/>
  <c r="F18" i="8" s="1"/>
  <c r="D18" i="8" l="1"/>
  <c r="G18" i="8"/>
  <c r="H18" i="8" l="1"/>
  <c r="J18" i="8" s="1"/>
  <c r="I18" i="8"/>
  <c r="E18" i="8"/>
  <c r="F19" i="8" s="1"/>
  <c r="D19" i="8" l="1"/>
  <c r="G19" i="8"/>
  <c r="H19" i="8" l="1"/>
  <c r="J19" i="8" s="1"/>
  <c r="I19" i="8"/>
  <c r="E19" i="8"/>
  <c r="F20" i="8" s="1"/>
  <c r="D20" i="8" l="1"/>
  <c r="G20" i="8"/>
  <c r="I20" i="8" l="1"/>
  <c r="H20" i="8"/>
  <c r="J20" i="8" s="1"/>
  <c r="E20" i="8"/>
  <c r="F21" i="8" s="1"/>
  <c r="D21" i="8" l="1"/>
  <c r="G21" i="8"/>
  <c r="E21" i="8" l="1"/>
  <c r="F22" i="8" s="1"/>
  <c r="H21" i="8"/>
  <c r="J21" i="8" s="1"/>
  <c r="I21" i="8"/>
  <c r="D22" i="8" l="1"/>
  <c r="G22" i="8"/>
  <c r="H22" i="8" l="1"/>
  <c r="J22" i="8" s="1"/>
  <c r="I22" i="8"/>
  <c r="E22" i="8"/>
  <c r="F23" i="8" s="1"/>
  <c r="D23" i="8" l="1"/>
  <c r="G23" i="8"/>
  <c r="H23" i="8" l="1"/>
  <c r="J23" i="8" s="1"/>
  <c r="I23" i="8"/>
  <c r="E23" i="8"/>
  <c r="F24" i="8" s="1"/>
  <c r="D24" i="8" l="1"/>
  <c r="G24" i="8"/>
  <c r="I24" i="8" l="1"/>
  <c r="H24" i="8"/>
  <c r="J24" i="8" s="1"/>
  <c r="E24" i="8"/>
  <c r="F25" i="8" s="1"/>
  <c r="D25" i="8" l="1"/>
  <c r="G25" i="8"/>
  <c r="H25" i="8" l="1"/>
  <c r="J25" i="8" s="1"/>
  <c r="I25" i="8"/>
  <c r="E25" i="8"/>
  <c r="F26" i="8" s="1"/>
  <c r="D26" i="8" l="1"/>
  <c r="G26" i="8"/>
  <c r="H26" i="8" l="1"/>
  <c r="J26" i="8" s="1"/>
  <c r="I26" i="8"/>
  <c r="E26" i="8"/>
  <c r="F27" i="8" s="1"/>
  <c r="D27" i="8" l="1"/>
  <c r="G27" i="8"/>
  <c r="H27" i="8" l="1"/>
  <c r="J27" i="8" s="1"/>
  <c r="I27" i="8"/>
  <c r="E27" i="8"/>
  <c r="F28" i="8"/>
  <c r="D28" i="8" l="1"/>
  <c r="G28" i="8"/>
  <c r="I28" i="8" l="1"/>
  <c r="H28" i="8"/>
  <c r="J28" i="8" s="1"/>
  <c r="E28" i="8"/>
  <c r="F29" i="8" s="1"/>
  <c r="D29" i="8" l="1"/>
  <c r="G29" i="8"/>
  <c r="E29" i="8" l="1"/>
  <c r="F30" i="8" s="1"/>
  <c r="H29" i="8"/>
  <c r="J29" i="8" s="1"/>
  <c r="I29" i="8"/>
  <c r="D30" i="8" l="1"/>
  <c r="G30" i="8"/>
  <c r="E30" i="8" l="1"/>
  <c r="F31" i="8" s="1"/>
  <c r="H30" i="8"/>
  <c r="J30" i="8" s="1"/>
  <c r="I30" i="8"/>
  <c r="D31" i="8" l="1"/>
  <c r="G31" i="8"/>
  <c r="E31" i="8" l="1"/>
  <c r="F32" i="8" s="1"/>
  <c r="H31" i="8"/>
  <c r="J31" i="8" s="1"/>
  <c r="I31" i="8"/>
  <c r="D32" i="8" l="1"/>
  <c r="G32" i="8"/>
  <c r="I32" i="8" l="1"/>
  <c r="H32" i="8"/>
  <c r="J32" i="8" s="1"/>
  <c r="E32" i="8"/>
  <c r="F33" i="8" s="1"/>
  <c r="D33" i="8" l="1"/>
  <c r="G33" i="8"/>
  <c r="H33" i="8" l="1"/>
  <c r="J33" i="8" s="1"/>
  <c r="I33" i="8"/>
  <c r="E33" i="8"/>
  <c r="F34" i="8" s="1"/>
  <c r="D34" i="8" l="1"/>
  <c r="G34" i="8"/>
  <c r="I34" i="8" l="1"/>
  <c r="H34" i="8"/>
  <c r="J34" i="8" s="1"/>
  <c r="E34" i="8"/>
  <c r="F35" i="8" s="1"/>
  <c r="D35" i="8" l="1"/>
  <c r="G35" i="8"/>
  <c r="E35" i="8" l="1"/>
  <c r="F36" i="8" s="1"/>
  <c r="H35" i="8"/>
  <c r="J35" i="8" s="1"/>
  <c r="I35" i="8"/>
  <c r="D36" i="8" l="1"/>
  <c r="G36" i="8"/>
  <c r="I36" i="8" l="1"/>
  <c r="H36" i="8"/>
  <c r="J36" i="8" s="1"/>
  <c r="E36" i="8"/>
  <c r="F37" i="8" s="1"/>
  <c r="D37" i="8" l="1"/>
  <c r="G37" i="8"/>
  <c r="H37" i="8" l="1"/>
  <c r="J37" i="8" s="1"/>
  <c r="I37" i="8"/>
  <c r="E37" i="8"/>
  <c r="F38" i="8"/>
  <c r="D38" i="8" l="1"/>
  <c r="G38" i="8"/>
  <c r="H38" i="8" l="1"/>
  <c r="J38" i="8" s="1"/>
  <c r="I38" i="8"/>
  <c r="E38" i="8"/>
  <c r="F39" i="8"/>
  <c r="D39" i="8" l="1"/>
  <c r="G39" i="8"/>
  <c r="H39" i="8" l="1"/>
  <c r="J39" i="8" s="1"/>
  <c r="I39" i="8"/>
  <c r="E39" i="8"/>
  <c r="F40" i="8" s="1"/>
  <c r="D40" i="8" l="1"/>
  <c r="G40" i="8"/>
  <c r="I40" i="8" l="1"/>
  <c r="H40" i="8"/>
  <c r="J40" i="8" s="1"/>
  <c r="E40" i="8"/>
  <c r="F41" i="8" s="1"/>
  <c r="D41" i="8" l="1"/>
  <c r="G41" i="8"/>
  <c r="E41" i="8" l="1"/>
  <c r="F42" i="8" s="1"/>
  <c r="H41" i="8"/>
  <c r="J41" i="8" s="1"/>
  <c r="I41" i="8"/>
  <c r="D42" i="8" l="1"/>
  <c r="G42" i="8"/>
  <c r="H42" i="8" l="1"/>
  <c r="J42" i="8" s="1"/>
  <c r="I42" i="8"/>
  <c r="E42" i="8"/>
  <c r="F43" i="8" s="1"/>
  <c r="D43" i="8" l="1"/>
  <c r="G43" i="8"/>
  <c r="H43" i="8" l="1"/>
  <c r="J43" i="8" s="1"/>
  <c r="I43" i="8"/>
  <c r="E43" i="8"/>
  <c r="F44" i="8" s="1"/>
  <c r="D44" i="8" l="1"/>
  <c r="G44" i="8"/>
  <c r="I44" i="8" l="1"/>
  <c r="H44" i="8"/>
  <c r="J44" i="8" s="1"/>
  <c r="E44" i="8"/>
  <c r="F45" i="8" s="1"/>
  <c r="D45" i="8" l="1"/>
  <c r="G45" i="8"/>
  <c r="E45" i="8" l="1"/>
  <c r="F46" i="8" s="1"/>
  <c r="H45" i="8"/>
  <c r="J45" i="8" s="1"/>
  <c r="I45" i="8"/>
  <c r="D46" i="8" l="1"/>
  <c r="G46" i="8"/>
  <c r="E46" i="8" l="1"/>
  <c r="F47" i="8" s="1"/>
  <c r="H46" i="8"/>
  <c r="J46" i="8" s="1"/>
  <c r="I46" i="8"/>
  <c r="D47" i="8" l="1"/>
  <c r="G47" i="8"/>
  <c r="H47" i="8" l="1"/>
  <c r="J47" i="8" s="1"/>
  <c r="I47" i="8"/>
  <c r="E47" i="8"/>
  <c r="F48" i="8" s="1"/>
  <c r="D48" i="8" l="1"/>
  <c r="G48" i="8"/>
  <c r="I48" i="8" l="1"/>
  <c r="H48" i="8"/>
  <c r="J48" i="8" s="1"/>
  <c r="E48" i="8"/>
  <c r="F49" i="8" s="1"/>
  <c r="D49" i="8" l="1"/>
  <c r="G49" i="8"/>
  <c r="H49" i="8" l="1"/>
  <c r="J49" i="8" s="1"/>
  <c r="I49" i="8"/>
  <c r="E49" i="8"/>
  <c r="F50" i="8" s="1"/>
  <c r="D50" i="8" l="1"/>
  <c r="G50" i="8"/>
  <c r="H50" i="8" l="1"/>
  <c r="J50" i="8" s="1"/>
  <c r="I50" i="8"/>
  <c r="E50" i="8"/>
  <c r="F51" i="8"/>
  <c r="D51" i="8" l="1"/>
  <c r="G51" i="8"/>
  <c r="E51" i="8" l="1"/>
  <c r="F52" i="8" s="1"/>
  <c r="H51" i="8"/>
  <c r="J51" i="8" s="1"/>
  <c r="I51" i="8"/>
  <c r="D52" i="8" l="1"/>
  <c r="G52" i="8"/>
  <c r="E52" i="8" l="1"/>
  <c r="F53" i="8" s="1"/>
  <c r="I52" i="8"/>
  <c r="H52" i="8"/>
  <c r="J52" i="8" s="1"/>
  <c r="D53" i="8" l="1"/>
  <c r="G53" i="8"/>
  <c r="E53" i="8" l="1"/>
  <c r="F54" i="8"/>
  <c r="H53" i="8"/>
  <c r="J53" i="8" s="1"/>
  <c r="I53" i="8"/>
  <c r="D54" i="8" l="1"/>
  <c r="G54" i="8"/>
  <c r="E54" i="8" l="1"/>
  <c r="F55" i="8" s="1"/>
  <c r="H54" i="8"/>
  <c r="J54" i="8" s="1"/>
  <c r="I54" i="8"/>
  <c r="D55" i="8" l="1"/>
  <c r="G55" i="8"/>
  <c r="H55" i="8" l="1"/>
  <c r="J55" i="8" s="1"/>
  <c r="I55" i="8"/>
  <c r="E55" i="8"/>
  <c r="F56" i="8"/>
  <c r="D56" i="8" l="1"/>
  <c r="G56" i="8"/>
  <c r="I56" i="8" l="1"/>
  <c r="H56" i="8"/>
  <c r="J56" i="8" s="1"/>
  <c r="E56" i="8"/>
  <c r="F57" i="8" s="1"/>
  <c r="D57" i="8" l="1"/>
  <c r="G57" i="8"/>
  <c r="E57" i="8" l="1"/>
  <c r="F58" i="8" s="1"/>
  <c r="H57" i="8"/>
  <c r="J57" i="8" s="1"/>
  <c r="I57" i="8"/>
  <c r="D58" i="8" l="1"/>
  <c r="G58" i="8"/>
  <c r="H58" i="8" l="1"/>
  <c r="J58" i="8" s="1"/>
  <c r="I58" i="8"/>
  <c r="E58" i="8"/>
  <c r="F59" i="8" s="1"/>
  <c r="D59" i="8" l="1"/>
  <c r="G59" i="8"/>
  <c r="H59" i="8" l="1"/>
  <c r="J59" i="8" s="1"/>
  <c r="I59" i="8"/>
  <c r="E59" i="8"/>
  <c r="F60" i="8" s="1"/>
  <c r="D60" i="8" l="1"/>
  <c r="G60" i="8"/>
  <c r="I60" i="8" l="1"/>
  <c r="H60" i="8"/>
  <c r="J60" i="8" s="1"/>
  <c r="E60" i="8"/>
  <c r="F61" i="8" s="1"/>
  <c r="D61" i="8" l="1"/>
  <c r="G61" i="8"/>
  <c r="E61" i="8" l="1"/>
  <c r="F62" i="8"/>
  <c r="H61" i="8"/>
  <c r="J61" i="8" s="1"/>
  <c r="I61" i="8"/>
  <c r="D62" i="8" l="1"/>
  <c r="G62" i="8"/>
  <c r="H62" i="8" l="1"/>
  <c r="J62" i="8" s="1"/>
  <c r="I62" i="8"/>
  <c r="E62" i="8"/>
  <c r="F63" i="8"/>
  <c r="D63" i="8" l="1"/>
  <c r="G63" i="8"/>
  <c r="E63" i="8" l="1"/>
  <c r="F64" i="8" s="1"/>
  <c r="H63" i="8"/>
  <c r="J63" i="8" s="1"/>
  <c r="I63" i="8"/>
  <c r="D64" i="8" l="1"/>
  <c r="G64" i="8"/>
  <c r="E64" i="8" l="1"/>
  <c r="F65" i="8" s="1"/>
  <c r="I64" i="8"/>
  <c r="H64" i="8"/>
  <c r="J64" i="8" s="1"/>
  <c r="D65" i="8" l="1"/>
  <c r="G65" i="8"/>
  <c r="E65" i="8" l="1"/>
  <c r="F66" i="8" s="1"/>
  <c r="H65" i="8"/>
  <c r="J65" i="8" s="1"/>
  <c r="I65" i="8"/>
  <c r="D66" i="8" l="1"/>
  <c r="G66" i="8"/>
  <c r="H66" i="8" l="1"/>
  <c r="J66" i="8" s="1"/>
  <c r="I66" i="8"/>
  <c r="E66" i="8"/>
  <c r="F67" i="8" s="1"/>
  <c r="D67" i="8" l="1"/>
  <c r="G67" i="8"/>
  <c r="H67" i="8" l="1"/>
  <c r="J67" i="8" s="1"/>
  <c r="I67" i="8"/>
  <c r="E67" i="8"/>
  <c r="F68" i="8" s="1"/>
  <c r="D68" i="8" l="1"/>
  <c r="G68" i="8"/>
  <c r="I68" i="8" l="1"/>
  <c r="H68" i="8"/>
  <c r="J68" i="8" s="1"/>
  <c r="E68" i="8"/>
  <c r="F69" i="8" s="1"/>
  <c r="D69" i="8" l="1"/>
  <c r="G69" i="8"/>
  <c r="H69" i="8" l="1"/>
  <c r="J69" i="8" s="1"/>
  <c r="I69" i="8"/>
  <c r="E69" i="8"/>
  <c r="F70" i="8" s="1"/>
  <c r="D70" i="8" l="1"/>
  <c r="G70" i="8"/>
  <c r="H70" i="8" l="1"/>
  <c r="J70" i="8" s="1"/>
  <c r="I70" i="8"/>
  <c r="E70" i="8"/>
  <c r="F71" i="8" s="1"/>
  <c r="D71" i="8" l="1"/>
  <c r="G71" i="8"/>
  <c r="H71" i="8" l="1"/>
  <c r="J71" i="8" s="1"/>
  <c r="I71" i="8"/>
  <c r="E71" i="8"/>
  <c r="F72" i="8" s="1"/>
  <c r="D72" i="8" l="1"/>
  <c r="G72" i="8"/>
  <c r="I72" i="8" l="1"/>
  <c r="H72" i="8"/>
  <c r="J72" i="8" s="1"/>
  <c r="E72" i="8"/>
  <c r="F73" i="8"/>
  <c r="D73" i="8" l="1"/>
  <c r="G73" i="8"/>
  <c r="H73" i="8" l="1"/>
  <c r="I73" i="8"/>
  <c r="I87" i="8" s="1"/>
  <c r="E73" i="8"/>
  <c r="F76" i="8" s="1"/>
  <c r="G76" i="8" s="1"/>
  <c r="J73" i="8" l="1"/>
  <c r="J87" i="8" s="1"/>
  <c r="H87" i="8"/>
  <c r="F79" i="8"/>
  <c r="G79" i="8" s="1"/>
  <c r="I79" i="8" s="1"/>
  <c r="F77" i="8"/>
  <c r="G77" i="8" s="1"/>
  <c r="I77" i="8" s="1"/>
  <c r="F78" i="8"/>
  <c r="G78" i="8" s="1"/>
  <c r="I78" i="8" s="1"/>
  <c r="F81" i="8"/>
  <c r="G81" i="8" s="1"/>
  <c r="I81" i="8" s="1"/>
  <c r="F80" i="8"/>
  <c r="G80" i="8" s="1"/>
  <c r="H80" i="8" s="1"/>
  <c r="J80" i="8" s="1"/>
  <c r="F75" i="8"/>
  <c r="G75" i="8" s="1"/>
  <c r="I75" i="8" s="1"/>
  <c r="H76" i="8"/>
  <c r="I76" i="8"/>
  <c r="H79" i="8"/>
  <c r="J79" i="8" s="1"/>
  <c r="F82" i="8"/>
  <c r="G82" i="8" s="1"/>
  <c r="J76" i="8" l="1"/>
  <c r="H81" i="8"/>
  <c r="J81" i="8" s="1"/>
  <c r="H77" i="8"/>
  <c r="J77" i="8" s="1"/>
  <c r="H78" i="8"/>
  <c r="I80" i="8"/>
  <c r="H75" i="8"/>
  <c r="H82" i="8"/>
  <c r="J82" i="8" s="1"/>
  <c r="I82" i="8"/>
  <c r="I91" i="8" l="1"/>
  <c r="J75" i="8"/>
  <c r="H91" i="8"/>
  <c r="J78" i="8"/>
  <c r="J91" i="8" l="1"/>
</calcChain>
</file>

<file path=xl/sharedStrings.xml><?xml version="1.0" encoding="utf-8"?>
<sst xmlns="http://schemas.openxmlformats.org/spreadsheetml/2006/main" count="212" uniqueCount="137">
  <si>
    <t>Atur registrat. Per sexe i grups d'edat</t>
  </si>
  <si>
    <t xml:space="preserve">Catalunya. </t>
  </si>
  <si>
    <t>Valor</t>
  </si>
  <si>
    <t>Unitats: Milers de persones.</t>
  </si>
  <si>
    <t>Font: Departament de Treball, Afers Socials i Famílies.</t>
  </si>
  <si>
    <t>Advertiment: La xifra d'aturats a Catalunya al 02/2016 pels grups d'edat: [De 25 a 44 anys] i [De 45 anys i més] es van revisar el 16 de gener de 2017.</t>
  </si>
  <si>
    <t>Institut d'Estadística de Catalunya</t>
  </si>
  <si>
    <t>https://www.idescat.cat/indicadors/?id=conj&amp;n=10220&amp;col=1</t>
  </si>
  <si>
    <t>Total</t>
  </si>
  <si>
    <t>Per sexe</t>
  </si>
  <si>
    <t>Homes</t>
  </si>
  <si>
    <t>Dones</t>
  </si>
  <si>
    <t>Per grups d'edat</t>
  </si>
  <si>
    <t>De 16 a 24 anys</t>
  </si>
  <si>
    <t>De 25 a 44 anys</t>
  </si>
  <si>
    <t>De 45 anys i més</t>
  </si>
  <si>
    <t xml:space="preserve">Espanya. </t>
  </si>
  <si>
    <t>Font: Servei Públic d'Ocupació Estatal.</t>
  </si>
  <si>
    <t>Data</t>
  </si>
  <si>
    <t>t</t>
  </si>
  <si>
    <t>Yt</t>
  </si>
  <si>
    <t>Mes, any</t>
  </si>
  <si>
    <t>Rang(Yt)</t>
  </si>
  <si>
    <t>dt</t>
  </si>
  <si>
    <t>(dt)^2</t>
  </si>
  <si>
    <t>Estadístic</t>
  </si>
  <si>
    <t>Ts=</t>
  </si>
  <si>
    <t>z=</t>
  </si>
  <si>
    <t>Criteri</t>
  </si>
  <si>
    <t>Per tant, direm que la sèrie temporal té tendència.</t>
  </si>
  <si>
    <t>Segons la representació gràfica, la tendència és decreixent.</t>
  </si>
  <si>
    <t>mes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</si>
  <si>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</si>
  <si>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</si>
  <si>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</si>
  <si>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</si>
  <si>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</si>
  <si>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</si>
  <si>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</si>
  <si>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</si>
  <si>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</si>
  <si>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</si>
  <si>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</si>
  <si>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</si>
  <si>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SumaRi=</t>
  </si>
  <si>
    <t>(SumaRi)^2=</t>
  </si>
  <si>
    <t>Nombre d'estacions</t>
  </si>
  <si>
    <t>s=</t>
  </si>
  <si>
    <t>Comprovació:</t>
  </si>
  <si>
    <t>Suma(Rang(Yt)=R1+R2+…+R12</t>
  </si>
  <si>
    <t>==&gt; OK</t>
  </si>
  <si>
    <t>Observacions totals, T=</t>
  </si>
  <si>
    <t>Observacions en cada mes, Ts</t>
  </si>
  <si>
    <r>
      <t>T</t>
    </r>
    <r>
      <rPr>
        <b/>
        <vertAlign val="subscript"/>
        <sz val="10"/>
        <rFont val="Arial"/>
        <family val="2"/>
      </rPr>
      <t>1</t>
    </r>
  </si>
  <si>
    <r>
      <t>T</t>
    </r>
    <r>
      <rPr>
        <b/>
        <vertAlign val="subscript"/>
        <sz val="10"/>
        <rFont val="Arial"/>
        <family val="2"/>
      </rPr>
      <t>2</t>
    </r>
  </si>
  <si>
    <r>
      <t>T</t>
    </r>
    <r>
      <rPr>
        <b/>
        <vertAlign val="subscript"/>
        <sz val="10"/>
        <rFont val="Arial"/>
        <family val="2"/>
      </rPr>
      <t>3</t>
    </r>
  </si>
  <si>
    <r>
      <t>T</t>
    </r>
    <r>
      <rPr>
        <b/>
        <vertAlign val="subscript"/>
        <sz val="10"/>
        <rFont val="Arial"/>
        <family val="2"/>
      </rPr>
      <t>4</t>
    </r>
  </si>
  <si>
    <r>
      <t>T</t>
    </r>
    <r>
      <rPr>
        <b/>
        <vertAlign val="subscript"/>
        <sz val="10"/>
        <rFont val="Arial"/>
        <family val="2"/>
      </rPr>
      <t>5</t>
    </r>
  </si>
  <si>
    <r>
      <t>T</t>
    </r>
    <r>
      <rPr>
        <b/>
        <vertAlign val="subscript"/>
        <sz val="10"/>
        <rFont val="Arial"/>
        <family val="2"/>
      </rPr>
      <t>6</t>
    </r>
  </si>
  <si>
    <r>
      <t>T</t>
    </r>
    <r>
      <rPr>
        <b/>
        <vertAlign val="subscript"/>
        <sz val="10"/>
        <rFont val="Arial"/>
        <family val="2"/>
      </rPr>
      <t>7</t>
    </r>
  </si>
  <si>
    <r>
      <t>T</t>
    </r>
    <r>
      <rPr>
        <b/>
        <vertAlign val="subscript"/>
        <sz val="10"/>
        <rFont val="Arial"/>
        <family val="2"/>
      </rPr>
      <t>8</t>
    </r>
  </si>
  <si>
    <r>
      <t>T</t>
    </r>
    <r>
      <rPr>
        <b/>
        <vertAlign val="subscript"/>
        <sz val="10"/>
        <rFont val="Arial"/>
        <family val="2"/>
      </rPr>
      <t>9</t>
    </r>
  </si>
  <si>
    <r>
      <t>T</t>
    </r>
    <r>
      <rPr>
        <b/>
        <vertAlign val="subscript"/>
        <sz val="10"/>
        <rFont val="Arial"/>
        <family val="2"/>
      </rPr>
      <t>10</t>
    </r>
  </si>
  <si>
    <r>
      <t>T</t>
    </r>
    <r>
      <rPr>
        <b/>
        <vertAlign val="subscript"/>
        <sz val="10"/>
        <rFont val="Arial"/>
        <family val="2"/>
      </rPr>
      <t>11</t>
    </r>
  </si>
  <si>
    <r>
      <t>T</t>
    </r>
    <r>
      <rPr>
        <b/>
        <vertAlign val="subscript"/>
        <sz val="10"/>
        <rFont val="Arial"/>
        <family val="2"/>
      </rPr>
      <t>12</t>
    </r>
  </si>
  <si>
    <r>
      <t>T=T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+T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+…T</t>
    </r>
    <r>
      <rPr>
        <b/>
        <vertAlign val="subscript"/>
        <sz val="10"/>
        <rFont val="Arial"/>
        <family val="2"/>
      </rPr>
      <t>12</t>
    </r>
  </si>
  <si>
    <r>
      <t>R</t>
    </r>
    <r>
      <rPr>
        <vertAlign val="subscript"/>
        <sz val="10"/>
        <rFont val="Arial"/>
        <family val="2"/>
      </rPr>
      <t>1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1</t>
    </r>
  </si>
  <si>
    <r>
      <t>R</t>
    </r>
    <r>
      <rPr>
        <vertAlign val="subscript"/>
        <sz val="10"/>
        <rFont val="Arial"/>
        <family val="2"/>
      </rPr>
      <t>2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2</t>
    </r>
  </si>
  <si>
    <r>
      <t>R</t>
    </r>
    <r>
      <rPr>
        <vertAlign val="subscript"/>
        <sz val="10"/>
        <rFont val="Arial"/>
        <family val="2"/>
      </rPr>
      <t>3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3</t>
    </r>
  </si>
  <si>
    <r>
      <t>R</t>
    </r>
    <r>
      <rPr>
        <vertAlign val="subscript"/>
        <sz val="10"/>
        <rFont val="Arial"/>
        <family val="2"/>
      </rPr>
      <t>4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4</t>
    </r>
  </si>
  <si>
    <r>
      <t>R</t>
    </r>
    <r>
      <rPr>
        <vertAlign val="subscript"/>
        <sz val="10"/>
        <rFont val="Arial"/>
        <family val="2"/>
      </rPr>
      <t>5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5</t>
    </r>
  </si>
  <si>
    <r>
      <t>R</t>
    </r>
    <r>
      <rPr>
        <vertAlign val="subscript"/>
        <sz val="10"/>
        <rFont val="Arial"/>
        <family val="2"/>
      </rPr>
      <t>6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6</t>
    </r>
  </si>
  <si>
    <r>
      <t>R</t>
    </r>
    <r>
      <rPr>
        <vertAlign val="subscript"/>
        <sz val="10"/>
        <rFont val="Arial"/>
        <family val="2"/>
      </rPr>
      <t>7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7</t>
    </r>
  </si>
  <si>
    <r>
      <t>R</t>
    </r>
    <r>
      <rPr>
        <vertAlign val="subscript"/>
        <sz val="10"/>
        <rFont val="Arial"/>
        <family val="2"/>
      </rPr>
      <t>8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8</t>
    </r>
  </si>
  <si>
    <r>
      <t>R</t>
    </r>
    <r>
      <rPr>
        <vertAlign val="subscript"/>
        <sz val="10"/>
        <rFont val="Arial"/>
        <family val="2"/>
      </rPr>
      <t>9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9</t>
    </r>
  </si>
  <si>
    <r>
      <t>R</t>
    </r>
    <r>
      <rPr>
        <vertAlign val="subscript"/>
        <sz val="10"/>
        <rFont val="Arial"/>
        <family val="2"/>
      </rPr>
      <t>10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10</t>
    </r>
  </si>
  <si>
    <r>
      <t>R</t>
    </r>
    <r>
      <rPr>
        <vertAlign val="subscript"/>
        <sz val="10"/>
        <rFont val="Arial"/>
        <family val="2"/>
      </rPr>
      <t>11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11</t>
    </r>
  </si>
  <si>
    <r>
      <t>R</t>
    </r>
    <r>
      <rPr>
        <vertAlign val="subscript"/>
        <sz val="10"/>
        <rFont val="Arial"/>
        <family val="2"/>
      </rPr>
      <t>12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12</t>
    </r>
  </si>
  <si>
    <t>SUMA</t>
  </si>
  <si>
    <t>(Ri^2)/Ti</t>
  </si>
  <si>
    <t>La ST no té component estacional</t>
  </si>
  <si>
    <t>Predicció</t>
  </si>
  <si>
    <t>error</t>
  </si>
  <si>
    <t>abs</t>
  </si>
  <si>
    <t>quad</t>
  </si>
  <si>
    <t>epam</t>
  </si>
  <si>
    <t>EAM</t>
  </si>
  <si>
    <t xml:space="preserve">EQM </t>
  </si>
  <si>
    <t>EPAM</t>
  </si>
  <si>
    <t>alpha=</t>
  </si>
  <si>
    <t>gamma=</t>
  </si>
  <si>
    <t>beta</t>
  </si>
  <si>
    <t>MM</t>
  </si>
  <si>
    <t>MMDoble</t>
  </si>
  <si>
    <t>T</t>
  </si>
  <si>
    <t>Beta</t>
  </si>
  <si>
    <t>k=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</si>
  <si>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</si>
  <si>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</si>
  <si>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</si>
  <si>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</si>
  <si>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</si>
  <si>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</si>
  <si>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</si>
  <si>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</si>
  <si>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</si>
  <si>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</si>
  <si>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</si>
  <si>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</si>
  <si>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</si>
  <si>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</si>
  <si>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</si>
  <si>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</si>
  <si>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</si>
  <si>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</si>
  <si>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</si>
  <si>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</si>
  <si>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</si>
  <si>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</si>
  <si>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</si>
  <si>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</si>
  <si>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beta0=</t>
  </si>
  <si>
    <t>beta1=</t>
  </si>
  <si>
    <t>Període Mostral</t>
  </si>
  <si>
    <t>Període Extra-Mostral</t>
  </si>
  <si>
    <t>Rebutgem la hipòtesi nul·la perquè l'estadístic de prova és major estricte que el valor crític en taules</t>
  </si>
  <si>
    <t>T=</t>
  </si>
  <si>
    <t xml:space="preserve">Nombre d'observacions </t>
  </si>
  <si>
    <t>(Valor crític d'una Normal(0,1), 2 cues)</t>
  </si>
  <si>
    <t>Estadístic de prova: valor absolut</t>
  </si>
  <si>
    <t>|z|=</t>
  </si>
  <si>
    <t>Valor crític, amb alpha 0.05 =</t>
  </si>
  <si>
    <t>L'estadístic de prova és menor estricte que el valor crític en taules per tant, no es rebutja la hipòtesi nul·la</t>
  </si>
  <si>
    <t>(Chi-quadrat amb (s-1)=11 graus de llibertat)</t>
  </si>
  <si>
    <t>Estadístic K-W=</t>
  </si>
  <si>
    <r>
      <rPr>
        <b/>
        <u/>
        <sz val="10"/>
        <rFont val="Arial"/>
        <family val="2"/>
      </rPr>
      <t>CONCLUSIÓ</t>
    </r>
    <r>
      <rPr>
        <b/>
        <sz val="10"/>
        <rFont val="Arial"/>
        <family val="2"/>
      </rPr>
      <t>: Tenint en compte els resultats obtinguts amb el Test de Daniel i el Test de Kruskal-Wallis, es tracta d'una ST tipus III</t>
    </r>
  </si>
  <si>
    <t>Valor crític  amb alfa = 0,05: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</si>
</sst>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0"/>
      <name val="Arial"/>
      <family val="2"/>
    </font>
    <font>
      <sz val="1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17" fontId="0" fillId="33" borderId="0" xfId="0" applyNumberFormat="1" applyFill="1"/>
    <xf numFmtId="0" fontId="0" fillId="33" borderId="0" xfId="0" applyFill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3" fontId="18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left"/>
    </xf>
    <xf numFmtId="0" fontId="21" fillId="33" borderId="0" xfId="0" applyFont="1" applyFill="1" applyAlignment="1">
      <alignment horizontal="center" vertical="center"/>
    </xf>
    <xf numFmtId="165" fontId="22" fillId="33" borderId="0" xfId="0" applyNumberFormat="1" applyFont="1" applyFill="1" applyAlignment="1">
      <alignment horizontal="center" vertical="center"/>
    </xf>
    <xf numFmtId="17" fontId="0" fillId="33" borderId="0" xfId="0" applyNumberFormat="1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0" fontId="22" fillId="34" borderId="11" xfId="0" applyFont="1" applyFill="1" applyBorder="1" applyAlignment="1">
      <alignment horizontal="right" vertical="center"/>
    </xf>
    <xf numFmtId="0" fontId="22" fillId="34" borderId="13" xfId="0" applyFont="1" applyFill="1" applyBorder="1" applyAlignment="1">
      <alignment horizontal="right" vertical="center"/>
    </xf>
    <xf numFmtId="0" fontId="22" fillId="34" borderId="12" xfId="0" applyFont="1" applyFill="1" applyBorder="1" applyAlignment="1">
      <alignment horizontal="left" vertical="center"/>
    </xf>
    <xf numFmtId="0" fontId="0" fillId="34" borderId="0" xfId="0" applyFill="1" applyAlignment="1">
      <alignment horizontal="center" vertical="center"/>
    </xf>
    <xf numFmtId="17" fontId="0" fillId="34" borderId="0" xfId="0" applyNumberFormat="1" applyFill="1" applyAlignment="1">
      <alignment horizontal="center" vertical="center"/>
    </xf>
    <xf numFmtId="2" fontId="14" fillId="35" borderId="0" xfId="0" applyNumberFormat="1" applyFont="1" applyFill="1" applyAlignment="1">
      <alignment horizontal="center" vertical="center"/>
    </xf>
    <xf numFmtId="2" fontId="0" fillId="35" borderId="0" xfId="0" applyNumberFormat="1" applyFill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" fontId="0" fillId="33" borderId="0" xfId="0" applyNumberFormat="1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2" fillId="34" borderId="12" xfId="0" applyNumberFormat="1" applyFont="1" applyFill="1" applyBorder="1" applyAlignment="1">
      <alignment horizontal="left" vertic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center" wrapText="1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5" fillId="0" borderId="14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Continuous"/>
    </xf>
    <xf numFmtId="166" fontId="22" fillId="34" borderId="12" xfId="0" applyNumberFormat="1" applyFont="1" applyFill="1" applyBorder="1" applyAlignment="1">
      <alignment horizontal="left" vertical="center"/>
    </xf>
    <xf numFmtId="167" fontId="22" fillId="34" borderId="12" xfId="0" applyNumberFormat="1" applyFont="1" applyFill="1" applyBorder="1" applyAlignment="1">
      <alignment horizontal="left" vertical="center"/>
    </xf>
    <xf numFmtId="0" fontId="0" fillId="35" borderId="0" xfId="0" applyFill="1" applyAlignment="1">
      <alignment horizontal="center"/>
    </xf>
    <xf numFmtId="0" fontId="0" fillId="37" borderId="0" xfId="0" applyFill="1"/>
    <xf numFmtId="0" fontId="0" fillId="34" borderId="0" xfId="0" applyFill="1"/>
    <xf numFmtId="0" fontId="0" fillId="37" borderId="0" xfId="0" applyFill="1" applyAlignment="1">
      <alignment horizontal="center"/>
    </xf>
    <xf numFmtId="17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165" fontId="0" fillId="35" borderId="0" xfId="0" applyNumberForma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0" fontId="0" fillId="34" borderId="0" xfId="0" applyFill="1" applyBorder="1"/>
    <xf numFmtId="17" fontId="0" fillId="34" borderId="0" xfId="0" applyNumberForma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165" fontId="0" fillId="33" borderId="0" xfId="0" applyNumberFormat="1" applyFill="1" applyAlignment="1">
      <alignment horizontal="center"/>
    </xf>
    <xf numFmtId="0" fontId="16" fillId="38" borderId="0" xfId="0" applyFont="1" applyFill="1"/>
    <xf numFmtId="10" fontId="22" fillId="33" borderId="0" xfId="42" applyNumberFormat="1" applyFont="1" applyFill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17" fontId="0" fillId="34" borderId="0" xfId="0" applyNumberFormat="1" applyFill="1" applyBorder="1" applyAlignment="1">
      <alignment horizontal="center" vertical="center"/>
    </xf>
    <xf numFmtId="2" fontId="0" fillId="35" borderId="0" xfId="0" applyNumberFormat="1" applyFill="1" applyBorder="1" applyAlignment="1">
      <alignment horizontal="center" vertical="center"/>
    </xf>
    <xf numFmtId="2" fontId="0" fillId="36" borderId="0" xfId="0" applyNumberFormat="1" applyFill="1" applyBorder="1" applyAlignment="1">
      <alignment horizontal="center" vertical="center"/>
    </xf>
    <xf numFmtId="165" fontId="0" fillId="35" borderId="0" xfId="0" applyNumberFormat="1" applyFill="1" applyAlignment="1">
      <alignment horizontal="center" vertical="center"/>
    </xf>
    <xf numFmtId="165" fontId="0" fillId="36" borderId="0" xfId="0" applyNumberFormat="1" applyFill="1" applyAlignment="1">
      <alignment horizontal="center" vertical="center"/>
    </xf>
    <xf numFmtId="165" fontId="0" fillId="33" borderId="0" xfId="0" applyNumberFormat="1" applyFill="1" applyAlignment="1">
      <alignment horizontal="center" vertical="center"/>
    </xf>
    <xf numFmtId="164" fontId="0" fillId="35" borderId="0" xfId="0" applyNumberFormat="1" applyFill="1" applyAlignment="1">
      <alignment horizontal="center"/>
    </xf>
    <xf numFmtId="164" fontId="0" fillId="0" borderId="10" xfId="0" applyNumberFormat="1" applyBorder="1"/>
    <xf numFmtId="164" fontId="0" fillId="33" borderId="0" xfId="0" applyNumberFormat="1" applyFill="1" applyAlignment="1">
      <alignment horizontal="center"/>
    </xf>
    <xf numFmtId="0" fontId="18" fillId="0" borderId="10" xfId="0" applyFont="1" applyBorder="1" applyAlignment="1">
      <alignment horizontal="center" vertical="center"/>
    </xf>
    <xf numFmtId="17" fontId="0" fillId="34" borderId="0" xfId="0" applyNumberFormat="1" applyFill="1"/>
    <xf numFmtId="0" fontId="16" fillId="0" borderId="0" xfId="0" applyFont="1" applyAlignment="1">
      <alignment horizontal="right"/>
    </xf>
    <xf numFmtId="0" fontId="18" fillId="37" borderId="0" xfId="0" applyFont="1" applyFill="1"/>
    <xf numFmtId="0" fontId="27" fillId="37" borderId="0" xfId="0" applyFont="1" applyFill="1"/>
    <xf numFmtId="0" fontId="27" fillId="37" borderId="0" xfId="0" applyFont="1" applyFill="1" applyAlignment="1">
      <alignment horizontal="center"/>
    </xf>
    <xf numFmtId="0" fontId="28" fillId="0" borderId="0" xfId="0" applyFont="1"/>
    <xf numFmtId="0" fontId="0" fillId="0" borderId="0" xfId="0" applyFill="1"/>
    <xf numFmtId="0" fontId="16" fillId="0" borderId="0" xfId="0" applyFont="1" applyFill="1" applyAlignment="1">
      <alignment horizontal="right"/>
    </xf>
    <xf numFmtId="2" fontId="0" fillId="37" borderId="0" xfId="0" applyNumberFormat="1" applyFill="1"/>
    <xf numFmtId="0" fontId="24" fillId="0" borderId="0" xfId="0" applyFont="1" applyFill="1" applyAlignment="1">
      <alignment horizontal="right"/>
    </xf>
    <xf numFmtId="0" fontId="29" fillId="0" borderId="0" xfId="0" quotePrefix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0" fillId="37" borderId="0" xfId="0" applyFill="1" applyAlignment="1">
      <alignment horizontal="left"/>
    </xf>
    <xf numFmtId="0" fontId="18" fillId="37" borderId="0" xfId="0" applyFont="1" applyFill="1" applyAlignment="1">
      <alignment horizontal="left"/>
    </xf>
    <xf numFmtId="0" fontId="18" fillId="37" borderId="15" xfId="0" applyFont="1" applyFill="1" applyBorder="1" applyAlignment="1">
      <alignment horizontal="center"/>
    </xf>
    <xf numFmtId="3" fontId="0" fillId="37" borderId="0" xfId="0" applyNumberFormat="1" applyFill="1" applyAlignment="1">
      <alignment horizontal="center"/>
    </xf>
    <xf numFmtId="3" fontId="18" fillId="37" borderId="0" xfId="0" applyNumberFormat="1" applyFont="1" applyFill="1" applyAlignment="1">
      <alignment horizontal="center"/>
    </xf>
    <xf numFmtId="0" fontId="2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18" fillId="38" borderId="0" xfId="0" applyFont="1" applyFill="1" applyAlignment="1">
      <alignment horizontal="left"/>
    </xf>
    <xf numFmtId="0" fontId="18" fillId="38" borderId="0" xfId="0" applyFont="1" applyFill="1" applyAlignment="1">
      <alignment horizontal="center"/>
    </xf>
    <xf numFmtId="0" fontId="27" fillId="38" borderId="0" xfId="0" applyFont="1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Atur</a:t>
            </a:r>
            <a:r>
              <a:rPr lang="en-US" baseline="0"/>
              <a:t> (en milers de persones)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de Daniel'!$B$1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de Daniel'!$A$2:$A$81</c:f>
              <c:numCache>
                <c:formatCode>mmm\-yy</c:formatCode>
                <c:ptCount val="80"/>
                <c:pt idx="0">
                  <c:v>43313</c:v>
                </c:pt>
                <c:pt idx="1">
                  <c:v>43282</c:v>
                </c:pt>
                <c:pt idx="2">
                  <c:v>43252</c:v>
                </c:pt>
                <c:pt idx="3">
                  <c:v>43221</c:v>
                </c:pt>
                <c:pt idx="4">
                  <c:v>43191</c:v>
                </c:pt>
                <c:pt idx="5">
                  <c:v>43160</c:v>
                </c:pt>
                <c:pt idx="6">
                  <c:v>43132</c:v>
                </c:pt>
                <c:pt idx="7">
                  <c:v>43101</c:v>
                </c:pt>
                <c:pt idx="8">
                  <c:v>43070</c:v>
                </c:pt>
                <c:pt idx="9">
                  <c:v>43040</c:v>
                </c:pt>
                <c:pt idx="10">
                  <c:v>43009</c:v>
                </c:pt>
                <c:pt idx="11">
                  <c:v>42979</c:v>
                </c:pt>
                <c:pt idx="12">
                  <c:v>42948</c:v>
                </c:pt>
                <c:pt idx="13">
                  <c:v>42917</c:v>
                </c:pt>
                <c:pt idx="14">
                  <c:v>42887</c:v>
                </c:pt>
                <c:pt idx="15">
                  <c:v>42856</c:v>
                </c:pt>
                <c:pt idx="16">
                  <c:v>42826</c:v>
                </c:pt>
                <c:pt idx="17">
                  <c:v>42795</c:v>
                </c:pt>
                <c:pt idx="18">
                  <c:v>42767</c:v>
                </c:pt>
                <c:pt idx="19">
                  <c:v>42736</c:v>
                </c:pt>
                <c:pt idx="20">
                  <c:v>42705</c:v>
                </c:pt>
                <c:pt idx="21">
                  <c:v>42675</c:v>
                </c:pt>
                <c:pt idx="22">
                  <c:v>42644</c:v>
                </c:pt>
                <c:pt idx="23">
                  <c:v>42614</c:v>
                </c:pt>
                <c:pt idx="24">
                  <c:v>42583</c:v>
                </c:pt>
                <c:pt idx="25">
                  <c:v>42552</c:v>
                </c:pt>
                <c:pt idx="26">
                  <c:v>42522</c:v>
                </c:pt>
                <c:pt idx="27">
                  <c:v>42491</c:v>
                </c:pt>
                <c:pt idx="28">
                  <c:v>42461</c:v>
                </c:pt>
                <c:pt idx="29">
                  <c:v>42430</c:v>
                </c:pt>
                <c:pt idx="30">
                  <c:v>42401</c:v>
                </c:pt>
                <c:pt idx="31">
                  <c:v>42370</c:v>
                </c:pt>
                <c:pt idx="32">
                  <c:v>42339</c:v>
                </c:pt>
                <c:pt idx="33">
                  <c:v>42309</c:v>
                </c:pt>
                <c:pt idx="34">
                  <c:v>42278</c:v>
                </c:pt>
                <c:pt idx="35">
                  <c:v>42248</c:v>
                </c:pt>
                <c:pt idx="36">
                  <c:v>42217</c:v>
                </c:pt>
                <c:pt idx="37">
                  <c:v>42186</c:v>
                </c:pt>
                <c:pt idx="38">
                  <c:v>42156</c:v>
                </c:pt>
                <c:pt idx="39">
                  <c:v>42125</c:v>
                </c:pt>
                <c:pt idx="40">
                  <c:v>42095</c:v>
                </c:pt>
                <c:pt idx="41">
                  <c:v>42064</c:v>
                </c:pt>
                <c:pt idx="42">
                  <c:v>42036</c:v>
                </c:pt>
                <c:pt idx="43">
                  <c:v>42005</c:v>
                </c:pt>
                <c:pt idx="44">
                  <c:v>41974</c:v>
                </c:pt>
                <c:pt idx="45">
                  <c:v>41944</c:v>
                </c:pt>
                <c:pt idx="46">
                  <c:v>41913</c:v>
                </c:pt>
                <c:pt idx="47">
                  <c:v>41883</c:v>
                </c:pt>
                <c:pt idx="48">
                  <c:v>41852</c:v>
                </c:pt>
                <c:pt idx="49">
                  <c:v>41821</c:v>
                </c:pt>
                <c:pt idx="50">
                  <c:v>41791</c:v>
                </c:pt>
                <c:pt idx="51">
                  <c:v>41760</c:v>
                </c:pt>
                <c:pt idx="52">
                  <c:v>41730</c:v>
                </c:pt>
                <c:pt idx="53">
                  <c:v>41699</c:v>
                </c:pt>
                <c:pt idx="54">
                  <c:v>41671</c:v>
                </c:pt>
                <c:pt idx="55">
                  <c:v>41640</c:v>
                </c:pt>
                <c:pt idx="56">
                  <c:v>41609</c:v>
                </c:pt>
                <c:pt idx="57">
                  <c:v>41579</c:v>
                </c:pt>
                <c:pt idx="58">
                  <c:v>41548</c:v>
                </c:pt>
                <c:pt idx="59">
                  <c:v>41518</c:v>
                </c:pt>
                <c:pt idx="60">
                  <c:v>41487</c:v>
                </c:pt>
                <c:pt idx="61">
                  <c:v>41456</c:v>
                </c:pt>
                <c:pt idx="62">
                  <c:v>41426</c:v>
                </c:pt>
                <c:pt idx="63">
                  <c:v>41395</c:v>
                </c:pt>
                <c:pt idx="64">
                  <c:v>41365</c:v>
                </c:pt>
                <c:pt idx="65">
                  <c:v>41334</c:v>
                </c:pt>
                <c:pt idx="66">
                  <c:v>41306</c:v>
                </c:pt>
                <c:pt idx="67">
                  <c:v>41275</c:v>
                </c:pt>
                <c:pt idx="68">
                  <c:v>41244</c:v>
                </c:pt>
                <c:pt idx="69">
                  <c:v>41214</c:v>
                </c:pt>
                <c:pt idx="70">
                  <c:v>41183</c:v>
                </c:pt>
                <c:pt idx="71">
                  <c:v>41153</c:v>
                </c:pt>
                <c:pt idx="72">
                  <c:v>41122</c:v>
                </c:pt>
                <c:pt idx="73">
                  <c:v>41091</c:v>
                </c:pt>
                <c:pt idx="74">
                  <c:v>41061</c:v>
                </c:pt>
                <c:pt idx="75">
                  <c:v>41030</c:v>
                </c:pt>
                <c:pt idx="76">
                  <c:v>41000</c:v>
                </c:pt>
                <c:pt idx="77">
                  <c:v>40969</c:v>
                </c:pt>
                <c:pt idx="78">
                  <c:v>40940</c:v>
                </c:pt>
                <c:pt idx="79">
                  <c:v>40909</c:v>
                </c:pt>
              </c:numCache>
            </c:numRef>
          </c:cat>
          <c:val>
            <c:numRef>
              <c:f>'Test de Daniel'!$B$2:$B$81</c:f>
              <c:numCache>
                <c:formatCode>General</c:formatCode>
                <c:ptCount val="80"/>
                <c:pt idx="0">
                  <c:v>380.7</c:v>
                </c:pt>
                <c:pt idx="1">
                  <c:v>369.1</c:v>
                </c:pt>
                <c:pt idx="2">
                  <c:v>370.2</c:v>
                </c:pt>
                <c:pt idx="3">
                  <c:v>385.6</c:v>
                </c:pt>
                <c:pt idx="4">
                  <c:v>398.9</c:v>
                </c:pt>
                <c:pt idx="5">
                  <c:v>411.5</c:v>
                </c:pt>
                <c:pt idx="6">
                  <c:v>418.2</c:v>
                </c:pt>
                <c:pt idx="7">
                  <c:v>422.9</c:v>
                </c:pt>
                <c:pt idx="8">
                  <c:v>418</c:v>
                </c:pt>
                <c:pt idx="9">
                  <c:v>422.5</c:v>
                </c:pt>
                <c:pt idx="10">
                  <c:v>415.1</c:v>
                </c:pt>
                <c:pt idx="11">
                  <c:v>400.4</c:v>
                </c:pt>
                <c:pt idx="12">
                  <c:v>397.4</c:v>
                </c:pt>
                <c:pt idx="13">
                  <c:v>387.3</c:v>
                </c:pt>
                <c:pt idx="14">
                  <c:v>391.4</c:v>
                </c:pt>
                <c:pt idx="15">
                  <c:v>409.5</c:v>
                </c:pt>
                <c:pt idx="16">
                  <c:v>425.8</c:v>
                </c:pt>
                <c:pt idx="17">
                  <c:v>446</c:v>
                </c:pt>
                <c:pt idx="18">
                  <c:v>452.3</c:v>
                </c:pt>
                <c:pt idx="19">
                  <c:v>453.9</c:v>
                </c:pt>
                <c:pt idx="20">
                  <c:v>453.6</c:v>
                </c:pt>
                <c:pt idx="21">
                  <c:v>463</c:v>
                </c:pt>
                <c:pt idx="22">
                  <c:v>458.4</c:v>
                </c:pt>
                <c:pt idx="23">
                  <c:v>451.1</c:v>
                </c:pt>
                <c:pt idx="24">
                  <c:v>445.4</c:v>
                </c:pt>
                <c:pt idx="25">
                  <c:v>441</c:v>
                </c:pt>
                <c:pt idx="26">
                  <c:v>450.1</c:v>
                </c:pt>
                <c:pt idx="27">
                  <c:v>470.2</c:v>
                </c:pt>
                <c:pt idx="28">
                  <c:v>486.1</c:v>
                </c:pt>
                <c:pt idx="29">
                  <c:v>500</c:v>
                </c:pt>
                <c:pt idx="30">
                  <c:v>510.2</c:v>
                </c:pt>
                <c:pt idx="31">
                  <c:v>518.1</c:v>
                </c:pt>
                <c:pt idx="32">
                  <c:v>515.70000000000005</c:v>
                </c:pt>
                <c:pt idx="33">
                  <c:v>521.70000000000005</c:v>
                </c:pt>
                <c:pt idx="34">
                  <c:v>523.5</c:v>
                </c:pt>
                <c:pt idx="35">
                  <c:v>513.20000000000005</c:v>
                </c:pt>
                <c:pt idx="36">
                  <c:v>506.3</c:v>
                </c:pt>
                <c:pt idx="37">
                  <c:v>501.8</c:v>
                </c:pt>
                <c:pt idx="38">
                  <c:v>510.9</c:v>
                </c:pt>
                <c:pt idx="39">
                  <c:v>531.9</c:v>
                </c:pt>
                <c:pt idx="40">
                  <c:v>553</c:v>
                </c:pt>
                <c:pt idx="41">
                  <c:v>571.70000000000005</c:v>
                </c:pt>
                <c:pt idx="42">
                  <c:v>581.1</c:v>
                </c:pt>
                <c:pt idx="43">
                  <c:v>582.79999999999995</c:v>
                </c:pt>
                <c:pt idx="44">
                  <c:v>575.9</c:v>
                </c:pt>
                <c:pt idx="45">
                  <c:v>581.70000000000005</c:v>
                </c:pt>
                <c:pt idx="46">
                  <c:v>587.1</c:v>
                </c:pt>
                <c:pt idx="47">
                  <c:v>575.79999999999995</c:v>
                </c:pt>
                <c:pt idx="48">
                  <c:v>571.6</c:v>
                </c:pt>
                <c:pt idx="49">
                  <c:v>568.20000000000005</c:v>
                </c:pt>
                <c:pt idx="50">
                  <c:v>570.20000000000005</c:v>
                </c:pt>
                <c:pt idx="51">
                  <c:v>592.29999999999995</c:v>
                </c:pt>
                <c:pt idx="52">
                  <c:v>611.79999999999995</c:v>
                </c:pt>
                <c:pt idx="53">
                  <c:v>624.5</c:v>
                </c:pt>
                <c:pt idx="54">
                  <c:v>629.6</c:v>
                </c:pt>
                <c:pt idx="55">
                  <c:v>633.9</c:v>
                </c:pt>
                <c:pt idx="56">
                  <c:v>624.9</c:v>
                </c:pt>
                <c:pt idx="57">
                  <c:v>638.29999999999995</c:v>
                </c:pt>
                <c:pt idx="58">
                  <c:v>633.79999999999995</c:v>
                </c:pt>
                <c:pt idx="59">
                  <c:v>620.9</c:v>
                </c:pt>
                <c:pt idx="60">
                  <c:v>611.70000000000005</c:v>
                </c:pt>
                <c:pt idx="61">
                  <c:v>610.4</c:v>
                </c:pt>
                <c:pt idx="62">
                  <c:v>617.29999999999995</c:v>
                </c:pt>
                <c:pt idx="63">
                  <c:v>642.20000000000005</c:v>
                </c:pt>
                <c:pt idx="64">
                  <c:v>657</c:v>
                </c:pt>
                <c:pt idx="65">
                  <c:v>664.1</c:v>
                </c:pt>
                <c:pt idx="66">
                  <c:v>665.2</c:v>
                </c:pt>
                <c:pt idx="67">
                  <c:v>661.8</c:v>
                </c:pt>
                <c:pt idx="68">
                  <c:v>647</c:v>
                </c:pt>
                <c:pt idx="69">
                  <c:v>652.1</c:v>
                </c:pt>
                <c:pt idx="70">
                  <c:v>646.29999999999995</c:v>
                </c:pt>
                <c:pt idx="71">
                  <c:v>632.5</c:v>
                </c:pt>
                <c:pt idx="72">
                  <c:v>622.9</c:v>
                </c:pt>
                <c:pt idx="73">
                  <c:v>614.79999999999995</c:v>
                </c:pt>
                <c:pt idx="74">
                  <c:v>615.6</c:v>
                </c:pt>
                <c:pt idx="75">
                  <c:v>630.9</c:v>
                </c:pt>
                <c:pt idx="76">
                  <c:v>635.70000000000005</c:v>
                </c:pt>
                <c:pt idx="77">
                  <c:v>638.20000000000005</c:v>
                </c:pt>
                <c:pt idx="78">
                  <c:v>641.9</c:v>
                </c:pt>
                <c:pt idx="79">
                  <c:v>633.20000000000005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7-44A5-A649-558DFDF2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35720"/>
        <c:axId val="411834736"/>
      </c:lineChart>
      <c:dateAx>
        <c:axId val="411835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834736"/>
        <c:crosses val="autoZero"/>
        <c:auto val="1"/>
        <c:lblOffset val="100"/>
        <c:baseTimeUnit val="months"/>
      </c:dateAx>
      <c:valAx>
        <c:axId val="411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83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Mètode Ingenu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Mètode Ingenu'!$C$1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 Mètode Ingenu'!$C$2:$C$82</c:f>
              <c:numCache>
                <c:formatCode>General</c:formatCode>
                <c:ptCount val="81"/>
                <c:pt idx="0">
                  <c:v>633.20000000000005</c:v>
                </c:pt>
                <c:pt idx="1">
                  <c:v>641.9</c:v>
                </c:pt>
                <c:pt idx="2">
                  <c:v>638.20000000000005</c:v>
                </c:pt>
                <c:pt idx="3">
                  <c:v>635.70000000000005</c:v>
                </c:pt>
                <c:pt idx="4">
                  <c:v>630.9</c:v>
                </c:pt>
                <c:pt idx="5">
                  <c:v>615.6</c:v>
                </c:pt>
                <c:pt idx="6">
                  <c:v>614.79999999999995</c:v>
                </c:pt>
                <c:pt idx="7">
                  <c:v>622.9</c:v>
                </c:pt>
                <c:pt idx="8">
                  <c:v>632.5</c:v>
                </c:pt>
                <c:pt idx="9">
                  <c:v>646.29999999999995</c:v>
                </c:pt>
                <c:pt idx="10">
                  <c:v>652.1</c:v>
                </c:pt>
                <c:pt idx="11">
                  <c:v>647</c:v>
                </c:pt>
                <c:pt idx="12">
                  <c:v>661.8</c:v>
                </c:pt>
                <c:pt idx="13">
                  <c:v>665.2</c:v>
                </c:pt>
                <c:pt idx="14">
                  <c:v>664.1</c:v>
                </c:pt>
                <c:pt idx="15">
                  <c:v>657</c:v>
                </c:pt>
                <c:pt idx="16">
                  <c:v>642.20000000000005</c:v>
                </c:pt>
                <c:pt idx="17">
                  <c:v>617.29999999999995</c:v>
                </c:pt>
                <c:pt idx="18">
                  <c:v>610.4</c:v>
                </c:pt>
                <c:pt idx="19">
                  <c:v>611.70000000000005</c:v>
                </c:pt>
                <c:pt idx="20">
                  <c:v>620.9</c:v>
                </c:pt>
                <c:pt idx="21">
                  <c:v>633.79999999999995</c:v>
                </c:pt>
                <c:pt idx="22">
                  <c:v>638.29999999999995</c:v>
                </c:pt>
                <c:pt idx="23">
                  <c:v>624.9</c:v>
                </c:pt>
                <c:pt idx="24">
                  <c:v>633.9</c:v>
                </c:pt>
                <c:pt idx="25">
                  <c:v>629.6</c:v>
                </c:pt>
                <c:pt idx="26">
                  <c:v>624.5</c:v>
                </c:pt>
                <c:pt idx="27">
                  <c:v>611.79999999999995</c:v>
                </c:pt>
                <c:pt idx="28">
                  <c:v>592.29999999999995</c:v>
                </c:pt>
                <c:pt idx="29">
                  <c:v>570.20000000000005</c:v>
                </c:pt>
                <c:pt idx="30">
                  <c:v>568.20000000000005</c:v>
                </c:pt>
                <c:pt idx="31">
                  <c:v>571.6</c:v>
                </c:pt>
                <c:pt idx="32">
                  <c:v>575.79999999999995</c:v>
                </c:pt>
                <c:pt idx="33">
                  <c:v>587.1</c:v>
                </c:pt>
                <c:pt idx="34">
                  <c:v>581.70000000000005</c:v>
                </c:pt>
                <c:pt idx="35">
                  <c:v>575.9</c:v>
                </c:pt>
                <c:pt idx="36">
                  <c:v>582.79999999999995</c:v>
                </c:pt>
                <c:pt idx="37">
                  <c:v>581.1</c:v>
                </c:pt>
                <c:pt idx="38">
                  <c:v>571.70000000000005</c:v>
                </c:pt>
                <c:pt idx="39">
                  <c:v>553</c:v>
                </c:pt>
                <c:pt idx="40">
                  <c:v>531.9</c:v>
                </c:pt>
                <c:pt idx="41">
                  <c:v>510.9</c:v>
                </c:pt>
                <c:pt idx="42">
                  <c:v>501.8</c:v>
                </c:pt>
                <c:pt idx="43">
                  <c:v>506.3</c:v>
                </c:pt>
                <c:pt idx="44">
                  <c:v>513.20000000000005</c:v>
                </c:pt>
                <c:pt idx="45">
                  <c:v>523.5</c:v>
                </c:pt>
                <c:pt idx="46">
                  <c:v>521.70000000000005</c:v>
                </c:pt>
                <c:pt idx="47">
                  <c:v>515.70000000000005</c:v>
                </c:pt>
                <c:pt idx="48">
                  <c:v>518.1</c:v>
                </c:pt>
                <c:pt idx="49">
                  <c:v>510.2</c:v>
                </c:pt>
                <c:pt idx="50">
                  <c:v>500</c:v>
                </c:pt>
                <c:pt idx="51">
                  <c:v>486.1</c:v>
                </c:pt>
                <c:pt idx="52">
                  <c:v>470.2</c:v>
                </c:pt>
                <c:pt idx="53">
                  <c:v>450.1</c:v>
                </c:pt>
                <c:pt idx="54">
                  <c:v>441</c:v>
                </c:pt>
                <c:pt idx="55">
                  <c:v>445.4</c:v>
                </c:pt>
                <c:pt idx="56">
                  <c:v>451.1</c:v>
                </c:pt>
                <c:pt idx="57">
                  <c:v>458.4</c:v>
                </c:pt>
                <c:pt idx="58">
                  <c:v>463</c:v>
                </c:pt>
                <c:pt idx="59">
                  <c:v>453.6</c:v>
                </c:pt>
                <c:pt idx="60">
                  <c:v>453.9</c:v>
                </c:pt>
                <c:pt idx="61">
                  <c:v>452.3</c:v>
                </c:pt>
                <c:pt idx="62">
                  <c:v>446</c:v>
                </c:pt>
                <c:pt idx="63">
                  <c:v>425.8</c:v>
                </c:pt>
                <c:pt idx="64">
                  <c:v>409.5</c:v>
                </c:pt>
                <c:pt idx="65">
                  <c:v>391.4</c:v>
                </c:pt>
                <c:pt idx="66">
                  <c:v>387.3</c:v>
                </c:pt>
                <c:pt idx="67">
                  <c:v>397.4</c:v>
                </c:pt>
                <c:pt idx="68">
                  <c:v>400.4</c:v>
                </c:pt>
                <c:pt idx="69">
                  <c:v>415.1</c:v>
                </c:pt>
                <c:pt idx="70">
                  <c:v>422.5</c:v>
                </c:pt>
                <c:pt idx="71">
                  <c:v>418</c:v>
                </c:pt>
                <c:pt idx="73">
                  <c:v>422.9</c:v>
                </c:pt>
                <c:pt idx="74">
                  <c:v>418.2</c:v>
                </c:pt>
                <c:pt idx="75">
                  <c:v>411.5</c:v>
                </c:pt>
                <c:pt idx="76">
                  <c:v>398.9</c:v>
                </c:pt>
                <c:pt idx="77">
                  <c:v>385.6</c:v>
                </c:pt>
                <c:pt idx="78">
                  <c:v>370.2</c:v>
                </c:pt>
                <c:pt idx="79">
                  <c:v>369.1</c:v>
                </c:pt>
                <c:pt idx="80">
                  <c:v>380.7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C-4B6F-ADCD-CAC4D5F34100}"/>
            </c:ext>
          </c:extLst>
        </c:ser>
        <c:ser>
          <c:idx val="1"/>
          <c:order val="1"/>
          <c:tx>
            <c:strRef>
              <c:f>'1. Mètode Ingenu'!$D$1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'1. Mètode Ingenu'!$D$2:$D$82</c:f>
              <c:numCache>
                <c:formatCode>0.0</c:formatCode>
                <c:ptCount val="81"/>
                <c:pt idx="1">
                  <c:v>633.20000000000005</c:v>
                </c:pt>
                <c:pt idx="2">
                  <c:v>641.9</c:v>
                </c:pt>
                <c:pt idx="3">
                  <c:v>638.20000000000005</c:v>
                </c:pt>
                <c:pt idx="4">
                  <c:v>635.70000000000005</c:v>
                </c:pt>
                <c:pt idx="5">
                  <c:v>630.9</c:v>
                </c:pt>
                <c:pt idx="6">
                  <c:v>615.6</c:v>
                </c:pt>
                <c:pt idx="7">
                  <c:v>614.79999999999995</c:v>
                </c:pt>
                <c:pt idx="8">
                  <c:v>622.9</c:v>
                </c:pt>
                <c:pt idx="9">
                  <c:v>632.5</c:v>
                </c:pt>
                <c:pt idx="10">
                  <c:v>646.29999999999995</c:v>
                </c:pt>
                <c:pt idx="11">
                  <c:v>652.1</c:v>
                </c:pt>
                <c:pt idx="12">
                  <c:v>647</c:v>
                </c:pt>
                <c:pt idx="13">
                  <c:v>661.8</c:v>
                </c:pt>
                <c:pt idx="14">
                  <c:v>665.2</c:v>
                </c:pt>
                <c:pt idx="15">
                  <c:v>664.1</c:v>
                </c:pt>
                <c:pt idx="16">
                  <c:v>657</c:v>
                </c:pt>
                <c:pt idx="17">
                  <c:v>642.20000000000005</c:v>
                </c:pt>
                <c:pt idx="18">
                  <c:v>617.29999999999995</c:v>
                </c:pt>
                <c:pt idx="19">
                  <c:v>610.4</c:v>
                </c:pt>
                <c:pt idx="20">
                  <c:v>611.70000000000005</c:v>
                </c:pt>
                <c:pt idx="21">
                  <c:v>620.9</c:v>
                </c:pt>
                <c:pt idx="22">
                  <c:v>633.79999999999995</c:v>
                </c:pt>
                <c:pt idx="23">
                  <c:v>638.29999999999995</c:v>
                </c:pt>
                <c:pt idx="24">
                  <c:v>624.9</c:v>
                </c:pt>
                <c:pt idx="25">
                  <c:v>633.9</c:v>
                </c:pt>
                <c:pt idx="26">
                  <c:v>629.6</c:v>
                </c:pt>
                <c:pt idx="27">
                  <c:v>624.5</c:v>
                </c:pt>
                <c:pt idx="28">
                  <c:v>611.79999999999995</c:v>
                </c:pt>
                <c:pt idx="29">
                  <c:v>592.29999999999995</c:v>
                </c:pt>
                <c:pt idx="30">
                  <c:v>570.20000000000005</c:v>
                </c:pt>
                <c:pt idx="31">
                  <c:v>568.20000000000005</c:v>
                </c:pt>
                <c:pt idx="32">
                  <c:v>571.6</c:v>
                </c:pt>
                <c:pt idx="33">
                  <c:v>575.79999999999995</c:v>
                </c:pt>
                <c:pt idx="34">
                  <c:v>587.1</c:v>
                </c:pt>
                <c:pt idx="35">
                  <c:v>581.70000000000005</c:v>
                </c:pt>
                <c:pt idx="36">
                  <c:v>575.9</c:v>
                </c:pt>
                <c:pt idx="37">
                  <c:v>582.79999999999995</c:v>
                </c:pt>
                <c:pt idx="38">
                  <c:v>581.1</c:v>
                </c:pt>
                <c:pt idx="39">
                  <c:v>571.70000000000005</c:v>
                </c:pt>
                <c:pt idx="40">
                  <c:v>553</c:v>
                </c:pt>
                <c:pt idx="41">
                  <c:v>531.9</c:v>
                </c:pt>
                <c:pt idx="42">
                  <c:v>510.9</c:v>
                </c:pt>
                <c:pt idx="43">
                  <c:v>501.8</c:v>
                </c:pt>
                <c:pt idx="44">
                  <c:v>506.3</c:v>
                </c:pt>
                <c:pt idx="45">
                  <c:v>513.20000000000005</c:v>
                </c:pt>
                <c:pt idx="46">
                  <c:v>523.5</c:v>
                </c:pt>
                <c:pt idx="47">
                  <c:v>521.70000000000005</c:v>
                </c:pt>
                <c:pt idx="48">
                  <c:v>515.70000000000005</c:v>
                </c:pt>
                <c:pt idx="49">
                  <c:v>518.1</c:v>
                </c:pt>
                <c:pt idx="50">
                  <c:v>510.2</c:v>
                </c:pt>
                <c:pt idx="51">
                  <c:v>500</c:v>
                </c:pt>
                <c:pt idx="52">
                  <c:v>486.1</c:v>
                </c:pt>
                <c:pt idx="53">
                  <c:v>470.2</c:v>
                </c:pt>
                <c:pt idx="54">
                  <c:v>450.1</c:v>
                </c:pt>
                <c:pt idx="55">
                  <c:v>441</c:v>
                </c:pt>
                <c:pt idx="56">
                  <c:v>445.4</c:v>
                </c:pt>
                <c:pt idx="57">
                  <c:v>451.1</c:v>
                </c:pt>
                <c:pt idx="58">
                  <c:v>458.4</c:v>
                </c:pt>
                <c:pt idx="59">
                  <c:v>463</c:v>
                </c:pt>
                <c:pt idx="60">
                  <c:v>453.6</c:v>
                </c:pt>
                <c:pt idx="61">
                  <c:v>453.9</c:v>
                </c:pt>
                <c:pt idx="62">
                  <c:v>452.3</c:v>
                </c:pt>
                <c:pt idx="63">
                  <c:v>446</c:v>
                </c:pt>
                <c:pt idx="64">
                  <c:v>425.8</c:v>
                </c:pt>
                <c:pt idx="65">
                  <c:v>409.5</c:v>
                </c:pt>
                <c:pt idx="66">
                  <c:v>391.4</c:v>
                </c:pt>
                <c:pt idx="67">
                  <c:v>387.3</c:v>
                </c:pt>
                <c:pt idx="68">
                  <c:v>397.4</c:v>
                </c:pt>
                <c:pt idx="69">
                  <c:v>400.4</c:v>
                </c:pt>
                <c:pt idx="70">
                  <c:v>415.1</c:v>
                </c:pt>
                <c:pt idx="71">
                  <c:v>422.5</c:v>
                </c:pt>
                <c:pt idx="73">
                  <c:v>418</c:v>
                </c:pt>
                <c:pt idx="74">
                  <c:v>418</c:v>
                </c:pt>
                <c:pt idx="75">
                  <c:v>418</c:v>
                </c:pt>
                <c:pt idx="76">
                  <c:v>418</c:v>
                </c:pt>
                <c:pt idx="77">
                  <c:v>418</c:v>
                </c:pt>
                <c:pt idx="78">
                  <c:v>418</c:v>
                </c:pt>
                <c:pt idx="79">
                  <c:v>418</c:v>
                </c:pt>
                <c:pt idx="80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C-4B6F-ADCD-CAC4D5F3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49480"/>
        <c:axId val="563555056"/>
      </c:lineChart>
      <c:catAx>
        <c:axId val="56354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555056"/>
        <c:crosses val="autoZero"/>
        <c:auto val="1"/>
        <c:lblAlgn val="ctr"/>
        <c:lblOffset val="100"/>
        <c:noMultiLvlLbl val="0"/>
      </c:catAx>
      <c:valAx>
        <c:axId val="5635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54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Mètode Dobles Mitjanes Mòbils (k=15)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Dobles mitjanes mòbils'!$C$1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 Dobles mitjanes mòbils'!$C$2:$C$82</c:f>
              <c:numCache>
                <c:formatCode>General</c:formatCode>
                <c:ptCount val="81"/>
                <c:pt idx="0">
                  <c:v>633.20000000000005</c:v>
                </c:pt>
                <c:pt idx="1">
                  <c:v>641.9</c:v>
                </c:pt>
                <c:pt idx="2">
                  <c:v>638.20000000000005</c:v>
                </c:pt>
                <c:pt idx="3">
                  <c:v>635.70000000000005</c:v>
                </c:pt>
                <c:pt idx="4">
                  <c:v>630.9</c:v>
                </c:pt>
                <c:pt idx="5">
                  <c:v>615.6</c:v>
                </c:pt>
                <c:pt idx="6">
                  <c:v>614.79999999999995</c:v>
                </c:pt>
                <c:pt idx="7">
                  <c:v>622.9</c:v>
                </c:pt>
                <c:pt idx="8">
                  <c:v>632.5</c:v>
                </c:pt>
                <c:pt idx="9">
                  <c:v>646.29999999999995</c:v>
                </c:pt>
                <c:pt idx="10">
                  <c:v>652.1</c:v>
                </c:pt>
                <c:pt idx="11">
                  <c:v>647</c:v>
                </c:pt>
                <c:pt idx="12">
                  <c:v>661.8</c:v>
                </c:pt>
                <c:pt idx="13">
                  <c:v>665.2</c:v>
                </c:pt>
                <c:pt idx="14">
                  <c:v>664.1</c:v>
                </c:pt>
                <c:pt idx="15">
                  <c:v>657</c:v>
                </c:pt>
                <c:pt idx="16">
                  <c:v>642.20000000000005</c:v>
                </c:pt>
                <c:pt idx="17">
                  <c:v>617.29999999999995</c:v>
                </c:pt>
                <c:pt idx="18">
                  <c:v>610.4</c:v>
                </c:pt>
                <c:pt idx="19">
                  <c:v>611.70000000000005</c:v>
                </c:pt>
                <c:pt idx="20">
                  <c:v>620.9</c:v>
                </c:pt>
                <c:pt idx="21">
                  <c:v>633.79999999999995</c:v>
                </c:pt>
                <c:pt idx="22">
                  <c:v>638.29999999999995</c:v>
                </c:pt>
                <c:pt idx="23">
                  <c:v>624.9</c:v>
                </c:pt>
                <c:pt idx="24">
                  <c:v>633.9</c:v>
                </c:pt>
                <c:pt idx="25">
                  <c:v>629.6</c:v>
                </c:pt>
                <c:pt idx="26">
                  <c:v>624.5</c:v>
                </c:pt>
                <c:pt idx="27">
                  <c:v>611.79999999999995</c:v>
                </c:pt>
                <c:pt idx="28">
                  <c:v>592.29999999999995</c:v>
                </c:pt>
                <c:pt idx="29">
                  <c:v>570.20000000000005</c:v>
                </c:pt>
                <c:pt idx="30">
                  <c:v>568.20000000000005</c:v>
                </c:pt>
                <c:pt idx="31">
                  <c:v>571.6</c:v>
                </c:pt>
                <c:pt idx="32">
                  <c:v>575.79999999999995</c:v>
                </c:pt>
                <c:pt idx="33">
                  <c:v>587.1</c:v>
                </c:pt>
                <c:pt idx="34">
                  <c:v>581.70000000000005</c:v>
                </c:pt>
                <c:pt idx="35">
                  <c:v>575.9</c:v>
                </c:pt>
                <c:pt idx="36">
                  <c:v>582.79999999999995</c:v>
                </c:pt>
                <c:pt idx="37">
                  <c:v>581.1</c:v>
                </c:pt>
                <c:pt idx="38">
                  <c:v>571.70000000000005</c:v>
                </c:pt>
                <c:pt idx="39">
                  <c:v>553</c:v>
                </c:pt>
                <c:pt idx="40">
                  <c:v>531.9</c:v>
                </c:pt>
                <c:pt idx="41">
                  <c:v>510.9</c:v>
                </c:pt>
                <c:pt idx="42">
                  <c:v>501.8</c:v>
                </c:pt>
                <c:pt idx="43">
                  <c:v>506.3</c:v>
                </c:pt>
                <c:pt idx="44">
                  <c:v>513.20000000000005</c:v>
                </c:pt>
                <c:pt idx="45">
                  <c:v>523.5</c:v>
                </c:pt>
                <c:pt idx="46">
                  <c:v>521.70000000000005</c:v>
                </c:pt>
                <c:pt idx="47">
                  <c:v>515.70000000000005</c:v>
                </c:pt>
                <c:pt idx="48">
                  <c:v>518.1</c:v>
                </c:pt>
                <c:pt idx="49">
                  <c:v>510.2</c:v>
                </c:pt>
                <c:pt idx="50">
                  <c:v>500</c:v>
                </c:pt>
                <c:pt idx="51">
                  <c:v>486.1</c:v>
                </c:pt>
                <c:pt idx="52">
                  <c:v>470.2</c:v>
                </c:pt>
                <c:pt idx="53">
                  <c:v>450.1</c:v>
                </c:pt>
                <c:pt idx="54">
                  <c:v>441</c:v>
                </c:pt>
                <c:pt idx="55">
                  <c:v>445.4</c:v>
                </c:pt>
                <c:pt idx="56">
                  <c:v>451.1</c:v>
                </c:pt>
                <c:pt idx="57">
                  <c:v>458.4</c:v>
                </c:pt>
                <c:pt idx="58">
                  <c:v>463</c:v>
                </c:pt>
                <c:pt idx="59">
                  <c:v>453.6</c:v>
                </c:pt>
                <c:pt idx="60">
                  <c:v>453.9</c:v>
                </c:pt>
                <c:pt idx="61">
                  <c:v>452.3</c:v>
                </c:pt>
                <c:pt idx="62">
                  <c:v>446</c:v>
                </c:pt>
                <c:pt idx="63">
                  <c:v>425.8</c:v>
                </c:pt>
                <c:pt idx="64">
                  <c:v>409.5</c:v>
                </c:pt>
                <c:pt idx="65">
                  <c:v>391.4</c:v>
                </c:pt>
                <c:pt idx="66">
                  <c:v>387.3</c:v>
                </c:pt>
                <c:pt idx="67">
                  <c:v>397.4</c:v>
                </c:pt>
                <c:pt idx="68">
                  <c:v>400.4</c:v>
                </c:pt>
                <c:pt idx="69">
                  <c:v>415.1</c:v>
                </c:pt>
                <c:pt idx="70">
                  <c:v>422.5</c:v>
                </c:pt>
                <c:pt idx="71">
                  <c:v>418</c:v>
                </c:pt>
                <c:pt idx="73">
                  <c:v>422.9</c:v>
                </c:pt>
                <c:pt idx="74">
                  <c:v>418.2</c:v>
                </c:pt>
                <c:pt idx="75">
                  <c:v>411.5</c:v>
                </c:pt>
                <c:pt idx="76">
                  <c:v>398.9</c:v>
                </c:pt>
                <c:pt idx="77">
                  <c:v>385.6</c:v>
                </c:pt>
                <c:pt idx="78">
                  <c:v>370.2</c:v>
                </c:pt>
                <c:pt idx="79">
                  <c:v>369.1</c:v>
                </c:pt>
                <c:pt idx="80">
                  <c:v>380.7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C-441D-9536-94F9B6818A22}"/>
            </c:ext>
          </c:extLst>
        </c:ser>
        <c:ser>
          <c:idx val="1"/>
          <c:order val="1"/>
          <c:tx>
            <c:strRef>
              <c:f>'2. Dobles mitjanes mòbils'!$H$1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'2. Dobles mitjanes mòbils'!$H$2:$H$82</c:f>
              <c:numCache>
                <c:formatCode>General</c:formatCode>
                <c:ptCount val="81"/>
                <c:pt idx="29" formatCode="0.000">
                  <c:v>615.68857142857087</c:v>
                </c:pt>
                <c:pt idx="30" formatCode="0.000">
                  <c:v>603.71377777777798</c:v>
                </c:pt>
                <c:pt idx="31" formatCode="0.000">
                  <c:v>593.03949206349228</c:v>
                </c:pt>
                <c:pt idx="32" formatCode="0.000">
                  <c:v>585.32533333333322</c:v>
                </c:pt>
                <c:pt idx="33" formatCode="0.000">
                  <c:v>581.87295238095226</c:v>
                </c:pt>
                <c:pt idx="34" formatCode="0.000">
                  <c:v>581.01041269841278</c:v>
                </c:pt>
                <c:pt idx="35" formatCode="0.000">
                  <c:v>579.24558730158742</c:v>
                </c:pt>
                <c:pt idx="36" formatCode="0.000">
                  <c:v>575.59339682539701</c:v>
                </c:pt>
                <c:pt idx="37" formatCode="0.000">
                  <c:v>571.43961904761909</c:v>
                </c:pt>
                <c:pt idx="38" formatCode="0.000">
                  <c:v>566.76888888888902</c:v>
                </c:pt>
                <c:pt idx="39" formatCode="0.000">
                  <c:v>562.9012063492064</c:v>
                </c:pt>
                <c:pt idx="40" formatCode="0.000">
                  <c:v>555.42431746031775</c:v>
                </c:pt>
                <c:pt idx="41" formatCode="0.000">
                  <c:v>545.92939682539691</c:v>
                </c:pt>
                <c:pt idx="42" formatCode="0.000">
                  <c:v>534.62577777777778</c:v>
                </c:pt>
                <c:pt idx="43" formatCode="0.000">
                  <c:v>524.1412063492063</c:v>
                </c:pt>
                <c:pt idx="44" formatCode="0.000">
                  <c:v>517.1517460317458</c:v>
                </c:pt>
                <c:pt idx="45" formatCode="0.000">
                  <c:v>514.11771428571421</c:v>
                </c:pt>
                <c:pt idx="46" formatCode="0.000">
                  <c:v>512.61682539682499</c:v>
                </c:pt>
                <c:pt idx="47" formatCode="0.000">
                  <c:v>510.2679365079365</c:v>
                </c:pt>
                <c:pt idx="48" formatCode="0.000">
                  <c:v>506.55638095238095</c:v>
                </c:pt>
                <c:pt idx="49" formatCode="0.000">
                  <c:v>501.80552380952372</c:v>
                </c:pt>
                <c:pt idx="50" formatCode="0.000">
                  <c:v>496.90831746031728</c:v>
                </c:pt>
                <c:pt idx="51" formatCode="0.000">
                  <c:v>491.5394920634921</c:v>
                </c:pt>
                <c:pt idx="52" formatCode="0.000">
                  <c:v>483.43136507936532</c:v>
                </c:pt>
                <c:pt idx="53" formatCode="0.000">
                  <c:v>473.56742857142854</c:v>
                </c:pt>
                <c:pt idx="54" formatCode="0.000">
                  <c:v>462.52234920634936</c:v>
                </c:pt>
                <c:pt idx="55" formatCode="0.000">
                  <c:v>453.00666666666677</c:v>
                </c:pt>
                <c:pt idx="56" formatCode="0.000">
                  <c:v>447.07695238095232</c:v>
                </c:pt>
                <c:pt idx="57" formatCode="0.000">
                  <c:v>444.688253968254</c:v>
                </c:pt>
                <c:pt idx="58" formatCode="0.000">
                  <c:v>444.30412698412687</c:v>
                </c:pt>
                <c:pt idx="59" formatCode="0.000">
                  <c:v>443.71739682539686</c:v>
                </c:pt>
                <c:pt idx="60" formatCode="0.000">
                  <c:v>440.81530158730158</c:v>
                </c:pt>
                <c:pt idx="61" formatCode="0.000">
                  <c:v>436.61111111111103</c:v>
                </c:pt>
                <c:pt idx="62" formatCode="0.000">
                  <c:v>432.53453968253984</c:v>
                </c:pt>
                <c:pt idx="63" formatCode="0.000">
                  <c:v>428.46387301587311</c:v>
                </c:pt>
                <c:pt idx="64" formatCode="0.000">
                  <c:v>421.28298412698416</c:v>
                </c:pt>
                <c:pt idx="65" formatCode="0.000">
                  <c:v>413.05041269841274</c:v>
                </c:pt>
                <c:pt idx="66" formatCode="0.000">
                  <c:v>403.85536507936507</c:v>
                </c:pt>
                <c:pt idx="67" formatCode="0.000">
                  <c:v>396.07098412698406</c:v>
                </c:pt>
                <c:pt idx="68" formatCode="0.000">
                  <c:v>391.80736507936496</c:v>
                </c:pt>
                <c:pt idx="69" formatCode="0.000">
                  <c:v>390.47853968253941</c:v>
                </c:pt>
                <c:pt idx="70" formatCode="0.000">
                  <c:v>392.11238095238087</c:v>
                </c:pt>
                <c:pt idx="71" formatCode="0.000">
                  <c:v>393.85174603174602</c:v>
                </c:pt>
                <c:pt idx="73" formatCode="0.000">
                  <c:v>393.99834920634919</c:v>
                </c:pt>
                <c:pt idx="74" formatCode="0.000">
                  <c:v>389.9598095238095</c:v>
                </c:pt>
                <c:pt idx="75" formatCode="0.000">
                  <c:v>385.9212698412698</c:v>
                </c:pt>
                <c:pt idx="76" formatCode="0.000">
                  <c:v>381.88273015873017</c:v>
                </c:pt>
                <c:pt idx="77" formatCode="0.000">
                  <c:v>377.84419047619048</c:v>
                </c:pt>
                <c:pt idx="78" formatCode="0.000">
                  <c:v>373.80565079365078</c:v>
                </c:pt>
                <c:pt idx="79" formatCode="0.000">
                  <c:v>369.76711111111109</c:v>
                </c:pt>
                <c:pt idx="80" formatCode="0.000">
                  <c:v>365.7285714285714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C-441D-9536-94F9B681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21528"/>
        <c:axId val="560814968"/>
      </c:lineChart>
      <c:catAx>
        <c:axId val="56082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814968"/>
        <c:crosses val="autoZero"/>
        <c:auto val="1"/>
        <c:lblAlgn val="ctr"/>
        <c:lblOffset val="100"/>
        <c:noMultiLvlLbl val="0"/>
      </c:catAx>
      <c:valAx>
        <c:axId val="5608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8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Mètode Allisat Exponencial de Holt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Allisat exponencial de Holt'!$C$1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 Allisat exponencial de Holt'!$C$2:$C$82</c:f>
              <c:numCache>
                <c:formatCode>General</c:formatCode>
                <c:ptCount val="81"/>
                <c:pt idx="0">
                  <c:v>633.20000000000005</c:v>
                </c:pt>
                <c:pt idx="1">
                  <c:v>641.9</c:v>
                </c:pt>
                <c:pt idx="2">
                  <c:v>638.20000000000005</c:v>
                </c:pt>
                <c:pt idx="3">
                  <c:v>635.70000000000005</c:v>
                </c:pt>
                <c:pt idx="4">
                  <c:v>630.9</c:v>
                </c:pt>
                <c:pt idx="5">
                  <c:v>615.6</c:v>
                </c:pt>
                <c:pt idx="6">
                  <c:v>614.79999999999995</c:v>
                </c:pt>
                <c:pt idx="7">
                  <c:v>622.9</c:v>
                </c:pt>
                <c:pt idx="8">
                  <c:v>632.5</c:v>
                </c:pt>
                <c:pt idx="9">
                  <c:v>646.29999999999995</c:v>
                </c:pt>
                <c:pt idx="10">
                  <c:v>652.1</c:v>
                </c:pt>
                <c:pt idx="11">
                  <c:v>647</c:v>
                </c:pt>
                <c:pt idx="12">
                  <c:v>661.8</c:v>
                </c:pt>
                <c:pt idx="13">
                  <c:v>665.2</c:v>
                </c:pt>
                <c:pt idx="14">
                  <c:v>664.1</c:v>
                </c:pt>
                <c:pt idx="15">
                  <c:v>657</c:v>
                </c:pt>
                <c:pt idx="16">
                  <c:v>642.20000000000005</c:v>
                </c:pt>
                <c:pt idx="17">
                  <c:v>617.29999999999995</c:v>
                </c:pt>
                <c:pt idx="18">
                  <c:v>610.4</c:v>
                </c:pt>
                <c:pt idx="19">
                  <c:v>611.70000000000005</c:v>
                </c:pt>
                <c:pt idx="20">
                  <c:v>620.9</c:v>
                </c:pt>
                <c:pt idx="21">
                  <c:v>633.79999999999995</c:v>
                </c:pt>
                <c:pt idx="22">
                  <c:v>638.29999999999995</c:v>
                </c:pt>
                <c:pt idx="23">
                  <c:v>624.9</c:v>
                </c:pt>
                <c:pt idx="24">
                  <c:v>633.9</c:v>
                </c:pt>
                <c:pt idx="25">
                  <c:v>629.6</c:v>
                </c:pt>
                <c:pt idx="26">
                  <c:v>624.5</c:v>
                </c:pt>
                <c:pt idx="27">
                  <c:v>611.79999999999995</c:v>
                </c:pt>
                <c:pt idx="28">
                  <c:v>592.29999999999995</c:v>
                </c:pt>
                <c:pt idx="29">
                  <c:v>570.20000000000005</c:v>
                </c:pt>
                <c:pt idx="30">
                  <c:v>568.20000000000005</c:v>
                </c:pt>
                <c:pt idx="31">
                  <c:v>571.6</c:v>
                </c:pt>
                <c:pt idx="32">
                  <c:v>575.79999999999995</c:v>
                </c:pt>
                <c:pt idx="33">
                  <c:v>587.1</c:v>
                </c:pt>
                <c:pt idx="34">
                  <c:v>581.70000000000005</c:v>
                </c:pt>
                <c:pt idx="35">
                  <c:v>575.9</c:v>
                </c:pt>
                <c:pt idx="36">
                  <c:v>582.79999999999995</c:v>
                </c:pt>
                <c:pt idx="37">
                  <c:v>581.1</c:v>
                </c:pt>
                <c:pt idx="38">
                  <c:v>571.70000000000005</c:v>
                </c:pt>
                <c:pt idx="39">
                  <c:v>553</c:v>
                </c:pt>
                <c:pt idx="40">
                  <c:v>531.9</c:v>
                </c:pt>
                <c:pt idx="41">
                  <c:v>510.9</c:v>
                </c:pt>
                <c:pt idx="42">
                  <c:v>501.8</c:v>
                </c:pt>
                <c:pt idx="43">
                  <c:v>506.3</c:v>
                </c:pt>
                <c:pt idx="44">
                  <c:v>513.20000000000005</c:v>
                </c:pt>
                <c:pt idx="45">
                  <c:v>523.5</c:v>
                </c:pt>
                <c:pt idx="46">
                  <c:v>521.70000000000005</c:v>
                </c:pt>
                <c:pt idx="47">
                  <c:v>515.70000000000005</c:v>
                </c:pt>
                <c:pt idx="48">
                  <c:v>518.1</c:v>
                </c:pt>
                <c:pt idx="49">
                  <c:v>510.2</c:v>
                </c:pt>
                <c:pt idx="50">
                  <c:v>500</c:v>
                </c:pt>
                <c:pt idx="51">
                  <c:v>486.1</c:v>
                </c:pt>
                <c:pt idx="52">
                  <c:v>470.2</c:v>
                </c:pt>
                <c:pt idx="53">
                  <c:v>450.1</c:v>
                </c:pt>
                <c:pt idx="54">
                  <c:v>441</c:v>
                </c:pt>
                <c:pt idx="55">
                  <c:v>445.4</c:v>
                </c:pt>
                <c:pt idx="56">
                  <c:v>451.1</c:v>
                </c:pt>
                <c:pt idx="57">
                  <c:v>458.4</c:v>
                </c:pt>
                <c:pt idx="58">
                  <c:v>463</c:v>
                </c:pt>
                <c:pt idx="59">
                  <c:v>453.6</c:v>
                </c:pt>
                <c:pt idx="60">
                  <c:v>453.9</c:v>
                </c:pt>
                <c:pt idx="61">
                  <c:v>452.3</c:v>
                </c:pt>
                <c:pt idx="62">
                  <c:v>446</c:v>
                </c:pt>
                <c:pt idx="63">
                  <c:v>425.8</c:v>
                </c:pt>
                <c:pt idx="64">
                  <c:v>409.5</c:v>
                </c:pt>
                <c:pt idx="65">
                  <c:v>391.4</c:v>
                </c:pt>
                <c:pt idx="66">
                  <c:v>387.3</c:v>
                </c:pt>
                <c:pt idx="67">
                  <c:v>397.4</c:v>
                </c:pt>
                <c:pt idx="68">
                  <c:v>400.4</c:v>
                </c:pt>
                <c:pt idx="69">
                  <c:v>415.1</c:v>
                </c:pt>
                <c:pt idx="70">
                  <c:v>422.5</c:v>
                </c:pt>
                <c:pt idx="71">
                  <c:v>418</c:v>
                </c:pt>
                <c:pt idx="73">
                  <c:v>422.9</c:v>
                </c:pt>
                <c:pt idx="74">
                  <c:v>418.2</c:v>
                </c:pt>
                <c:pt idx="75">
                  <c:v>411.5</c:v>
                </c:pt>
                <c:pt idx="76">
                  <c:v>398.9</c:v>
                </c:pt>
                <c:pt idx="77">
                  <c:v>385.6</c:v>
                </c:pt>
                <c:pt idx="78">
                  <c:v>370.2</c:v>
                </c:pt>
                <c:pt idx="79">
                  <c:v>369.1</c:v>
                </c:pt>
                <c:pt idx="80">
                  <c:v>380.7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B-4B9A-945B-3B4DAAE241EC}"/>
            </c:ext>
          </c:extLst>
        </c:ser>
        <c:ser>
          <c:idx val="1"/>
          <c:order val="1"/>
          <c:tx>
            <c:strRef>
              <c:f>'3. Allisat exponencial de Holt'!$F$1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'3. Allisat exponencial de Holt'!$F$2:$F$82</c:f>
              <c:numCache>
                <c:formatCode>0.00</c:formatCode>
                <c:ptCount val="81"/>
                <c:pt idx="1">
                  <c:v>633.20000000000005</c:v>
                </c:pt>
                <c:pt idx="2">
                  <c:v>635.28800000000001</c:v>
                </c:pt>
                <c:pt idx="3">
                  <c:v>636.33488</c:v>
                </c:pt>
                <c:pt idx="4">
                  <c:v>636.64698879999992</c:v>
                </c:pt>
                <c:pt idx="5">
                  <c:v>635.70679628799996</c:v>
                </c:pt>
                <c:pt idx="6">
                  <c:v>631.09037042687999</c:v>
                </c:pt>
                <c:pt idx="7">
                  <c:v>626.58561492090882</c:v>
                </c:pt>
                <c:pt idx="8">
                  <c:v>624.45438591929553</c:v>
                </c:pt>
                <c:pt idx="9">
                  <c:v>624.99122728123314</c:v>
                </c:pt>
                <c:pt idx="10">
                  <c:v>629.03305127953388</c:v>
                </c:pt>
                <c:pt idx="11">
                  <c:v>634.34918842699312</c:v>
                </c:pt>
                <c:pt idx="12">
                  <c:v>638.08813060788077</c:v>
                </c:pt>
                <c:pt idx="13">
                  <c:v>644.98775912827568</c:v>
                </c:pt>
                <c:pt idx="14">
                  <c:v>651.99595157946055</c:v>
                </c:pt>
                <c:pt idx="15">
                  <c:v>657.86666747723018</c:v>
                </c:pt>
                <c:pt idx="16">
                  <c:v>661.10857349635648</c:v>
                </c:pt>
                <c:pt idx="17">
                  <c:v>659.98575537180341</c:v>
                </c:pt>
                <c:pt idx="18">
                  <c:v>652.40007065728878</c:v>
                </c:pt>
                <c:pt idx="19">
                  <c:v>643.27152005938547</c:v>
                </c:pt>
                <c:pt idx="20">
                  <c:v>634.96581877868744</c:v>
                </c:pt>
                <c:pt idx="21">
                  <c:v>629.59862500298163</c:v>
                </c:pt>
                <c:pt idx="22">
                  <c:v>628.05292498229755</c:v>
                </c:pt>
                <c:pt idx="23">
                  <c:v>628.12624796645844</c:v>
                </c:pt>
                <c:pt idx="24">
                  <c:v>625.37585643512887</c:v>
                </c:pt>
                <c:pt idx="25">
                  <c:v>625.31650895266012</c:v>
                </c:pt>
                <c:pt idx="26">
                  <c:v>624.58037060857873</c:v>
                </c:pt>
                <c:pt idx="27">
                  <c:v>622.96824510897034</c:v>
                </c:pt>
                <c:pt idx="28">
                  <c:v>618.69181490492497</c:v>
                </c:pt>
                <c:pt idx="29">
                  <c:v>610.31499814549159</c:v>
                </c:pt>
                <c:pt idx="30">
                  <c:v>597.58894481212519</c:v>
                </c:pt>
                <c:pt idx="31">
                  <c:v>585.83254435294714</c:v>
                </c:pt>
                <c:pt idx="32">
                  <c:v>576.53812221148689</c:v>
                </c:pt>
                <c:pt idx="33">
                  <c:v>569.91305960985915</c:v>
                </c:pt>
                <c:pt idx="34">
                  <c:v>567.56048714416261</c:v>
                </c:pt>
                <c:pt idx="35">
                  <c:v>565.16400968583889</c:v>
                </c:pt>
                <c:pt idx="36">
                  <c:v>562.51626733174646</c:v>
                </c:pt>
                <c:pt idx="37">
                  <c:v>562.58942275520246</c:v>
                </c:pt>
                <c:pt idx="38">
                  <c:v>563.04837018375918</c:v>
                </c:pt>
                <c:pt idx="39">
                  <c:v>561.88159331925431</c:v>
                </c:pt>
                <c:pt idx="40">
                  <c:v>556.85290809488026</c:v>
                </c:pt>
                <c:pt idx="41">
                  <c:v>547.61184359158574</c:v>
                </c:pt>
                <c:pt idx="42">
                  <c:v>534.55051824528664</c:v>
                </c:pt>
                <c:pt idx="43">
                  <c:v>520.97143723843601</c:v>
                </c:pt>
                <c:pt idx="44">
                  <c:v>510.421314943418</c:v>
                </c:pt>
                <c:pt idx="45">
                  <c:v>503.47236450966687</c:v>
                </c:pt>
                <c:pt idx="46">
                  <c:v>500.77430958227933</c:v>
                </c:pt>
                <c:pt idx="47">
                  <c:v>499.09289325707817</c:v>
                </c:pt>
                <c:pt idx="48">
                  <c:v>497.21204446663404</c:v>
                </c:pt>
                <c:pt idx="49">
                  <c:v>497.02288365561344</c:v>
                </c:pt>
                <c:pt idx="50">
                  <c:v>495.81863966057239</c:v>
                </c:pt>
                <c:pt idx="51">
                  <c:v>492.98249887811664</c:v>
                </c:pt>
                <c:pt idx="52">
                  <c:v>487.65828629702742</c:v>
                </c:pt>
                <c:pt idx="53">
                  <c:v>479.52058478027499</c:v>
                </c:pt>
                <c:pt idx="54">
                  <c:v>467.81360017566209</c:v>
                </c:pt>
                <c:pt idx="55">
                  <c:v>455.55546848494521</c:v>
                </c:pt>
                <c:pt idx="56">
                  <c:v>446.22274439297388</c:v>
                </c:pt>
                <c:pt idx="57">
                  <c:v>440.09165534367793</c:v>
                </c:pt>
                <c:pt idx="58">
                  <c:v>437.37911789049406</c:v>
                </c:pt>
                <c:pt idx="59">
                  <c:v>437.15392321232719</c:v>
                </c:pt>
                <c:pt idx="60">
                  <c:v>435.75161054130064</c:v>
                </c:pt>
                <c:pt idx="61">
                  <c:v>435.41569598282729</c:v>
                </c:pt>
                <c:pt idx="62">
                  <c:v>435.50233649673567</c:v>
                </c:pt>
                <c:pt idx="63">
                  <c:v>434.73155544799289</c:v>
                </c:pt>
                <c:pt idx="64">
                  <c:v>429.71766839107897</c:v>
                </c:pt>
                <c:pt idx="65">
                  <c:v>421.63785200990463</c:v>
                </c:pt>
                <c:pt idx="66">
                  <c:v>410.34448482456907</c:v>
                </c:pt>
                <c:pt idx="67">
                  <c:v>399.56801168331782</c:v>
                </c:pt>
                <c:pt idx="68">
                  <c:v>392.88011270298415</c:v>
                </c:pt>
                <c:pt idx="69">
                  <c:v>388.43058901059783</c:v>
                </c:pt>
                <c:pt idx="70">
                  <c:v>388.87774649626488</c:v>
                </c:pt>
                <c:pt idx="71">
                  <c:v>392.06036262494791</c:v>
                </c:pt>
                <c:pt idx="73">
                  <c:v>394.7440410228964</c:v>
                </c:pt>
                <c:pt idx="74">
                  <c:v>392.2397919458345</c:v>
                </c:pt>
                <c:pt idx="75">
                  <c:v>389.73554286877254</c:v>
                </c:pt>
                <c:pt idx="76">
                  <c:v>387.23129379171064</c:v>
                </c:pt>
                <c:pt idx="77">
                  <c:v>384.72704471464868</c:v>
                </c:pt>
                <c:pt idx="78">
                  <c:v>382.22279563758673</c:v>
                </c:pt>
                <c:pt idx="79">
                  <c:v>379.71854656052483</c:v>
                </c:pt>
                <c:pt idx="80">
                  <c:v>377.21429748346287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B-4B9A-945B-3B4DAAE2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9976"/>
        <c:axId val="526995712"/>
      </c:lineChart>
      <c:catAx>
        <c:axId val="52699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995712"/>
        <c:crosses val="autoZero"/>
        <c:auto val="1"/>
        <c:lblAlgn val="ctr"/>
        <c:lblOffset val="100"/>
        <c:noMultiLvlLbl val="0"/>
      </c:catAx>
      <c:valAx>
        <c:axId val="5269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99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Mètode Tendència Lineal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Tendència lineal'!$C$1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'4. Tendència lineal'!$C$2:$C$82</c:f>
              <c:numCache>
                <c:formatCode>General</c:formatCode>
                <c:ptCount val="81"/>
                <c:pt idx="0">
                  <c:v>633.20000000000005</c:v>
                </c:pt>
                <c:pt idx="1">
                  <c:v>641.9</c:v>
                </c:pt>
                <c:pt idx="2">
                  <c:v>638.20000000000005</c:v>
                </c:pt>
                <c:pt idx="3">
                  <c:v>635.70000000000005</c:v>
                </c:pt>
                <c:pt idx="4">
                  <c:v>630.9</c:v>
                </c:pt>
                <c:pt idx="5">
                  <c:v>615.6</c:v>
                </c:pt>
                <c:pt idx="6">
                  <c:v>614.79999999999995</c:v>
                </c:pt>
                <c:pt idx="7">
                  <c:v>622.9</c:v>
                </c:pt>
                <c:pt idx="8">
                  <c:v>632.5</c:v>
                </c:pt>
                <c:pt idx="9">
                  <c:v>646.29999999999995</c:v>
                </c:pt>
                <c:pt idx="10">
                  <c:v>652.1</c:v>
                </c:pt>
                <c:pt idx="11">
                  <c:v>647</c:v>
                </c:pt>
                <c:pt idx="12">
                  <c:v>661.8</c:v>
                </c:pt>
                <c:pt idx="13">
                  <c:v>665.2</c:v>
                </c:pt>
                <c:pt idx="14">
                  <c:v>664.1</c:v>
                </c:pt>
                <c:pt idx="15">
                  <c:v>657</c:v>
                </c:pt>
                <c:pt idx="16">
                  <c:v>642.20000000000005</c:v>
                </c:pt>
                <c:pt idx="17">
                  <c:v>617.29999999999995</c:v>
                </c:pt>
                <c:pt idx="18">
                  <c:v>610.4</c:v>
                </c:pt>
                <c:pt idx="19">
                  <c:v>611.70000000000005</c:v>
                </c:pt>
                <c:pt idx="20">
                  <c:v>620.9</c:v>
                </c:pt>
                <c:pt idx="21">
                  <c:v>633.79999999999995</c:v>
                </c:pt>
                <c:pt idx="22">
                  <c:v>638.29999999999995</c:v>
                </c:pt>
                <c:pt idx="23">
                  <c:v>624.9</c:v>
                </c:pt>
                <c:pt idx="24">
                  <c:v>633.9</c:v>
                </c:pt>
                <c:pt idx="25">
                  <c:v>629.6</c:v>
                </c:pt>
                <c:pt idx="26">
                  <c:v>624.5</c:v>
                </c:pt>
                <c:pt idx="27">
                  <c:v>611.79999999999995</c:v>
                </c:pt>
                <c:pt idx="28">
                  <c:v>592.29999999999995</c:v>
                </c:pt>
                <c:pt idx="29">
                  <c:v>570.20000000000005</c:v>
                </c:pt>
                <c:pt idx="30">
                  <c:v>568.20000000000005</c:v>
                </c:pt>
                <c:pt idx="31">
                  <c:v>571.6</c:v>
                </c:pt>
                <c:pt idx="32">
                  <c:v>575.79999999999995</c:v>
                </c:pt>
                <c:pt idx="33">
                  <c:v>587.1</c:v>
                </c:pt>
                <c:pt idx="34">
                  <c:v>581.70000000000005</c:v>
                </c:pt>
                <c:pt idx="35">
                  <c:v>575.9</c:v>
                </c:pt>
                <c:pt idx="36">
                  <c:v>582.79999999999995</c:v>
                </c:pt>
                <c:pt idx="37">
                  <c:v>581.1</c:v>
                </c:pt>
                <c:pt idx="38">
                  <c:v>571.70000000000005</c:v>
                </c:pt>
                <c:pt idx="39">
                  <c:v>553</c:v>
                </c:pt>
                <c:pt idx="40">
                  <c:v>531.9</c:v>
                </c:pt>
                <c:pt idx="41">
                  <c:v>510.9</c:v>
                </c:pt>
                <c:pt idx="42">
                  <c:v>501.8</c:v>
                </c:pt>
                <c:pt idx="43">
                  <c:v>506.3</c:v>
                </c:pt>
                <c:pt idx="44">
                  <c:v>513.20000000000005</c:v>
                </c:pt>
                <c:pt idx="45">
                  <c:v>523.5</c:v>
                </c:pt>
                <c:pt idx="46">
                  <c:v>521.70000000000005</c:v>
                </c:pt>
                <c:pt idx="47">
                  <c:v>515.70000000000005</c:v>
                </c:pt>
                <c:pt idx="48">
                  <c:v>518.1</c:v>
                </c:pt>
                <c:pt idx="49">
                  <c:v>510.2</c:v>
                </c:pt>
                <c:pt idx="50">
                  <c:v>500</c:v>
                </c:pt>
                <c:pt idx="51">
                  <c:v>486.1</c:v>
                </c:pt>
                <c:pt idx="52">
                  <c:v>470.2</c:v>
                </c:pt>
                <c:pt idx="53">
                  <c:v>450.1</c:v>
                </c:pt>
                <c:pt idx="54">
                  <c:v>441</c:v>
                </c:pt>
                <c:pt idx="55">
                  <c:v>445.4</c:v>
                </c:pt>
                <c:pt idx="56">
                  <c:v>451.1</c:v>
                </c:pt>
                <c:pt idx="57">
                  <c:v>458.4</c:v>
                </c:pt>
                <c:pt idx="58">
                  <c:v>463</c:v>
                </c:pt>
                <c:pt idx="59">
                  <c:v>453.6</c:v>
                </c:pt>
                <c:pt idx="60">
                  <c:v>453.9</c:v>
                </c:pt>
                <c:pt idx="61">
                  <c:v>452.3</c:v>
                </c:pt>
                <c:pt idx="62">
                  <c:v>446</c:v>
                </c:pt>
                <c:pt idx="63">
                  <c:v>425.8</c:v>
                </c:pt>
                <c:pt idx="64">
                  <c:v>409.5</c:v>
                </c:pt>
                <c:pt idx="65">
                  <c:v>391.4</c:v>
                </c:pt>
                <c:pt idx="66">
                  <c:v>387.3</c:v>
                </c:pt>
                <c:pt idx="67">
                  <c:v>397.4</c:v>
                </c:pt>
                <c:pt idx="68">
                  <c:v>400.4</c:v>
                </c:pt>
                <c:pt idx="69">
                  <c:v>415.1</c:v>
                </c:pt>
                <c:pt idx="70">
                  <c:v>422.5</c:v>
                </c:pt>
                <c:pt idx="71">
                  <c:v>418</c:v>
                </c:pt>
                <c:pt idx="73">
                  <c:v>422.9</c:v>
                </c:pt>
                <c:pt idx="74">
                  <c:v>418.2</c:v>
                </c:pt>
                <c:pt idx="75">
                  <c:v>411.5</c:v>
                </c:pt>
                <c:pt idx="76">
                  <c:v>398.9</c:v>
                </c:pt>
                <c:pt idx="77">
                  <c:v>385.6</c:v>
                </c:pt>
                <c:pt idx="78">
                  <c:v>370.2</c:v>
                </c:pt>
                <c:pt idx="79">
                  <c:v>369.1</c:v>
                </c:pt>
                <c:pt idx="80">
                  <c:v>380.7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1-4EDB-8A1D-90A6D3826B89}"/>
            </c:ext>
          </c:extLst>
        </c:ser>
        <c:ser>
          <c:idx val="1"/>
          <c:order val="1"/>
          <c:tx>
            <c:strRef>
              <c:f>'4. Tendència lineal'!$D$1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rgbClr val="FF00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'4. Tendència lineal'!$D$2:$D$82</c:f>
              <c:numCache>
                <c:formatCode>0.000</c:formatCode>
                <c:ptCount val="81"/>
                <c:pt idx="0">
                  <c:v>686.83070776255727</c:v>
                </c:pt>
                <c:pt idx="1">
                  <c:v>682.92221364718</c:v>
                </c:pt>
                <c:pt idx="2">
                  <c:v>679.01371953180285</c:v>
                </c:pt>
                <c:pt idx="3">
                  <c:v>675.1052254164257</c:v>
                </c:pt>
                <c:pt idx="4">
                  <c:v>671.19673130104843</c:v>
                </c:pt>
                <c:pt idx="5">
                  <c:v>667.28823718567128</c:v>
                </c:pt>
                <c:pt idx="6">
                  <c:v>663.37974307029401</c:v>
                </c:pt>
                <c:pt idx="7">
                  <c:v>659.47124895491686</c:v>
                </c:pt>
                <c:pt idx="8">
                  <c:v>655.56275483953971</c:v>
                </c:pt>
                <c:pt idx="9">
                  <c:v>651.65426072416244</c:v>
                </c:pt>
                <c:pt idx="10">
                  <c:v>647.74576660878529</c:v>
                </c:pt>
                <c:pt idx="11">
                  <c:v>643.83727249340814</c:v>
                </c:pt>
                <c:pt idx="12">
                  <c:v>639.92877837803087</c:v>
                </c:pt>
                <c:pt idx="13">
                  <c:v>636.02028426265372</c:v>
                </c:pt>
                <c:pt idx="14">
                  <c:v>632.11179014727645</c:v>
                </c:pt>
                <c:pt idx="15">
                  <c:v>628.2032960318993</c:v>
                </c:pt>
                <c:pt idx="16">
                  <c:v>624.29480191652215</c:v>
                </c:pt>
                <c:pt idx="17">
                  <c:v>620.38630780114488</c:v>
                </c:pt>
                <c:pt idx="18">
                  <c:v>616.47781368576773</c:v>
                </c:pt>
                <c:pt idx="19">
                  <c:v>612.56931957039058</c:v>
                </c:pt>
                <c:pt idx="20">
                  <c:v>608.66082545501331</c:v>
                </c:pt>
                <c:pt idx="21">
                  <c:v>604.75233133963616</c:v>
                </c:pt>
                <c:pt idx="22">
                  <c:v>600.843837224259</c:v>
                </c:pt>
                <c:pt idx="23">
                  <c:v>596.93534310888174</c:v>
                </c:pt>
                <c:pt idx="24">
                  <c:v>593.02684899350459</c:v>
                </c:pt>
                <c:pt idx="25">
                  <c:v>589.11835487812732</c:v>
                </c:pt>
                <c:pt idx="26">
                  <c:v>585.20986076275017</c:v>
                </c:pt>
                <c:pt idx="27">
                  <c:v>581.30136664737302</c:v>
                </c:pt>
                <c:pt idx="28">
                  <c:v>577.39287253199575</c:v>
                </c:pt>
                <c:pt idx="29">
                  <c:v>573.4843784166186</c:v>
                </c:pt>
                <c:pt idx="30">
                  <c:v>569.57588430124133</c:v>
                </c:pt>
                <c:pt idx="31">
                  <c:v>565.66739018586418</c:v>
                </c:pt>
                <c:pt idx="32">
                  <c:v>561.75889607048703</c:v>
                </c:pt>
                <c:pt idx="33">
                  <c:v>557.85040195510987</c:v>
                </c:pt>
                <c:pt idx="34">
                  <c:v>553.94190783973261</c:v>
                </c:pt>
                <c:pt idx="35">
                  <c:v>550.03341372435546</c:v>
                </c:pt>
                <c:pt idx="36">
                  <c:v>546.12491960897819</c:v>
                </c:pt>
                <c:pt idx="37">
                  <c:v>542.21642549360104</c:v>
                </c:pt>
                <c:pt idx="38">
                  <c:v>538.30793137822388</c:v>
                </c:pt>
                <c:pt idx="39">
                  <c:v>534.39943726284662</c:v>
                </c:pt>
                <c:pt idx="40">
                  <c:v>530.49094314746947</c:v>
                </c:pt>
                <c:pt idx="41">
                  <c:v>526.5824490320922</c:v>
                </c:pt>
                <c:pt idx="42">
                  <c:v>522.67395491671505</c:v>
                </c:pt>
                <c:pt idx="43">
                  <c:v>518.76546080133789</c:v>
                </c:pt>
                <c:pt idx="44">
                  <c:v>514.85696668596063</c:v>
                </c:pt>
                <c:pt idx="45">
                  <c:v>510.94847257058348</c:v>
                </c:pt>
                <c:pt idx="46">
                  <c:v>507.03997845520627</c:v>
                </c:pt>
                <c:pt idx="47">
                  <c:v>503.13148433982906</c:v>
                </c:pt>
                <c:pt idx="48">
                  <c:v>499.22299022445191</c:v>
                </c:pt>
                <c:pt idx="49">
                  <c:v>495.3144961090747</c:v>
                </c:pt>
                <c:pt idx="50">
                  <c:v>491.40600199369749</c:v>
                </c:pt>
                <c:pt idx="51">
                  <c:v>487.49750787832033</c:v>
                </c:pt>
                <c:pt idx="52">
                  <c:v>483.58901376294307</c:v>
                </c:pt>
                <c:pt idx="53">
                  <c:v>479.68051964756592</c:v>
                </c:pt>
                <c:pt idx="54">
                  <c:v>475.77202553218871</c:v>
                </c:pt>
                <c:pt idx="55">
                  <c:v>471.8635314168115</c:v>
                </c:pt>
                <c:pt idx="56">
                  <c:v>467.95503730143434</c:v>
                </c:pt>
                <c:pt idx="57">
                  <c:v>464.04654318605714</c:v>
                </c:pt>
                <c:pt idx="58">
                  <c:v>460.13804907067993</c:v>
                </c:pt>
                <c:pt idx="59">
                  <c:v>456.22955495530277</c:v>
                </c:pt>
                <c:pt idx="60">
                  <c:v>452.32106083992551</c:v>
                </c:pt>
                <c:pt idx="61">
                  <c:v>448.41256672454836</c:v>
                </c:pt>
                <c:pt idx="62">
                  <c:v>444.50407260917115</c:v>
                </c:pt>
                <c:pt idx="63">
                  <c:v>440.59557849379394</c:v>
                </c:pt>
                <c:pt idx="64">
                  <c:v>436.68708437841678</c:v>
                </c:pt>
                <c:pt idx="65">
                  <c:v>432.77859026303958</c:v>
                </c:pt>
                <c:pt idx="66">
                  <c:v>428.87009614766237</c:v>
                </c:pt>
                <c:pt idx="67">
                  <c:v>424.96160203228521</c:v>
                </c:pt>
                <c:pt idx="68">
                  <c:v>421.053107916908</c:v>
                </c:pt>
                <c:pt idx="69">
                  <c:v>417.1446138015308</c:v>
                </c:pt>
                <c:pt idx="70">
                  <c:v>413.23611968615359</c:v>
                </c:pt>
                <c:pt idx="71">
                  <c:v>409.32762557077643</c:v>
                </c:pt>
                <c:pt idx="73">
                  <c:v>405.41913145539922</c:v>
                </c:pt>
                <c:pt idx="74">
                  <c:v>401.51063734002201</c:v>
                </c:pt>
                <c:pt idx="75">
                  <c:v>397.60214322464481</c:v>
                </c:pt>
                <c:pt idx="76">
                  <c:v>393.69364910926765</c:v>
                </c:pt>
                <c:pt idx="77">
                  <c:v>389.78515499389044</c:v>
                </c:pt>
                <c:pt idx="78">
                  <c:v>385.87666087851323</c:v>
                </c:pt>
                <c:pt idx="79">
                  <c:v>381.96816676313603</c:v>
                </c:pt>
                <c:pt idx="80">
                  <c:v>378.05967264775887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1-4EDB-8A1D-90A6D382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698104"/>
        <c:axId val="528697448"/>
      </c:lineChart>
      <c:catAx>
        <c:axId val="5286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697448"/>
        <c:crosses val="autoZero"/>
        <c:auto val="1"/>
        <c:lblAlgn val="ctr"/>
        <c:lblOffset val="100"/>
        <c:noMultiLvlLbl val="0"/>
      </c:catAx>
      <c:valAx>
        <c:axId val="5286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6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71</xdr:row>
      <xdr:rowOff>190499</xdr:rowOff>
    </xdr:from>
    <xdr:to>
      <xdr:col>15</xdr:col>
      <xdr:colOff>391724</xdr:colOff>
      <xdr:row>88</xdr:row>
      <xdr:rowOff>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73</xdr:row>
      <xdr:rowOff>190500</xdr:rowOff>
    </xdr:from>
    <xdr:to>
      <xdr:col>16</xdr:col>
      <xdr:colOff>401250</xdr:colOff>
      <xdr:row>89</xdr:row>
      <xdr:rowOff>191775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833436</xdr:colOff>
      <xdr:row>73</xdr:row>
      <xdr:rowOff>190500</xdr:rowOff>
    </xdr:from>
    <xdr:to>
      <xdr:col>20</xdr:col>
      <xdr:colOff>377436</xdr:colOff>
      <xdr:row>89</xdr:row>
      <xdr:rowOff>191775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8192</xdr:colOff>
      <xdr:row>74</xdr:row>
      <xdr:rowOff>40967</xdr:rowOff>
    </xdr:from>
    <xdr:to>
      <xdr:col>18</xdr:col>
      <xdr:colOff>378921</xdr:colOff>
      <xdr:row>89</xdr:row>
      <xdr:rowOff>179587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74</xdr:row>
      <xdr:rowOff>9525</xdr:rowOff>
    </xdr:from>
    <xdr:to>
      <xdr:col>18</xdr:col>
      <xdr:colOff>9525</xdr:colOff>
      <xdr:row>90</xdr:row>
      <xdr:rowOff>19051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"/>
  <sheetViews>
    <sheetView workbookViewId="0">
      <selection activeCell="C29" sqref="C29"/>
    </sheetView>
  </sheetViews>
  <sheetFormatPr baseColWidth="10" defaultColWidth="11" defaultRowHeight="15.7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</row>
    <row r="8" spans="1:9" x14ac:dyDescent="0.25">
      <c r="A8" t="s">
        <v>7</v>
      </c>
    </row>
    <row r="9" spans="1:9" x14ac:dyDescent="0.25"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</row>
    <row r="10" spans="1:9" x14ac:dyDescent="0.25">
      <c r="A10" s="1">
        <v>43313</v>
      </c>
      <c r="B10">
        <v>380.7</v>
      </c>
      <c r="D10">
        <v>161</v>
      </c>
      <c r="E10">
        <v>219.7</v>
      </c>
      <c r="G10">
        <v>23.6</v>
      </c>
      <c r="H10">
        <v>152.1</v>
      </c>
      <c r="I10">
        <v>205</v>
      </c>
    </row>
    <row r="11" spans="1:9" x14ac:dyDescent="0.25">
      <c r="A11" s="1">
        <v>43282</v>
      </c>
      <c r="B11">
        <v>369.1</v>
      </c>
      <c r="D11">
        <v>155</v>
      </c>
      <c r="E11">
        <v>214.1</v>
      </c>
      <c r="G11">
        <v>23.1</v>
      </c>
      <c r="H11">
        <v>144.4</v>
      </c>
      <c r="I11">
        <v>201.7</v>
      </c>
    </row>
    <row r="12" spans="1:9" x14ac:dyDescent="0.25">
      <c r="A12" s="1">
        <v>43252</v>
      </c>
      <c r="B12">
        <v>370.2</v>
      </c>
      <c r="D12">
        <v>156.80000000000001</v>
      </c>
      <c r="E12">
        <v>213.4</v>
      </c>
      <c r="G12">
        <v>23.4</v>
      </c>
      <c r="H12">
        <v>143.9</v>
      </c>
      <c r="I12">
        <v>202.9</v>
      </c>
    </row>
    <row r="13" spans="1:9" x14ac:dyDescent="0.25">
      <c r="A13" s="1">
        <v>43221</v>
      </c>
      <c r="B13">
        <v>385.6</v>
      </c>
      <c r="D13">
        <v>165.9</v>
      </c>
      <c r="E13">
        <v>219.7</v>
      </c>
      <c r="G13">
        <v>25.9</v>
      </c>
      <c r="H13">
        <v>151</v>
      </c>
      <c r="I13">
        <v>208.7</v>
      </c>
    </row>
    <row r="14" spans="1:9" x14ac:dyDescent="0.25">
      <c r="A14" s="1">
        <v>43191</v>
      </c>
      <c r="B14">
        <v>398.9</v>
      </c>
      <c r="D14">
        <v>173.7</v>
      </c>
      <c r="E14">
        <v>225.3</v>
      </c>
      <c r="G14">
        <v>27.3</v>
      </c>
      <c r="H14">
        <v>157.80000000000001</v>
      </c>
      <c r="I14">
        <v>213.8</v>
      </c>
    </row>
    <row r="15" spans="1:9" x14ac:dyDescent="0.25">
      <c r="A15" s="1">
        <v>43160</v>
      </c>
      <c r="B15">
        <v>411.5</v>
      </c>
      <c r="D15">
        <v>180.6</v>
      </c>
      <c r="E15">
        <v>230.8</v>
      </c>
      <c r="G15">
        <v>28.9</v>
      </c>
      <c r="H15">
        <v>164.7</v>
      </c>
      <c r="I15">
        <v>217.9</v>
      </c>
    </row>
    <row r="16" spans="1:9" x14ac:dyDescent="0.25">
      <c r="A16" s="1">
        <v>43132</v>
      </c>
      <c r="B16">
        <v>418.2</v>
      </c>
      <c r="D16">
        <v>184.4</v>
      </c>
      <c r="E16">
        <v>233.8</v>
      </c>
      <c r="G16">
        <v>29.5</v>
      </c>
      <c r="H16">
        <v>168.1</v>
      </c>
      <c r="I16">
        <v>220.6</v>
      </c>
    </row>
    <row r="17" spans="1:9" x14ac:dyDescent="0.25">
      <c r="A17" s="1">
        <v>43101</v>
      </c>
      <c r="B17">
        <v>422.9</v>
      </c>
      <c r="D17">
        <v>187</v>
      </c>
      <c r="E17">
        <v>235.9</v>
      </c>
      <c r="G17">
        <v>29.2</v>
      </c>
      <c r="H17">
        <v>171</v>
      </c>
      <c r="I17">
        <v>222.6</v>
      </c>
    </row>
    <row r="18" spans="1:9" x14ac:dyDescent="0.25">
      <c r="A18" s="1">
        <v>43070</v>
      </c>
      <c r="B18">
        <v>418</v>
      </c>
      <c r="D18">
        <v>185.3</v>
      </c>
      <c r="E18">
        <v>232.7</v>
      </c>
      <c r="G18">
        <v>26.8</v>
      </c>
      <c r="H18">
        <v>168.5</v>
      </c>
      <c r="I18">
        <v>222.8</v>
      </c>
    </row>
    <row r="19" spans="1:9" x14ac:dyDescent="0.25">
      <c r="A19" s="1">
        <v>43040</v>
      </c>
      <c r="B19">
        <v>422.5</v>
      </c>
      <c r="D19">
        <v>185</v>
      </c>
      <c r="E19">
        <v>237.5</v>
      </c>
      <c r="G19">
        <v>28.5</v>
      </c>
      <c r="H19">
        <v>169.9</v>
      </c>
      <c r="I19">
        <v>224</v>
      </c>
    </row>
    <row r="20" spans="1:9" x14ac:dyDescent="0.25">
      <c r="A20" s="1">
        <v>43009</v>
      </c>
      <c r="B20">
        <v>415.1</v>
      </c>
      <c r="D20">
        <v>181.8</v>
      </c>
      <c r="E20">
        <v>233.3</v>
      </c>
      <c r="G20">
        <v>29.4</v>
      </c>
      <c r="H20">
        <v>164</v>
      </c>
      <c r="I20">
        <v>221.6</v>
      </c>
    </row>
    <row r="21" spans="1:9" x14ac:dyDescent="0.25">
      <c r="A21" s="1">
        <v>42979</v>
      </c>
      <c r="B21">
        <v>400.4</v>
      </c>
      <c r="D21">
        <v>174.8</v>
      </c>
      <c r="E21">
        <v>225.6</v>
      </c>
      <c r="G21">
        <v>27.2</v>
      </c>
      <c r="H21">
        <v>155.80000000000001</v>
      </c>
      <c r="I21">
        <v>217.4</v>
      </c>
    </row>
    <row r="22" spans="1:9" x14ac:dyDescent="0.25">
      <c r="A22" s="1">
        <v>42948</v>
      </c>
      <c r="B22">
        <v>397.4</v>
      </c>
      <c r="D22">
        <v>171.4</v>
      </c>
      <c r="E22">
        <v>226</v>
      </c>
      <c r="G22">
        <v>23.6</v>
      </c>
      <c r="H22">
        <v>156.80000000000001</v>
      </c>
      <c r="I22">
        <v>217</v>
      </c>
    </row>
    <row r="23" spans="1:9" x14ac:dyDescent="0.25">
      <c r="A23" s="1">
        <v>42917</v>
      </c>
      <c r="B23">
        <v>387.3</v>
      </c>
      <c r="D23">
        <v>166.6</v>
      </c>
      <c r="E23">
        <v>220.7</v>
      </c>
      <c r="G23">
        <v>23.7</v>
      </c>
      <c r="H23">
        <v>149.6</v>
      </c>
      <c r="I23">
        <v>214</v>
      </c>
    </row>
    <row r="24" spans="1:9" x14ac:dyDescent="0.25">
      <c r="A24" s="1">
        <v>42887</v>
      </c>
      <c r="B24">
        <v>391.4</v>
      </c>
      <c r="D24">
        <v>169.9</v>
      </c>
      <c r="E24">
        <v>221.5</v>
      </c>
      <c r="G24">
        <v>23.9</v>
      </c>
      <c r="H24">
        <v>150.69999999999999</v>
      </c>
      <c r="I24">
        <v>216.8</v>
      </c>
    </row>
    <row r="25" spans="1:9" x14ac:dyDescent="0.25">
      <c r="A25" s="1">
        <v>42856</v>
      </c>
      <c r="B25">
        <v>409.5</v>
      </c>
      <c r="D25">
        <v>180.4</v>
      </c>
      <c r="E25">
        <v>229.1</v>
      </c>
      <c r="G25">
        <v>26.5</v>
      </c>
      <c r="H25">
        <v>159.5</v>
      </c>
      <c r="I25">
        <v>223.5</v>
      </c>
    </row>
    <row r="26" spans="1:9" x14ac:dyDescent="0.25">
      <c r="A26" s="1">
        <v>42826</v>
      </c>
      <c r="B26">
        <v>425.8</v>
      </c>
      <c r="D26">
        <v>190.9</v>
      </c>
      <c r="E26">
        <v>234.9</v>
      </c>
      <c r="G26">
        <v>28.6</v>
      </c>
      <c r="H26">
        <v>167.9</v>
      </c>
      <c r="I26">
        <v>229.3</v>
      </c>
    </row>
    <row r="27" spans="1:9" x14ac:dyDescent="0.25">
      <c r="A27" s="1">
        <v>42795</v>
      </c>
      <c r="B27">
        <v>446</v>
      </c>
      <c r="D27">
        <v>201.4</v>
      </c>
      <c r="E27">
        <v>244.7</v>
      </c>
      <c r="G27">
        <v>31.6</v>
      </c>
      <c r="H27">
        <v>178.7</v>
      </c>
      <c r="I27">
        <v>235.7</v>
      </c>
    </row>
    <row r="28" spans="1:9" x14ac:dyDescent="0.25">
      <c r="A28" s="1">
        <v>42767</v>
      </c>
      <c r="B28">
        <v>452.3</v>
      </c>
      <c r="D28">
        <v>205.1</v>
      </c>
      <c r="E28">
        <v>247.2</v>
      </c>
      <c r="G28">
        <v>31.7</v>
      </c>
      <c r="H28">
        <v>182.7</v>
      </c>
      <c r="I28">
        <v>237.9</v>
      </c>
    </row>
    <row r="29" spans="1:9" x14ac:dyDescent="0.25">
      <c r="A29" s="1">
        <v>42736</v>
      </c>
      <c r="B29">
        <v>453.9</v>
      </c>
      <c r="D29">
        <v>206.7</v>
      </c>
      <c r="E29">
        <v>247.2</v>
      </c>
      <c r="G29">
        <v>29.5</v>
      </c>
      <c r="H29">
        <v>184.8</v>
      </c>
      <c r="I29">
        <v>239.6</v>
      </c>
    </row>
    <row r="30" spans="1:9" x14ac:dyDescent="0.25">
      <c r="A30" s="1">
        <v>42705</v>
      </c>
      <c r="B30">
        <v>453.6</v>
      </c>
      <c r="D30">
        <v>207.7</v>
      </c>
      <c r="E30">
        <v>246</v>
      </c>
      <c r="G30">
        <v>27.5</v>
      </c>
      <c r="H30">
        <v>185.2</v>
      </c>
      <c r="I30">
        <v>241</v>
      </c>
    </row>
    <row r="31" spans="1:9" x14ac:dyDescent="0.25">
      <c r="A31" s="1">
        <v>42675</v>
      </c>
      <c r="B31">
        <v>463</v>
      </c>
      <c r="D31">
        <v>210.3</v>
      </c>
      <c r="E31">
        <v>252.6</v>
      </c>
      <c r="G31">
        <v>32</v>
      </c>
      <c r="H31">
        <v>188.1</v>
      </c>
      <c r="I31">
        <v>242.8</v>
      </c>
    </row>
    <row r="32" spans="1:9" x14ac:dyDescent="0.25">
      <c r="A32" s="1">
        <v>42644</v>
      </c>
      <c r="B32">
        <v>458.4</v>
      </c>
      <c r="D32">
        <v>208.1</v>
      </c>
      <c r="E32">
        <v>250.3</v>
      </c>
      <c r="G32">
        <v>30.9</v>
      </c>
      <c r="H32">
        <v>185.7</v>
      </c>
      <c r="I32">
        <v>241.9</v>
      </c>
    </row>
    <row r="33" spans="1:9" x14ac:dyDescent="0.25">
      <c r="A33" s="1">
        <v>42614</v>
      </c>
      <c r="B33">
        <v>451.1</v>
      </c>
      <c r="D33">
        <v>203.7</v>
      </c>
      <c r="E33">
        <v>247.4</v>
      </c>
      <c r="G33">
        <v>29.3</v>
      </c>
      <c r="H33">
        <v>181.8</v>
      </c>
      <c r="I33">
        <v>239.9</v>
      </c>
    </row>
    <row r="34" spans="1:9" x14ac:dyDescent="0.25">
      <c r="A34" s="1">
        <v>42583</v>
      </c>
      <c r="B34">
        <v>445.4</v>
      </c>
      <c r="D34">
        <v>199.1</v>
      </c>
      <c r="E34">
        <v>246.3</v>
      </c>
      <c r="G34">
        <v>25.2</v>
      </c>
      <c r="H34">
        <v>181.1</v>
      </c>
      <c r="I34">
        <v>239.1</v>
      </c>
    </row>
    <row r="35" spans="1:9" x14ac:dyDescent="0.25">
      <c r="A35" s="1">
        <v>42552</v>
      </c>
      <c r="B35">
        <v>441</v>
      </c>
      <c r="D35">
        <v>196.8</v>
      </c>
      <c r="E35">
        <v>244.2</v>
      </c>
      <c r="G35">
        <v>25.8</v>
      </c>
      <c r="H35">
        <v>177.4</v>
      </c>
      <c r="I35">
        <v>237.9</v>
      </c>
    </row>
    <row r="36" spans="1:9" x14ac:dyDescent="0.25">
      <c r="A36" s="1">
        <v>42522</v>
      </c>
      <c r="B36">
        <v>450.1</v>
      </c>
      <c r="D36">
        <v>204.3</v>
      </c>
      <c r="E36">
        <v>245.8</v>
      </c>
      <c r="G36">
        <v>27.4</v>
      </c>
      <c r="H36">
        <v>180.5</v>
      </c>
      <c r="I36">
        <v>242.1</v>
      </c>
    </row>
    <row r="37" spans="1:9" x14ac:dyDescent="0.25">
      <c r="A37" s="1">
        <v>42491</v>
      </c>
      <c r="B37">
        <v>470.2</v>
      </c>
      <c r="D37">
        <v>215.9</v>
      </c>
      <c r="E37">
        <v>254.3</v>
      </c>
      <c r="G37">
        <v>30.5</v>
      </c>
      <c r="H37">
        <v>191.6</v>
      </c>
      <c r="I37">
        <v>248.2</v>
      </c>
    </row>
    <row r="38" spans="1:9" x14ac:dyDescent="0.25">
      <c r="A38" s="1">
        <v>42461</v>
      </c>
      <c r="B38">
        <v>486.1</v>
      </c>
      <c r="D38">
        <v>225.5</v>
      </c>
      <c r="E38">
        <v>260.60000000000002</v>
      </c>
      <c r="G38">
        <v>32.200000000000003</v>
      </c>
      <c r="H38">
        <v>201.6</v>
      </c>
      <c r="I38">
        <v>252.3</v>
      </c>
    </row>
    <row r="39" spans="1:9" x14ac:dyDescent="0.25">
      <c r="A39" s="1">
        <v>42430</v>
      </c>
      <c r="B39">
        <v>500</v>
      </c>
      <c r="D39">
        <v>233.8</v>
      </c>
      <c r="E39">
        <v>266.2</v>
      </c>
      <c r="G39">
        <v>33.4</v>
      </c>
      <c r="H39">
        <v>209.3</v>
      </c>
      <c r="I39">
        <v>257.3</v>
      </c>
    </row>
    <row r="40" spans="1:9" x14ac:dyDescent="0.25">
      <c r="A40" s="1">
        <v>42401</v>
      </c>
      <c r="B40">
        <v>510.2</v>
      </c>
      <c r="D40">
        <v>239.2</v>
      </c>
      <c r="E40">
        <v>271</v>
      </c>
      <c r="G40">
        <v>34.700000000000003</v>
      </c>
      <c r="H40">
        <v>215.1</v>
      </c>
      <c r="I40">
        <v>260.5</v>
      </c>
    </row>
    <row r="41" spans="1:9" x14ac:dyDescent="0.25">
      <c r="A41" s="1">
        <v>42370</v>
      </c>
      <c r="B41">
        <v>518.1</v>
      </c>
      <c r="D41">
        <v>244.1</v>
      </c>
      <c r="E41">
        <v>274</v>
      </c>
      <c r="G41">
        <v>33.5</v>
      </c>
      <c r="H41">
        <v>220.7</v>
      </c>
      <c r="I41">
        <v>263.89999999999998</v>
      </c>
    </row>
    <row r="42" spans="1:9" x14ac:dyDescent="0.25">
      <c r="A42" s="1">
        <v>42339</v>
      </c>
      <c r="B42">
        <v>515.70000000000005</v>
      </c>
      <c r="D42">
        <v>243.6</v>
      </c>
      <c r="E42">
        <v>272.10000000000002</v>
      </c>
      <c r="G42">
        <v>32.299999999999997</v>
      </c>
      <c r="H42">
        <v>220.5</v>
      </c>
      <c r="I42">
        <v>262.8</v>
      </c>
    </row>
    <row r="43" spans="1:9" x14ac:dyDescent="0.25">
      <c r="A43" s="1">
        <v>42309</v>
      </c>
      <c r="B43">
        <v>521.70000000000005</v>
      </c>
      <c r="D43">
        <v>244</v>
      </c>
      <c r="E43">
        <v>277.7</v>
      </c>
      <c r="G43">
        <v>33.799999999999997</v>
      </c>
      <c r="H43">
        <v>224</v>
      </c>
      <c r="I43">
        <v>263.89999999999998</v>
      </c>
    </row>
    <row r="44" spans="1:9" x14ac:dyDescent="0.25">
      <c r="A44" s="1">
        <v>42278</v>
      </c>
      <c r="B44">
        <v>523.5</v>
      </c>
      <c r="D44">
        <v>246</v>
      </c>
      <c r="E44">
        <v>277.5</v>
      </c>
      <c r="G44">
        <v>35.4</v>
      </c>
      <c r="H44">
        <v>222.4</v>
      </c>
      <c r="I44">
        <v>265.8</v>
      </c>
    </row>
    <row r="45" spans="1:9" x14ac:dyDescent="0.25">
      <c r="A45" s="1">
        <v>42248</v>
      </c>
      <c r="B45">
        <v>513.20000000000005</v>
      </c>
      <c r="D45">
        <v>239.7</v>
      </c>
      <c r="E45">
        <v>273.5</v>
      </c>
      <c r="G45">
        <v>32.799999999999997</v>
      </c>
      <c r="H45">
        <v>216.9</v>
      </c>
      <c r="I45">
        <v>263.5</v>
      </c>
    </row>
    <row r="46" spans="1:9" x14ac:dyDescent="0.25">
      <c r="A46" s="1">
        <v>42217</v>
      </c>
      <c r="B46">
        <v>506.3</v>
      </c>
      <c r="D46">
        <v>235</v>
      </c>
      <c r="E46">
        <v>271.3</v>
      </c>
      <c r="G46">
        <v>28.5</v>
      </c>
      <c r="H46">
        <v>215.5</v>
      </c>
      <c r="I46">
        <v>262.3</v>
      </c>
    </row>
    <row r="47" spans="1:9" x14ac:dyDescent="0.25">
      <c r="A47" s="1">
        <v>42186</v>
      </c>
      <c r="B47">
        <v>501.8</v>
      </c>
      <c r="D47">
        <v>232.5</v>
      </c>
      <c r="E47">
        <v>269.3</v>
      </c>
      <c r="G47">
        <v>28.8</v>
      </c>
      <c r="H47">
        <v>211.8</v>
      </c>
      <c r="I47">
        <v>261.10000000000002</v>
      </c>
    </row>
    <row r="48" spans="1:9" x14ac:dyDescent="0.25">
      <c r="A48" s="1">
        <v>42156</v>
      </c>
      <c r="B48">
        <v>510.9</v>
      </c>
      <c r="D48">
        <v>240.5</v>
      </c>
      <c r="E48">
        <v>270.5</v>
      </c>
      <c r="G48">
        <v>30.2</v>
      </c>
      <c r="H48">
        <v>216</v>
      </c>
      <c r="I48">
        <v>264.7</v>
      </c>
    </row>
    <row r="49" spans="1:9" x14ac:dyDescent="0.25">
      <c r="A49" s="1">
        <v>42125</v>
      </c>
      <c r="B49">
        <v>531.9</v>
      </c>
      <c r="D49">
        <v>252.2</v>
      </c>
      <c r="E49">
        <v>279.7</v>
      </c>
      <c r="G49">
        <v>33.9</v>
      </c>
      <c r="H49">
        <v>228.6</v>
      </c>
      <c r="I49">
        <v>269.5</v>
      </c>
    </row>
    <row r="50" spans="1:9" x14ac:dyDescent="0.25">
      <c r="A50" s="1">
        <v>42095</v>
      </c>
      <c r="B50">
        <v>553</v>
      </c>
      <c r="D50">
        <v>265</v>
      </c>
      <c r="E50">
        <v>287.89999999999998</v>
      </c>
      <c r="G50">
        <v>36.799999999999997</v>
      </c>
      <c r="H50">
        <v>241.4</v>
      </c>
      <c r="I50">
        <v>274.8</v>
      </c>
    </row>
    <row r="51" spans="1:9" x14ac:dyDescent="0.25">
      <c r="A51" s="1">
        <v>42064</v>
      </c>
      <c r="B51">
        <v>571.70000000000005</v>
      </c>
      <c r="D51">
        <v>276.8</v>
      </c>
      <c r="E51">
        <v>294.8</v>
      </c>
      <c r="G51">
        <v>39.200000000000003</v>
      </c>
      <c r="H51">
        <v>252.7</v>
      </c>
      <c r="I51">
        <v>279.7</v>
      </c>
    </row>
    <row r="52" spans="1:9" x14ac:dyDescent="0.25">
      <c r="A52" s="1">
        <v>42036</v>
      </c>
      <c r="B52">
        <v>581.1</v>
      </c>
      <c r="D52">
        <v>282.60000000000002</v>
      </c>
      <c r="E52">
        <v>298.60000000000002</v>
      </c>
      <c r="G52">
        <v>39.9</v>
      </c>
      <c r="H52">
        <v>259.2</v>
      </c>
      <c r="I52">
        <v>282.10000000000002</v>
      </c>
    </row>
    <row r="53" spans="1:9" x14ac:dyDescent="0.25">
      <c r="A53" s="1">
        <v>42005</v>
      </c>
      <c r="B53">
        <v>582.79999999999995</v>
      </c>
      <c r="D53">
        <v>285</v>
      </c>
      <c r="E53">
        <v>297.8</v>
      </c>
      <c r="G53">
        <v>38.6</v>
      </c>
      <c r="H53">
        <v>260.8</v>
      </c>
      <c r="I53">
        <v>283.39999999999998</v>
      </c>
    </row>
    <row r="54" spans="1:9" x14ac:dyDescent="0.25">
      <c r="A54" s="1">
        <v>41974</v>
      </c>
      <c r="B54">
        <v>575.9</v>
      </c>
      <c r="D54">
        <v>282.8</v>
      </c>
      <c r="E54">
        <v>293.2</v>
      </c>
      <c r="G54">
        <v>36.799999999999997</v>
      </c>
      <c r="H54">
        <v>257.89999999999998</v>
      </c>
      <c r="I54">
        <v>281.3</v>
      </c>
    </row>
    <row r="55" spans="1:9" x14ac:dyDescent="0.25">
      <c r="A55" s="1">
        <v>41944</v>
      </c>
      <c r="B55">
        <v>581.70000000000005</v>
      </c>
      <c r="D55">
        <v>283.89999999999998</v>
      </c>
      <c r="E55">
        <v>297.7</v>
      </c>
      <c r="G55">
        <v>38.299999999999997</v>
      </c>
      <c r="H55">
        <v>261.10000000000002</v>
      </c>
      <c r="I55">
        <v>282.2</v>
      </c>
    </row>
    <row r="56" spans="1:9" x14ac:dyDescent="0.25">
      <c r="A56" s="1">
        <v>41913</v>
      </c>
      <c r="B56">
        <v>587.1</v>
      </c>
      <c r="D56">
        <v>288.10000000000002</v>
      </c>
      <c r="E56">
        <v>299</v>
      </c>
      <c r="G56">
        <v>40.4</v>
      </c>
      <c r="H56">
        <v>262.89999999999998</v>
      </c>
      <c r="I56">
        <v>283.7</v>
      </c>
    </row>
    <row r="57" spans="1:9" x14ac:dyDescent="0.25">
      <c r="A57" s="1">
        <v>41883</v>
      </c>
      <c r="B57">
        <v>575.79999999999995</v>
      </c>
      <c r="D57">
        <v>281.3</v>
      </c>
      <c r="E57">
        <v>294.5</v>
      </c>
      <c r="G57">
        <v>38.1</v>
      </c>
      <c r="H57">
        <v>257</v>
      </c>
      <c r="I57">
        <v>280.7</v>
      </c>
    </row>
    <row r="58" spans="1:9" x14ac:dyDescent="0.25">
      <c r="A58" s="1">
        <v>41852</v>
      </c>
      <c r="B58">
        <v>571.6</v>
      </c>
      <c r="D58">
        <v>278.39999999999998</v>
      </c>
      <c r="E58">
        <v>293.2</v>
      </c>
      <c r="G58">
        <v>34.1</v>
      </c>
      <c r="H58">
        <v>257.3</v>
      </c>
      <c r="I58">
        <v>280.3</v>
      </c>
    </row>
    <row r="59" spans="1:9" x14ac:dyDescent="0.25">
      <c r="A59" s="1">
        <v>41821</v>
      </c>
      <c r="B59">
        <v>568.20000000000005</v>
      </c>
      <c r="D59">
        <v>276</v>
      </c>
      <c r="E59">
        <v>292.3</v>
      </c>
      <c r="G59">
        <v>34.6</v>
      </c>
      <c r="H59">
        <v>254.5</v>
      </c>
      <c r="I59">
        <v>279.2</v>
      </c>
    </row>
    <row r="60" spans="1:9" x14ac:dyDescent="0.25">
      <c r="A60" s="1">
        <v>41791</v>
      </c>
      <c r="B60">
        <v>570.20000000000005</v>
      </c>
      <c r="D60">
        <v>280.7</v>
      </c>
      <c r="E60">
        <v>289.5</v>
      </c>
      <c r="G60">
        <v>34.4</v>
      </c>
      <c r="H60">
        <v>255.7</v>
      </c>
      <c r="I60">
        <v>280.10000000000002</v>
      </c>
    </row>
    <row r="61" spans="1:9" x14ac:dyDescent="0.25">
      <c r="A61" s="1">
        <v>41760</v>
      </c>
      <c r="B61">
        <v>592.29999999999995</v>
      </c>
      <c r="D61">
        <v>293.89999999999998</v>
      </c>
      <c r="E61">
        <v>298.39999999999998</v>
      </c>
      <c r="G61">
        <v>37.9</v>
      </c>
      <c r="H61">
        <v>270</v>
      </c>
      <c r="I61">
        <v>284.39999999999998</v>
      </c>
    </row>
    <row r="62" spans="1:9" x14ac:dyDescent="0.25">
      <c r="A62" s="1">
        <v>41730</v>
      </c>
      <c r="B62">
        <v>611.79999999999995</v>
      </c>
      <c r="D62">
        <v>306.7</v>
      </c>
      <c r="E62">
        <v>305.10000000000002</v>
      </c>
      <c r="G62">
        <v>40.700000000000003</v>
      </c>
      <c r="H62">
        <v>282.5</v>
      </c>
      <c r="I62">
        <v>288.60000000000002</v>
      </c>
    </row>
    <row r="63" spans="1:9" x14ac:dyDescent="0.25">
      <c r="A63" s="1">
        <v>41699</v>
      </c>
      <c r="B63">
        <v>624.5</v>
      </c>
      <c r="D63">
        <v>313.7</v>
      </c>
      <c r="E63">
        <v>310.8</v>
      </c>
      <c r="G63">
        <v>42.3</v>
      </c>
      <c r="H63">
        <v>291.2</v>
      </c>
      <c r="I63">
        <v>291</v>
      </c>
    </row>
    <row r="64" spans="1:9" x14ac:dyDescent="0.25">
      <c r="A64" s="1">
        <v>41671</v>
      </c>
      <c r="B64">
        <v>629.6</v>
      </c>
      <c r="D64">
        <v>317.39999999999998</v>
      </c>
      <c r="E64">
        <v>312.2</v>
      </c>
      <c r="G64">
        <v>42.1</v>
      </c>
      <c r="H64">
        <v>296.3</v>
      </c>
      <c r="I64">
        <v>291.2</v>
      </c>
    </row>
    <row r="65" spans="1:9" x14ac:dyDescent="0.25">
      <c r="A65" s="1">
        <v>41640</v>
      </c>
      <c r="B65">
        <v>633.9</v>
      </c>
      <c r="D65">
        <v>320</v>
      </c>
      <c r="E65">
        <v>313.89999999999998</v>
      </c>
      <c r="G65">
        <v>41</v>
      </c>
      <c r="H65">
        <v>300.5</v>
      </c>
      <c r="I65">
        <v>292.39999999999998</v>
      </c>
    </row>
    <row r="66" spans="1:9" x14ac:dyDescent="0.25">
      <c r="A66" s="1">
        <v>41609</v>
      </c>
      <c r="B66">
        <v>624.9</v>
      </c>
      <c r="D66">
        <v>316.10000000000002</v>
      </c>
      <c r="E66">
        <v>308.8</v>
      </c>
      <c r="G66">
        <v>38.9</v>
      </c>
      <c r="H66">
        <v>297.39999999999998</v>
      </c>
      <c r="I66">
        <v>288.60000000000002</v>
      </c>
    </row>
    <row r="67" spans="1:9" x14ac:dyDescent="0.25">
      <c r="A67" s="1">
        <v>41579</v>
      </c>
      <c r="B67">
        <v>638.29999999999995</v>
      </c>
      <c r="D67">
        <v>321.2</v>
      </c>
      <c r="E67">
        <v>317.2</v>
      </c>
      <c r="G67">
        <v>44.6</v>
      </c>
      <c r="H67">
        <v>304.10000000000002</v>
      </c>
      <c r="I67">
        <v>289.60000000000002</v>
      </c>
    </row>
    <row r="68" spans="1:9" x14ac:dyDescent="0.25">
      <c r="A68" s="1">
        <v>41548</v>
      </c>
      <c r="B68">
        <v>633.79999999999995</v>
      </c>
      <c r="D68">
        <v>318.89999999999998</v>
      </c>
      <c r="E68">
        <v>314.89999999999998</v>
      </c>
      <c r="G68">
        <v>43.5</v>
      </c>
      <c r="H68">
        <v>302.10000000000002</v>
      </c>
      <c r="I68">
        <v>288.2</v>
      </c>
    </row>
    <row r="69" spans="1:9" x14ac:dyDescent="0.25">
      <c r="A69" s="1">
        <v>41518</v>
      </c>
      <c r="B69">
        <v>620.9</v>
      </c>
      <c r="D69">
        <v>310.8</v>
      </c>
      <c r="E69">
        <v>310.10000000000002</v>
      </c>
      <c r="G69">
        <v>41.1</v>
      </c>
      <c r="H69">
        <v>295.7</v>
      </c>
      <c r="I69">
        <v>284.10000000000002</v>
      </c>
    </row>
    <row r="70" spans="1:9" x14ac:dyDescent="0.25">
      <c r="A70" s="1">
        <v>41487</v>
      </c>
      <c r="B70">
        <v>611.70000000000005</v>
      </c>
      <c r="D70">
        <v>306.3</v>
      </c>
      <c r="E70">
        <v>305.3</v>
      </c>
      <c r="G70">
        <v>36.299999999999997</v>
      </c>
      <c r="H70">
        <v>292.7</v>
      </c>
      <c r="I70">
        <v>282.60000000000002</v>
      </c>
    </row>
    <row r="71" spans="1:9" x14ac:dyDescent="0.25">
      <c r="A71" s="1">
        <v>41456</v>
      </c>
      <c r="B71">
        <v>610.4</v>
      </c>
      <c r="D71">
        <v>305.60000000000002</v>
      </c>
      <c r="E71">
        <v>304.8</v>
      </c>
      <c r="G71">
        <v>37.700000000000003</v>
      </c>
      <c r="H71">
        <v>291.7</v>
      </c>
      <c r="I71">
        <v>281.10000000000002</v>
      </c>
    </row>
    <row r="72" spans="1:9" x14ac:dyDescent="0.25">
      <c r="A72" s="1">
        <v>41426</v>
      </c>
      <c r="B72">
        <v>617.29999999999995</v>
      </c>
      <c r="D72">
        <v>313.2</v>
      </c>
      <c r="E72">
        <v>304.10000000000002</v>
      </c>
      <c r="G72">
        <v>38.9</v>
      </c>
      <c r="H72">
        <v>297.10000000000002</v>
      </c>
      <c r="I72">
        <v>281.3</v>
      </c>
    </row>
    <row r="73" spans="1:9" x14ac:dyDescent="0.25">
      <c r="A73" s="1">
        <v>41395</v>
      </c>
      <c r="B73">
        <v>642.20000000000005</v>
      </c>
      <c r="D73">
        <v>328</v>
      </c>
      <c r="E73">
        <v>314.10000000000002</v>
      </c>
      <c r="G73">
        <v>43</v>
      </c>
      <c r="H73">
        <v>313.89999999999998</v>
      </c>
      <c r="I73">
        <v>285.2</v>
      </c>
    </row>
    <row r="74" spans="1:9" x14ac:dyDescent="0.25">
      <c r="A74" s="1">
        <v>41365</v>
      </c>
      <c r="B74">
        <v>657</v>
      </c>
      <c r="D74">
        <v>337.4</v>
      </c>
      <c r="E74">
        <v>319.60000000000002</v>
      </c>
      <c r="G74">
        <v>45.1</v>
      </c>
      <c r="H74">
        <v>324.8</v>
      </c>
      <c r="I74">
        <v>287.10000000000002</v>
      </c>
    </row>
    <row r="75" spans="1:9" x14ac:dyDescent="0.25">
      <c r="A75" s="1">
        <v>41334</v>
      </c>
      <c r="B75">
        <v>664.1</v>
      </c>
      <c r="D75">
        <v>342.4</v>
      </c>
      <c r="E75">
        <v>321.60000000000002</v>
      </c>
      <c r="G75">
        <v>46.3</v>
      </c>
      <c r="H75">
        <v>330.9</v>
      </c>
      <c r="I75">
        <v>286.89999999999998</v>
      </c>
    </row>
    <row r="76" spans="1:9" x14ac:dyDescent="0.25">
      <c r="A76" s="1">
        <v>41306</v>
      </c>
      <c r="B76">
        <v>665.2</v>
      </c>
      <c r="D76">
        <v>342.9</v>
      </c>
      <c r="E76">
        <v>322.3</v>
      </c>
      <c r="G76">
        <v>46.5</v>
      </c>
      <c r="H76">
        <v>332.7</v>
      </c>
      <c r="I76">
        <v>286</v>
      </c>
    </row>
    <row r="77" spans="1:9" x14ac:dyDescent="0.25">
      <c r="A77" s="1">
        <v>41275</v>
      </c>
      <c r="B77">
        <v>661.8</v>
      </c>
      <c r="D77">
        <v>341</v>
      </c>
      <c r="E77">
        <v>320.8</v>
      </c>
      <c r="G77">
        <v>46.2</v>
      </c>
      <c r="H77">
        <v>331.4</v>
      </c>
      <c r="I77">
        <v>284.2</v>
      </c>
    </row>
    <row r="78" spans="1:9" x14ac:dyDescent="0.25">
      <c r="A78" s="1">
        <v>41244</v>
      </c>
      <c r="B78">
        <v>647</v>
      </c>
      <c r="D78">
        <v>332.5</v>
      </c>
      <c r="E78">
        <v>314.5</v>
      </c>
      <c r="G78">
        <v>43.5</v>
      </c>
      <c r="H78">
        <v>325.10000000000002</v>
      </c>
      <c r="I78">
        <v>278.39999999999998</v>
      </c>
    </row>
    <row r="79" spans="1:9" x14ac:dyDescent="0.25">
      <c r="A79" s="1">
        <v>41214</v>
      </c>
      <c r="B79">
        <v>652.1</v>
      </c>
      <c r="D79">
        <v>333.2</v>
      </c>
      <c r="E79">
        <v>318.89999999999998</v>
      </c>
      <c r="G79">
        <v>45.5</v>
      </c>
      <c r="H79">
        <v>329</v>
      </c>
      <c r="I79">
        <v>277.7</v>
      </c>
    </row>
    <row r="80" spans="1:9" x14ac:dyDescent="0.25">
      <c r="A80" s="1">
        <v>41183</v>
      </c>
      <c r="B80">
        <v>646.29999999999995</v>
      </c>
      <c r="D80">
        <v>332.8</v>
      </c>
      <c r="E80">
        <v>313.5</v>
      </c>
      <c r="G80">
        <v>49.4</v>
      </c>
      <c r="H80">
        <v>325.5</v>
      </c>
      <c r="I80">
        <v>271.39999999999998</v>
      </c>
    </row>
    <row r="81" spans="1:9" x14ac:dyDescent="0.25">
      <c r="A81" s="1">
        <v>41153</v>
      </c>
      <c r="B81">
        <v>632.5</v>
      </c>
      <c r="D81">
        <v>324.60000000000002</v>
      </c>
      <c r="E81">
        <v>307.8</v>
      </c>
      <c r="G81">
        <v>47.3</v>
      </c>
      <c r="H81">
        <v>317.8</v>
      </c>
      <c r="I81">
        <v>267.39999999999998</v>
      </c>
    </row>
    <row r="82" spans="1:9" x14ac:dyDescent="0.25">
      <c r="A82" s="1">
        <v>41122</v>
      </c>
      <c r="B82">
        <v>622.9</v>
      </c>
      <c r="D82">
        <v>319.7</v>
      </c>
      <c r="E82">
        <v>303.2</v>
      </c>
      <c r="G82">
        <v>43.4</v>
      </c>
      <c r="H82">
        <v>313.7</v>
      </c>
      <c r="I82">
        <v>265.7</v>
      </c>
    </row>
    <row r="83" spans="1:9" x14ac:dyDescent="0.25">
      <c r="A83" s="1">
        <v>41091</v>
      </c>
      <c r="B83">
        <v>614.79999999999995</v>
      </c>
      <c r="D83">
        <v>315.3</v>
      </c>
      <c r="E83">
        <v>299.5</v>
      </c>
      <c r="G83">
        <v>43.6</v>
      </c>
      <c r="H83">
        <v>308.5</v>
      </c>
      <c r="I83">
        <v>262.60000000000002</v>
      </c>
    </row>
    <row r="84" spans="1:9" x14ac:dyDescent="0.25">
      <c r="A84" s="1">
        <v>41061</v>
      </c>
      <c r="B84">
        <v>615.6</v>
      </c>
      <c r="D84">
        <v>317.60000000000002</v>
      </c>
      <c r="E84">
        <v>298</v>
      </c>
      <c r="G84">
        <v>45</v>
      </c>
      <c r="H84">
        <v>309.89999999999998</v>
      </c>
      <c r="I84">
        <v>260.7</v>
      </c>
    </row>
    <row r="85" spans="1:9" x14ac:dyDescent="0.25">
      <c r="A85" s="1">
        <v>41030</v>
      </c>
      <c r="B85">
        <v>630.9</v>
      </c>
      <c r="D85">
        <v>327.3</v>
      </c>
      <c r="E85">
        <v>303.7</v>
      </c>
      <c r="G85">
        <v>49.9</v>
      </c>
      <c r="H85">
        <v>319.7</v>
      </c>
      <c r="I85">
        <v>261.3</v>
      </c>
    </row>
    <row r="86" spans="1:9" x14ac:dyDescent="0.25">
      <c r="A86" s="1">
        <v>41000</v>
      </c>
      <c r="B86">
        <v>635.70000000000005</v>
      </c>
      <c r="D86">
        <v>331.7</v>
      </c>
      <c r="E86">
        <v>304</v>
      </c>
      <c r="G86">
        <v>51.1</v>
      </c>
      <c r="H86">
        <v>324.2</v>
      </c>
      <c r="I86">
        <v>260.3</v>
      </c>
    </row>
    <row r="87" spans="1:9" x14ac:dyDescent="0.25">
      <c r="A87" s="1">
        <v>40969</v>
      </c>
      <c r="B87">
        <v>638.20000000000005</v>
      </c>
      <c r="D87">
        <v>334</v>
      </c>
      <c r="E87">
        <v>304.2</v>
      </c>
      <c r="G87">
        <v>52.7</v>
      </c>
      <c r="H87">
        <v>327.39999999999998</v>
      </c>
      <c r="I87">
        <v>258.2</v>
      </c>
    </row>
    <row r="88" spans="1:9" x14ac:dyDescent="0.25">
      <c r="A88" s="1">
        <v>40940</v>
      </c>
      <c r="B88">
        <v>641.9</v>
      </c>
      <c r="D88">
        <v>336.3</v>
      </c>
      <c r="E88">
        <v>305.7</v>
      </c>
      <c r="G88">
        <v>53.8</v>
      </c>
      <c r="H88">
        <v>331.7</v>
      </c>
      <c r="I88">
        <v>256.5</v>
      </c>
    </row>
    <row r="89" spans="1:9" x14ac:dyDescent="0.25">
      <c r="A89" s="1">
        <v>40909</v>
      </c>
      <c r="B89">
        <v>633.20000000000005</v>
      </c>
      <c r="D89">
        <v>330.8</v>
      </c>
      <c r="E89">
        <v>302.39999999999998</v>
      </c>
      <c r="G89">
        <v>51.7</v>
      </c>
      <c r="H89">
        <v>328.4</v>
      </c>
      <c r="I89">
        <v>253.2</v>
      </c>
    </row>
    <row r="90" spans="1:9" x14ac:dyDescent="0.25">
      <c r="A90" s="1">
        <v>40878</v>
      </c>
      <c r="B90">
        <v>614.20000000000005</v>
      </c>
      <c r="D90">
        <v>322.60000000000002</v>
      </c>
      <c r="E90">
        <v>291.7</v>
      </c>
      <c r="G90">
        <v>49.3</v>
      </c>
      <c r="H90">
        <v>319.10000000000002</v>
      </c>
      <c r="I90">
        <v>245.9</v>
      </c>
    </row>
    <row r="91" spans="1:9" x14ac:dyDescent="0.25">
      <c r="A91" s="1">
        <v>40848</v>
      </c>
      <c r="B91">
        <v>615.70000000000005</v>
      </c>
      <c r="D91">
        <v>320.10000000000002</v>
      </c>
      <c r="E91">
        <v>295.60000000000002</v>
      </c>
      <c r="G91">
        <v>53.5</v>
      </c>
      <c r="H91">
        <v>318.89999999999998</v>
      </c>
      <c r="I91">
        <v>243.3</v>
      </c>
    </row>
    <row r="92" spans="1:9" x14ac:dyDescent="0.25">
      <c r="A92" s="1">
        <v>40817</v>
      </c>
      <c r="B92">
        <v>615.6</v>
      </c>
      <c r="D92">
        <v>319.7</v>
      </c>
      <c r="E92">
        <v>295.89999999999998</v>
      </c>
      <c r="G92">
        <v>52.1</v>
      </c>
      <c r="H92">
        <v>320.89999999999998</v>
      </c>
      <c r="I92">
        <v>242.5</v>
      </c>
    </row>
    <row r="93" spans="1:9" x14ac:dyDescent="0.25">
      <c r="A93" s="1">
        <v>40787</v>
      </c>
      <c r="B93">
        <v>600.9</v>
      </c>
      <c r="D93">
        <v>311</v>
      </c>
      <c r="E93">
        <v>290</v>
      </c>
      <c r="G93">
        <v>53.8</v>
      </c>
      <c r="H93">
        <v>310.60000000000002</v>
      </c>
      <c r="I93">
        <v>236.6</v>
      </c>
    </row>
    <row r="94" spans="1:9" x14ac:dyDescent="0.25">
      <c r="A94" s="1">
        <v>40756</v>
      </c>
      <c r="B94">
        <v>584.6</v>
      </c>
      <c r="D94">
        <v>299.89999999999998</v>
      </c>
      <c r="E94">
        <v>284.8</v>
      </c>
      <c r="G94">
        <v>46.3</v>
      </c>
      <c r="H94">
        <v>304.60000000000002</v>
      </c>
      <c r="I94">
        <v>233.8</v>
      </c>
    </row>
    <row r="95" spans="1:9" x14ac:dyDescent="0.25">
      <c r="A95" s="1">
        <v>40725</v>
      </c>
      <c r="B95">
        <v>570.9</v>
      </c>
      <c r="D95">
        <v>293.60000000000002</v>
      </c>
      <c r="E95">
        <v>277.2</v>
      </c>
      <c r="G95">
        <v>45.6</v>
      </c>
      <c r="H95">
        <v>296.10000000000002</v>
      </c>
      <c r="I95">
        <v>229.1</v>
      </c>
    </row>
    <row r="96" spans="1:9" x14ac:dyDescent="0.25">
      <c r="A96" s="1">
        <v>40695</v>
      </c>
      <c r="B96">
        <v>576.4</v>
      </c>
      <c r="D96">
        <v>298.10000000000002</v>
      </c>
      <c r="E96">
        <v>278.3</v>
      </c>
      <c r="G96">
        <v>46.5</v>
      </c>
      <c r="H96">
        <v>300.7</v>
      </c>
      <c r="I96">
        <v>229.1</v>
      </c>
    </row>
    <row r="97" spans="1:9" x14ac:dyDescent="0.25">
      <c r="A97" s="1">
        <v>40664</v>
      </c>
      <c r="B97">
        <v>595.29999999999995</v>
      </c>
      <c r="D97">
        <v>310</v>
      </c>
      <c r="E97">
        <v>285.3</v>
      </c>
      <c r="G97">
        <v>52.5</v>
      </c>
      <c r="H97">
        <v>312</v>
      </c>
      <c r="I97">
        <v>230.8</v>
      </c>
    </row>
    <row r="98" spans="1:9" x14ac:dyDescent="0.25">
      <c r="A98" s="1">
        <v>40634</v>
      </c>
      <c r="B98">
        <v>601.5</v>
      </c>
      <c r="D98">
        <v>315.2</v>
      </c>
      <c r="E98">
        <v>286.3</v>
      </c>
      <c r="G98">
        <v>54.1</v>
      </c>
      <c r="H98">
        <v>317.3</v>
      </c>
      <c r="I98">
        <v>230.2</v>
      </c>
    </row>
    <row r="99" spans="1:9" x14ac:dyDescent="0.25">
      <c r="A99" s="1">
        <v>40603</v>
      </c>
      <c r="B99">
        <v>611.29999999999995</v>
      </c>
      <c r="D99">
        <v>320.8</v>
      </c>
      <c r="E99">
        <v>290.5</v>
      </c>
      <c r="G99">
        <v>56.9</v>
      </c>
      <c r="H99">
        <v>323.89999999999998</v>
      </c>
      <c r="I99">
        <v>230.5</v>
      </c>
    </row>
    <row r="100" spans="1:9" x14ac:dyDescent="0.25">
      <c r="A100" s="1">
        <v>40575</v>
      </c>
      <c r="B100">
        <v>602.6</v>
      </c>
      <c r="D100">
        <v>316.5</v>
      </c>
      <c r="E100">
        <v>286.2</v>
      </c>
      <c r="G100">
        <v>54.1</v>
      </c>
      <c r="H100">
        <v>321.3</v>
      </c>
      <c r="I100">
        <v>227.2</v>
      </c>
    </row>
    <row r="101" spans="1:9" x14ac:dyDescent="0.25">
      <c r="A101" s="1">
        <v>40544</v>
      </c>
      <c r="B101">
        <v>589.6</v>
      </c>
      <c r="D101">
        <v>310.39999999999998</v>
      </c>
      <c r="E101">
        <v>279.2</v>
      </c>
      <c r="G101">
        <v>50.4</v>
      </c>
      <c r="H101">
        <v>315.5</v>
      </c>
      <c r="I101">
        <v>223.7</v>
      </c>
    </row>
    <row r="102" spans="1:9" x14ac:dyDescent="0.25">
      <c r="A102" s="1">
        <v>40513</v>
      </c>
      <c r="B102">
        <v>562.70000000000005</v>
      </c>
      <c r="D102">
        <v>296.60000000000002</v>
      </c>
      <c r="E102">
        <v>266</v>
      </c>
      <c r="G102">
        <v>46.3</v>
      </c>
      <c r="H102">
        <v>301.39999999999998</v>
      </c>
      <c r="I102">
        <v>215</v>
      </c>
    </row>
    <row r="103" spans="1:9" x14ac:dyDescent="0.25">
      <c r="A103" s="1">
        <v>40483</v>
      </c>
      <c r="B103">
        <v>564.5</v>
      </c>
      <c r="D103">
        <v>294.89999999999998</v>
      </c>
      <c r="E103">
        <v>269.60000000000002</v>
      </c>
      <c r="G103">
        <v>49.9</v>
      </c>
      <c r="H103">
        <v>301.60000000000002</v>
      </c>
      <c r="I103">
        <v>213</v>
      </c>
    </row>
    <row r="104" spans="1:9" x14ac:dyDescent="0.25">
      <c r="A104" s="1">
        <v>40452</v>
      </c>
      <c r="B104">
        <v>566.5</v>
      </c>
      <c r="D104">
        <v>296.7</v>
      </c>
      <c r="E104">
        <v>269.8</v>
      </c>
      <c r="G104">
        <v>49.3</v>
      </c>
      <c r="H104">
        <v>304.3</v>
      </c>
      <c r="I104">
        <v>212.8</v>
      </c>
    </row>
    <row r="105" spans="1:9" x14ac:dyDescent="0.25">
      <c r="A105" s="1">
        <v>40422</v>
      </c>
      <c r="B105">
        <v>557.29999999999995</v>
      </c>
      <c r="D105">
        <v>291.5</v>
      </c>
      <c r="E105">
        <v>265.7</v>
      </c>
      <c r="G105">
        <v>48.1</v>
      </c>
      <c r="H105">
        <v>299.5</v>
      </c>
      <c r="I105">
        <v>209.6</v>
      </c>
    </row>
    <row r="106" spans="1:9" x14ac:dyDescent="0.25">
      <c r="A106" s="1">
        <v>40391</v>
      </c>
      <c r="B106">
        <v>555.9</v>
      </c>
      <c r="D106">
        <v>288.8</v>
      </c>
      <c r="E106">
        <v>267.10000000000002</v>
      </c>
      <c r="G106">
        <v>46</v>
      </c>
      <c r="H106">
        <v>300.2</v>
      </c>
      <c r="I106">
        <v>209.7</v>
      </c>
    </row>
    <row r="107" spans="1:9" x14ac:dyDescent="0.25">
      <c r="A107" s="1">
        <v>40360</v>
      </c>
      <c r="B107">
        <v>539.20000000000005</v>
      </c>
      <c r="D107">
        <v>279.8</v>
      </c>
      <c r="E107">
        <v>259.39999999999998</v>
      </c>
      <c r="G107">
        <v>44.5</v>
      </c>
      <c r="H107">
        <v>289.60000000000002</v>
      </c>
      <c r="I107">
        <v>205.1</v>
      </c>
    </row>
    <row r="108" spans="1:9" x14ac:dyDescent="0.25">
      <c r="A108" s="1">
        <v>40330</v>
      </c>
      <c r="B108">
        <v>554.29999999999995</v>
      </c>
      <c r="D108">
        <v>291.7</v>
      </c>
      <c r="E108">
        <v>262.5</v>
      </c>
      <c r="G108">
        <v>46</v>
      </c>
      <c r="H108">
        <v>300.10000000000002</v>
      </c>
      <c r="I108">
        <v>208.1</v>
      </c>
    </row>
    <row r="109" spans="1:9" x14ac:dyDescent="0.25">
      <c r="A109" s="1">
        <v>40299</v>
      </c>
      <c r="B109">
        <v>574.70000000000005</v>
      </c>
      <c r="D109">
        <v>304.8</v>
      </c>
      <c r="E109">
        <v>269.89999999999998</v>
      </c>
      <c r="G109">
        <v>50.7</v>
      </c>
      <c r="H109">
        <v>313.5</v>
      </c>
      <c r="I109">
        <v>210.5</v>
      </c>
    </row>
    <row r="110" spans="1:9" x14ac:dyDescent="0.25">
      <c r="A110" s="1">
        <v>40269</v>
      </c>
      <c r="B110">
        <v>593.70000000000005</v>
      </c>
      <c r="D110">
        <v>316.39999999999998</v>
      </c>
      <c r="E110">
        <v>277.2</v>
      </c>
      <c r="G110">
        <v>54.8</v>
      </c>
      <c r="H110">
        <v>325.60000000000002</v>
      </c>
      <c r="I110">
        <v>213.3</v>
      </c>
    </row>
    <row r="111" spans="1:9" x14ac:dyDescent="0.25">
      <c r="A111" s="1">
        <v>40238</v>
      </c>
      <c r="B111">
        <v>604</v>
      </c>
      <c r="D111">
        <v>322.89999999999998</v>
      </c>
      <c r="E111">
        <v>281.10000000000002</v>
      </c>
      <c r="G111">
        <v>59.9</v>
      </c>
      <c r="H111">
        <v>330.9</v>
      </c>
      <c r="I111">
        <v>213.3</v>
      </c>
    </row>
    <row r="112" spans="1:9" x14ac:dyDescent="0.25">
      <c r="A112" s="1">
        <v>40210</v>
      </c>
      <c r="B112">
        <v>597.29999999999995</v>
      </c>
      <c r="D112">
        <v>319.89999999999998</v>
      </c>
      <c r="E112">
        <v>277.39999999999998</v>
      </c>
      <c r="G112">
        <v>59.3</v>
      </c>
      <c r="H112">
        <v>327.8</v>
      </c>
      <c r="I112">
        <v>210.2</v>
      </c>
    </row>
    <row r="113" spans="1:9" x14ac:dyDescent="0.25">
      <c r="A113" s="1">
        <v>40179</v>
      </c>
      <c r="B113">
        <v>583.9</v>
      </c>
      <c r="D113">
        <v>313.8</v>
      </c>
      <c r="E113">
        <v>270.10000000000002</v>
      </c>
      <c r="G113">
        <v>56.9</v>
      </c>
      <c r="H113">
        <v>320.5</v>
      </c>
      <c r="I113">
        <v>206.5</v>
      </c>
    </row>
    <row r="114" spans="1:9" x14ac:dyDescent="0.25">
      <c r="A114" s="1">
        <v>40148</v>
      </c>
      <c r="B114">
        <v>561.79999999999995</v>
      </c>
      <c r="D114">
        <v>303.39999999999998</v>
      </c>
      <c r="E114">
        <v>258.39999999999998</v>
      </c>
      <c r="G114">
        <v>54.4</v>
      </c>
      <c r="H114">
        <v>307.7</v>
      </c>
      <c r="I114">
        <v>199.6</v>
      </c>
    </row>
    <row r="115" spans="1:9" x14ac:dyDescent="0.25">
      <c r="A115" s="1">
        <v>40118</v>
      </c>
      <c r="B115">
        <v>555.4</v>
      </c>
      <c r="D115">
        <v>296</v>
      </c>
      <c r="E115">
        <v>259.39999999999998</v>
      </c>
      <c r="G115">
        <v>57.8</v>
      </c>
      <c r="H115">
        <v>301.39999999999998</v>
      </c>
      <c r="I115">
        <v>196.2</v>
      </c>
    </row>
    <row r="116" spans="1:9" x14ac:dyDescent="0.25">
      <c r="A116" s="1">
        <v>40087</v>
      </c>
      <c r="B116">
        <v>543.6</v>
      </c>
      <c r="D116">
        <v>289</v>
      </c>
      <c r="E116">
        <v>254.6</v>
      </c>
      <c r="G116">
        <v>57.5</v>
      </c>
      <c r="H116">
        <v>294.10000000000002</v>
      </c>
      <c r="I116">
        <v>192</v>
      </c>
    </row>
    <row r="117" spans="1:9" x14ac:dyDescent="0.25">
      <c r="A117" s="1">
        <v>40057</v>
      </c>
      <c r="B117">
        <v>531.4</v>
      </c>
      <c r="D117">
        <v>280.89999999999998</v>
      </c>
      <c r="E117">
        <v>250.5</v>
      </c>
      <c r="G117">
        <v>55.7</v>
      </c>
      <c r="H117">
        <v>287.7</v>
      </c>
      <c r="I117">
        <v>188</v>
      </c>
    </row>
    <row r="118" spans="1:9" x14ac:dyDescent="0.25">
      <c r="A118" s="1">
        <v>40026</v>
      </c>
      <c r="B118">
        <v>519.1</v>
      </c>
      <c r="D118">
        <v>272.2</v>
      </c>
      <c r="E118">
        <v>246.9</v>
      </c>
      <c r="G118">
        <v>48.8</v>
      </c>
      <c r="H118">
        <v>283.3</v>
      </c>
      <c r="I118">
        <v>187</v>
      </c>
    </row>
    <row r="119" spans="1:9" x14ac:dyDescent="0.25">
      <c r="A119" s="1">
        <v>39995</v>
      </c>
      <c r="B119">
        <v>495.9</v>
      </c>
      <c r="D119">
        <v>259.7</v>
      </c>
      <c r="E119">
        <v>236.2</v>
      </c>
      <c r="G119">
        <v>47.1</v>
      </c>
      <c r="H119">
        <v>268</v>
      </c>
      <c r="I119">
        <v>180.8</v>
      </c>
    </row>
    <row r="120" spans="1:9" x14ac:dyDescent="0.25">
      <c r="A120" s="1">
        <v>39965</v>
      </c>
      <c r="B120">
        <v>488.2</v>
      </c>
      <c r="D120">
        <v>257.8</v>
      </c>
      <c r="E120">
        <v>230.5</v>
      </c>
      <c r="G120">
        <v>47.9</v>
      </c>
      <c r="H120">
        <v>263.60000000000002</v>
      </c>
      <c r="I120">
        <v>176.7</v>
      </c>
    </row>
    <row r="121" spans="1:9" x14ac:dyDescent="0.25">
      <c r="A121" s="1">
        <v>39934</v>
      </c>
      <c r="B121">
        <v>505</v>
      </c>
      <c r="D121">
        <v>267.89999999999998</v>
      </c>
      <c r="E121">
        <v>237.2</v>
      </c>
      <c r="G121">
        <v>53.1</v>
      </c>
      <c r="H121">
        <v>274.5</v>
      </c>
      <c r="I121">
        <v>177.5</v>
      </c>
    </row>
    <row r="122" spans="1:9" x14ac:dyDescent="0.25">
      <c r="A122" s="1">
        <v>39904</v>
      </c>
      <c r="B122">
        <v>505.3</v>
      </c>
      <c r="D122">
        <v>269.5</v>
      </c>
      <c r="E122">
        <v>235.8</v>
      </c>
      <c r="G122">
        <v>54.1</v>
      </c>
      <c r="H122">
        <v>275.89999999999998</v>
      </c>
      <c r="I122">
        <v>175.2</v>
      </c>
    </row>
    <row r="123" spans="1:9" x14ac:dyDescent="0.25">
      <c r="A123" s="1">
        <v>39873</v>
      </c>
      <c r="B123">
        <v>498.4</v>
      </c>
      <c r="D123">
        <v>264.7</v>
      </c>
      <c r="E123">
        <v>233.6</v>
      </c>
      <c r="G123">
        <v>55.2</v>
      </c>
      <c r="H123">
        <v>271.8</v>
      </c>
      <c r="I123">
        <v>171.4</v>
      </c>
    </row>
    <row r="124" spans="1:9" x14ac:dyDescent="0.25">
      <c r="A124" s="1">
        <v>39845</v>
      </c>
      <c r="B124">
        <v>479.5</v>
      </c>
      <c r="D124">
        <v>253.9</v>
      </c>
      <c r="E124">
        <v>225.6</v>
      </c>
      <c r="G124">
        <v>52.8</v>
      </c>
      <c r="H124">
        <v>261.3</v>
      </c>
      <c r="I124">
        <v>165.4</v>
      </c>
    </row>
    <row r="125" spans="1:9" x14ac:dyDescent="0.25">
      <c r="A125" s="1">
        <v>39814</v>
      </c>
      <c r="B125">
        <v>455.8</v>
      </c>
      <c r="D125">
        <v>240.1</v>
      </c>
      <c r="E125">
        <v>215.6</v>
      </c>
      <c r="G125">
        <v>49.5</v>
      </c>
      <c r="H125">
        <v>247.6</v>
      </c>
      <c r="I125">
        <v>158.6</v>
      </c>
    </row>
    <row r="126" spans="1:9" x14ac:dyDescent="0.25">
      <c r="A126" s="1">
        <v>39783</v>
      </c>
      <c r="B126">
        <v>423.2</v>
      </c>
      <c r="D126">
        <v>222.6</v>
      </c>
      <c r="E126">
        <v>200.6</v>
      </c>
      <c r="G126">
        <v>44.3</v>
      </c>
      <c r="H126">
        <v>228.9</v>
      </c>
      <c r="I126">
        <v>150</v>
      </c>
    </row>
    <row r="127" spans="1:9" x14ac:dyDescent="0.25">
      <c r="A127" s="1">
        <v>39753</v>
      </c>
      <c r="B127">
        <v>402.8</v>
      </c>
      <c r="D127">
        <v>206.5</v>
      </c>
      <c r="E127">
        <v>196.3</v>
      </c>
      <c r="G127">
        <v>43.9</v>
      </c>
      <c r="H127">
        <v>214.9</v>
      </c>
      <c r="I127">
        <v>144</v>
      </c>
    </row>
    <row r="128" spans="1:9" x14ac:dyDescent="0.25">
      <c r="A128" s="1">
        <v>39722</v>
      </c>
      <c r="B128">
        <v>378</v>
      </c>
      <c r="D128">
        <v>189.5</v>
      </c>
      <c r="E128">
        <v>188.5</v>
      </c>
      <c r="G128">
        <v>39.799999999999997</v>
      </c>
      <c r="H128">
        <v>199.8</v>
      </c>
      <c r="I128">
        <v>138.5</v>
      </c>
    </row>
    <row r="129" spans="1:9" x14ac:dyDescent="0.25">
      <c r="A129" s="1">
        <v>39692</v>
      </c>
      <c r="B129">
        <v>354.2</v>
      </c>
      <c r="D129">
        <v>173.2</v>
      </c>
      <c r="E129">
        <v>181</v>
      </c>
      <c r="G129">
        <v>38.4</v>
      </c>
      <c r="H129">
        <v>183.5</v>
      </c>
      <c r="I129">
        <v>132.4</v>
      </c>
    </row>
    <row r="130" spans="1:9" x14ac:dyDescent="0.25">
      <c r="A130" s="1">
        <v>39661</v>
      </c>
      <c r="B130">
        <v>342.1</v>
      </c>
      <c r="D130">
        <v>162.4</v>
      </c>
      <c r="E130">
        <v>179.6</v>
      </c>
      <c r="G130">
        <v>33.1</v>
      </c>
      <c r="H130">
        <v>178.7</v>
      </c>
      <c r="I130">
        <v>130.30000000000001</v>
      </c>
    </row>
    <row r="131" spans="1:9" x14ac:dyDescent="0.25">
      <c r="A131" s="1">
        <v>39630</v>
      </c>
      <c r="B131">
        <v>322</v>
      </c>
      <c r="D131">
        <v>149.9</v>
      </c>
      <c r="E131">
        <v>172.1</v>
      </c>
      <c r="G131">
        <v>30.7</v>
      </c>
      <c r="H131">
        <v>165.1</v>
      </c>
      <c r="I131">
        <v>126.1</v>
      </c>
    </row>
    <row r="132" spans="1:9" x14ac:dyDescent="0.25">
      <c r="A132" s="1">
        <v>39600</v>
      </c>
      <c r="B132">
        <v>311.39999999999998</v>
      </c>
      <c r="D132">
        <v>144.4</v>
      </c>
      <c r="E132">
        <v>167</v>
      </c>
      <c r="G132">
        <v>30.9</v>
      </c>
      <c r="H132">
        <v>157.69999999999999</v>
      </c>
      <c r="I132">
        <v>122.8</v>
      </c>
    </row>
    <row r="133" spans="1:9" x14ac:dyDescent="0.25">
      <c r="A133" s="1">
        <v>39569</v>
      </c>
      <c r="B133">
        <v>305.2</v>
      </c>
      <c r="D133">
        <v>141.5</v>
      </c>
      <c r="E133">
        <v>163.69999999999999</v>
      </c>
      <c r="G133">
        <v>31.4</v>
      </c>
      <c r="H133">
        <v>153.69999999999999</v>
      </c>
      <c r="I133">
        <v>120.1</v>
      </c>
    </row>
    <row r="134" spans="1:9" x14ac:dyDescent="0.25">
      <c r="A134" s="1">
        <v>39539</v>
      </c>
      <c r="B134">
        <v>299.39999999999998</v>
      </c>
      <c r="D134">
        <v>137</v>
      </c>
      <c r="E134">
        <v>162.4</v>
      </c>
      <c r="G134">
        <v>30.3</v>
      </c>
      <c r="H134">
        <v>150.5</v>
      </c>
      <c r="I134">
        <v>118.6</v>
      </c>
    </row>
    <row r="135" spans="1:9" x14ac:dyDescent="0.25">
      <c r="A135" s="1">
        <v>39508</v>
      </c>
      <c r="B135">
        <v>291.60000000000002</v>
      </c>
      <c r="D135">
        <v>131.9</v>
      </c>
      <c r="E135">
        <v>159.69999999999999</v>
      </c>
      <c r="G135">
        <v>29.3</v>
      </c>
      <c r="H135">
        <v>145.9</v>
      </c>
      <c r="I135">
        <v>116.4</v>
      </c>
    </row>
    <row r="136" spans="1:9" x14ac:dyDescent="0.25">
      <c r="A136" s="1">
        <v>39479</v>
      </c>
      <c r="B136">
        <v>290.89999999999998</v>
      </c>
      <c r="D136">
        <v>130.6</v>
      </c>
      <c r="E136">
        <v>160.4</v>
      </c>
      <c r="G136">
        <v>29.2</v>
      </c>
      <c r="H136">
        <v>146.1</v>
      </c>
      <c r="I136">
        <v>115.7</v>
      </c>
    </row>
    <row r="137" spans="1:9" x14ac:dyDescent="0.25">
      <c r="A137" s="1">
        <v>39448</v>
      </c>
      <c r="B137">
        <v>282.89999999999998</v>
      </c>
      <c r="D137">
        <v>126</v>
      </c>
      <c r="E137">
        <v>156.9</v>
      </c>
      <c r="G137">
        <v>27.9</v>
      </c>
      <c r="H137">
        <v>141.69999999999999</v>
      </c>
      <c r="I137">
        <v>113.3</v>
      </c>
    </row>
    <row r="138" spans="1:9" x14ac:dyDescent="0.25">
      <c r="A138" s="1">
        <v>39417</v>
      </c>
      <c r="B138">
        <v>265.8</v>
      </c>
      <c r="D138">
        <v>118.1</v>
      </c>
      <c r="E138">
        <v>147.69999999999999</v>
      </c>
      <c r="G138">
        <v>25.6</v>
      </c>
      <c r="H138">
        <v>131.69999999999999</v>
      </c>
      <c r="I138">
        <v>108.5</v>
      </c>
    </row>
    <row r="139" spans="1:9" x14ac:dyDescent="0.25">
      <c r="A139" s="1">
        <v>39387</v>
      </c>
      <c r="B139">
        <v>259.2</v>
      </c>
      <c r="D139">
        <v>111.7</v>
      </c>
      <c r="E139">
        <v>147.4</v>
      </c>
      <c r="G139">
        <v>26</v>
      </c>
      <c r="H139">
        <v>126.6</v>
      </c>
      <c r="I139">
        <v>106.6</v>
      </c>
    </row>
    <row r="140" spans="1:9" x14ac:dyDescent="0.25">
      <c r="A140" s="1">
        <v>39356</v>
      </c>
      <c r="B140">
        <v>258</v>
      </c>
      <c r="D140">
        <v>109.5</v>
      </c>
      <c r="E140">
        <v>148.6</v>
      </c>
      <c r="G140">
        <v>26.3</v>
      </c>
      <c r="H140">
        <v>125.2</v>
      </c>
      <c r="I140">
        <v>106.5</v>
      </c>
    </row>
    <row r="141" spans="1:9" x14ac:dyDescent="0.25">
      <c r="A141" s="1">
        <v>39326</v>
      </c>
      <c r="B141">
        <v>258.2</v>
      </c>
      <c r="D141">
        <v>108.2</v>
      </c>
      <c r="E141">
        <v>150</v>
      </c>
      <c r="G141">
        <v>24.9</v>
      </c>
      <c r="H141">
        <v>126.4</v>
      </c>
      <c r="I141">
        <v>107</v>
      </c>
    </row>
    <row r="142" spans="1:9" x14ac:dyDescent="0.25">
      <c r="A142" s="1">
        <v>39295</v>
      </c>
      <c r="B142">
        <v>267.5</v>
      </c>
      <c r="D142">
        <v>109.6</v>
      </c>
      <c r="E142">
        <v>157.80000000000001</v>
      </c>
      <c r="G142">
        <v>23.5</v>
      </c>
      <c r="H142">
        <v>133.80000000000001</v>
      </c>
      <c r="I142">
        <v>110.2</v>
      </c>
    </row>
    <row r="143" spans="1:9" x14ac:dyDescent="0.25">
      <c r="A143" s="1">
        <v>39264</v>
      </c>
      <c r="B143">
        <v>255.6</v>
      </c>
      <c r="D143">
        <v>102.7</v>
      </c>
      <c r="E143">
        <v>152.9</v>
      </c>
      <c r="G143">
        <v>21.7</v>
      </c>
      <c r="H143">
        <v>125.7</v>
      </c>
      <c r="I143">
        <v>108.2</v>
      </c>
    </row>
    <row r="144" spans="1:9" x14ac:dyDescent="0.25">
      <c r="A144" s="1">
        <v>39234</v>
      </c>
      <c r="B144">
        <v>245.5</v>
      </c>
      <c r="D144">
        <v>97.7</v>
      </c>
      <c r="E144">
        <v>147.80000000000001</v>
      </c>
      <c r="G144">
        <v>21.1</v>
      </c>
      <c r="H144">
        <v>118.4</v>
      </c>
      <c r="I144">
        <v>106</v>
      </c>
    </row>
    <row r="145" spans="1:9" x14ac:dyDescent="0.25">
      <c r="A145" s="1">
        <v>39203</v>
      </c>
      <c r="B145">
        <v>244.8</v>
      </c>
      <c r="D145">
        <v>98.7</v>
      </c>
      <c r="E145">
        <v>146.1</v>
      </c>
      <c r="G145">
        <v>21.2</v>
      </c>
      <c r="H145">
        <v>118</v>
      </c>
      <c r="I145">
        <v>105.6</v>
      </c>
    </row>
    <row r="146" spans="1:9" x14ac:dyDescent="0.25">
      <c r="A146" s="1">
        <v>39173</v>
      </c>
      <c r="B146">
        <v>248.7</v>
      </c>
      <c r="D146">
        <v>101</v>
      </c>
      <c r="E146">
        <v>147.69999999999999</v>
      </c>
      <c r="G146">
        <v>22.3</v>
      </c>
      <c r="H146">
        <v>120.1</v>
      </c>
      <c r="I146">
        <v>106.3</v>
      </c>
    </row>
    <row r="147" spans="1:9" x14ac:dyDescent="0.25">
      <c r="A147" s="1">
        <v>39142</v>
      </c>
      <c r="B147">
        <v>254.7</v>
      </c>
      <c r="D147">
        <v>104.2</v>
      </c>
      <c r="E147">
        <v>150.5</v>
      </c>
      <c r="G147">
        <v>23.8</v>
      </c>
      <c r="H147">
        <v>123.8</v>
      </c>
      <c r="I147">
        <v>107.1</v>
      </c>
    </row>
    <row r="148" spans="1:9" x14ac:dyDescent="0.25">
      <c r="A148" s="1">
        <v>39114</v>
      </c>
      <c r="B148">
        <v>257.60000000000002</v>
      </c>
      <c r="D148">
        <v>106.3</v>
      </c>
      <c r="E148">
        <v>151.30000000000001</v>
      </c>
      <c r="G148">
        <v>24.4</v>
      </c>
      <c r="H148">
        <v>126.3</v>
      </c>
      <c r="I148">
        <v>106.9</v>
      </c>
    </row>
    <row r="149" spans="1:9" x14ac:dyDescent="0.25">
      <c r="A149" s="1">
        <v>39083</v>
      </c>
      <c r="B149">
        <v>261.3</v>
      </c>
      <c r="D149">
        <v>110.3</v>
      </c>
      <c r="E149">
        <v>151.1</v>
      </c>
      <c r="G149">
        <v>25.5</v>
      </c>
      <c r="H149">
        <v>129.19999999999999</v>
      </c>
      <c r="I149">
        <v>106.7</v>
      </c>
    </row>
    <row r="150" spans="1:9" x14ac:dyDescent="0.25">
      <c r="A150" s="1">
        <v>39052</v>
      </c>
      <c r="B150">
        <v>260.7</v>
      </c>
      <c r="D150">
        <v>111.7</v>
      </c>
      <c r="E150">
        <v>149</v>
      </c>
      <c r="G150">
        <v>25.7</v>
      </c>
      <c r="H150">
        <v>129.1</v>
      </c>
      <c r="I150">
        <v>105.9</v>
      </c>
    </row>
    <row r="151" spans="1:9" x14ac:dyDescent="0.25">
      <c r="A151" s="1">
        <v>39022</v>
      </c>
      <c r="B151">
        <v>257.8</v>
      </c>
      <c r="D151">
        <v>108.3</v>
      </c>
      <c r="E151">
        <v>149.5</v>
      </c>
      <c r="G151">
        <v>27.5</v>
      </c>
      <c r="H151">
        <v>125.8</v>
      </c>
      <c r="I151">
        <v>104.5</v>
      </c>
    </row>
    <row r="152" spans="1:9" x14ac:dyDescent="0.25">
      <c r="A152" s="1">
        <v>38991</v>
      </c>
      <c r="B152">
        <v>256.2</v>
      </c>
      <c r="D152">
        <v>107.7</v>
      </c>
      <c r="E152">
        <v>148.5</v>
      </c>
      <c r="G152">
        <v>27.8</v>
      </c>
      <c r="H152">
        <v>124.6</v>
      </c>
      <c r="I152">
        <v>103.8</v>
      </c>
    </row>
    <row r="153" spans="1:9" x14ac:dyDescent="0.25">
      <c r="A153" s="1">
        <v>38961</v>
      </c>
      <c r="B153">
        <v>255.1</v>
      </c>
      <c r="D153">
        <v>107.3</v>
      </c>
      <c r="E153">
        <v>147.80000000000001</v>
      </c>
      <c r="G153">
        <v>27</v>
      </c>
      <c r="H153">
        <v>124.8</v>
      </c>
      <c r="I153">
        <v>103.3</v>
      </c>
    </row>
    <row r="154" spans="1:9" x14ac:dyDescent="0.25">
      <c r="A154" s="1">
        <v>38930</v>
      </c>
      <c r="B154">
        <v>264.3</v>
      </c>
      <c r="D154">
        <v>109</v>
      </c>
      <c r="E154">
        <v>155.30000000000001</v>
      </c>
      <c r="G154">
        <v>25.4</v>
      </c>
      <c r="H154">
        <v>132.9</v>
      </c>
      <c r="I154">
        <v>106</v>
      </c>
    </row>
    <row r="155" spans="1:9" x14ac:dyDescent="0.25">
      <c r="A155" s="1">
        <v>38899</v>
      </c>
      <c r="B155">
        <v>258</v>
      </c>
      <c r="D155">
        <v>104.2</v>
      </c>
      <c r="E155">
        <v>153.80000000000001</v>
      </c>
      <c r="G155">
        <v>24.4</v>
      </c>
      <c r="H155">
        <v>127.6</v>
      </c>
      <c r="I155">
        <v>106</v>
      </c>
    </row>
    <row r="156" spans="1:9" x14ac:dyDescent="0.25">
      <c r="A156" s="1">
        <v>38869</v>
      </c>
      <c r="B156">
        <v>250.8</v>
      </c>
      <c r="D156">
        <v>101.6</v>
      </c>
      <c r="E156">
        <v>149.1</v>
      </c>
      <c r="G156">
        <v>23.6</v>
      </c>
      <c r="H156">
        <v>122.9</v>
      </c>
      <c r="I156">
        <v>104.2</v>
      </c>
    </row>
    <row r="157" spans="1:9" x14ac:dyDescent="0.25">
      <c r="A157" s="1">
        <v>38838</v>
      </c>
      <c r="B157">
        <v>253.7</v>
      </c>
      <c r="D157">
        <v>104.8</v>
      </c>
      <c r="E157">
        <v>148.9</v>
      </c>
      <c r="G157">
        <v>25.5</v>
      </c>
      <c r="H157">
        <v>123.9</v>
      </c>
      <c r="I157">
        <v>104.3</v>
      </c>
    </row>
    <row r="158" spans="1:9" x14ac:dyDescent="0.25">
      <c r="A158" s="1">
        <v>38808</v>
      </c>
      <c r="B158">
        <v>260</v>
      </c>
      <c r="D158">
        <v>108.9</v>
      </c>
      <c r="E158">
        <v>151.1</v>
      </c>
      <c r="G158">
        <v>26.6</v>
      </c>
      <c r="H158">
        <v>128.1</v>
      </c>
      <c r="I158">
        <v>105.3</v>
      </c>
    </row>
    <row r="159" spans="1:9" x14ac:dyDescent="0.25">
      <c r="A159" s="1">
        <v>38777</v>
      </c>
      <c r="B159">
        <v>270.60000000000002</v>
      </c>
      <c r="D159">
        <v>113.9</v>
      </c>
      <c r="E159">
        <v>156.69999999999999</v>
      </c>
      <c r="G159">
        <v>29.3</v>
      </c>
      <c r="H159">
        <v>134</v>
      </c>
      <c r="I159">
        <v>107.3</v>
      </c>
    </row>
    <row r="160" spans="1:9" x14ac:dyDescent="0.25">
      <c r="A160" s="1">
        <v>38749</v>
      </c>
      <c r="B160">
        <v>273.10000000000002</v>
      </c>
      <c r="D160">
        <v>116.6</v>
      </c>
      <c r="E160">
        <v>156.4</v>
      </c>
      <c r="G160">
        <v>30.3</v>
      </c>
      <c r="H160">
        <v>135.69999999999999</v>
      </c>
      <c r="I160">
        <v>107</v>
      </c>
    </row>
    <row r="161" spans="1:9" x14ac:dyDescent="0.25">
      <c r="A161" s="1">
        <v>38718</v>
      </c>
      <c r="B161">
        <v>269.89999999999998</v>
      </c>
      <c r="D161">
        <v>117.2</v>
      </c>
      <c r="E161">
        <v>152.69999999999999</v>
      </c>
      <c r="G161">
        <v>30.2</v>
      </c>
      <c r="H161">
        <v>133.69999999999999</v>
      </c>
      <c r="I161">
        <v>106</v>
      </c>
    </row>
    <row r="162" spans="1:9" x14ac:dyDescent="0.25">
      <c r="A162" s="1">
        <v>38687</v>
      </c>
      <c r="B162">
        <v>262.60000000000002</v>
      </c>
      <c r="D162">
        <v>115.4</v>
      </c>
      <c r="E162">
        <v>147.19999999999999</v>
      </c>
      <c r="G162">
        <v>29.6</v>
      </c>
      <c r="H162">
        <v>129.19999999999999</v>
      </c>
      <c r="I162">
        <v>103.9</v>
      </c>
    </row>
    <row r="163" spans="1:9" x14ac:dyDescent="0.25">
      <c r="A163" s="1">
        <v>38657</v>
      </c>
      <c r="B163">
        <v>263.8</v>
      </c>
      <c r="D163">
        <v>114.1</v>
      </c>
      <c r="E163">
        <v>149.69999999999999</v>
      </c>
      <c r="G163">
        <v>30.9</v>
      </c>
      <c r="H163">
        <v>128.69999999999999</v>
      </c>
      <c r="I163">
        <v>104.2</v>
      </c>
    </row>
    <row r="164" spans="1:9" x14ac:dyDescent="0.25">
      <c r="A164" s="1">
        <v>38626</v>
      </c>
      <c r="B164">
        <v>262.60000000000002</v>
      </c>
      <c r="D164">
        <v>113.6</v>
      </c>
      <c r="E164">
        <v>149</v>
      </c>
      <c r="G164">
        <v>30.1</v>
      </c>
      <c r="H164">
        <v>129</v>
      </c>
      <c r="I164">
        <v>103.5</v>
      </c>
    </row>
    <row r="165" spans="1:9" x14ac:dyDescent="0.25">
      <c r="A165" s="1">
        <v>38596</v>
      </c>
      <c r="B165">
        <v>266.39999999999998</v>
      </c>
      <c r="D165">
        <v>112.4</v>
      </c>
      <c r="E165">
        <v>154</v>
      </c>
      <c r="G165">
        <v>30.1</v>
      </c>
      <c r="H165">
        <v>131.30000000000001</v>
      </c>
      <c r="I165">
        <v>105</v>
      </c>
    </row>
    <row r="166" spans="1:9" x14ac:dyDescent="0.25">
      <c r="A166" s="1">
        <v>38565</v>
      </c>
      <c r="B166">
        <v>269.10000000000002</v>
      </c>
      <c r="D166">
        <v>110.8</v>
      </c>
      <c r="E166">
        <v>158.30000000000001</v>
      </c>
      <c r="G166">
        <v>26.1</v>
      </c>
      <c r="H166">
        <v>135.19999999999999</v>
      </c>
      <c r="I166">
        <v>107.8</v>
      </c>
    </row>
    <row r="167" spans="1:9" x14ac:dyDescent="0.25">
      <c r="A167" s="1">
        <v>38534</v>
      </c>
      <c r="B167">
        <v>259.39999999999998</v>
      </c>
      <c r="D167">
        <v>105.2</v>
      </c>
      <c r="E167">
        <v>154.19999999999999</v>
      </c>
      <c r="G167">
        <v>24.9</v>
      </c>
      <c r="H167">
        <v>128.69999999999999</v>
      </c>
      <c r="I167">
        <v>105.9</v>
      </c>
    </row>
    <row r="168" spans="1:9" x14ac:dyDescent="0.25">
      <c r="A168" s="1">
        <v>38504</v>
      </c>
      <c r="B168">
        <v>248</v>
      </c>
      <c r="D168">
        <v>102.3</v>
      </c>
      <c r="E168">
        <v>145.6</v>
      </c>
      <c r="G168">
        <v>24.9</v>
      </c>
      <c r="H168">
        <v>120.8</v>
      </c>
      <c r="I168">
        <v>102.3</v>
      </c>
    </row>
    <row r="169" spans="1:9" x14ac:dyDescent="0.25">
      <c r="A169" s="1">
        <v>38473</v>
      </c>
      <c r="B169">
        <v>252.7</v>
      </c>
      <c r="D169">
        <v>106.2</v>
      </c>
      <c r="E169">
        <v>146.5</v>
      </c>
      <c r="G169">
        <v>26.9</v>
      </c>
      <c r="H169">
        <v>123.6</v>
      </c>
      <c r="I169">
        <v>102.2</v>
      </c>
    </row>
    <row r="170" spans="1:9" x14ac:dyDescent="0.25">
      <c r="A170" s="1">
        <v>38443</v>
      </c>
      <c r="B170">
        <v>263.2</v>
      </c>
      <c r="D170">
        <v>113.8</v>
      </c>
      <c r="E170">
        <v>149.4</v>
      </c>
      <c r="G170">
        <v>29.7</v>
      </c>
      <c r="H170">
        <v>131.19999999999999</v>
      </c>
      <c r="I170">
        <v>102.4</v>
      </c>
    </row>
    <row r="171" spans="1:9" x14ac:dyDescent="0.25">
      <c r="A171" s="1">
        <v>38412</v>
      </c>
      <c r="B171">
        <v>275</v>
      </c>
      <c r="D171">
        <v>118.1</v>
      </c>
      <c r="E171">
        <v>156.9</v>
      </c>
      <c r="G171">
        <v>32.1</v>
      </c>
      <c r="H171">
        <v>137.6</v>
      </c>
      <c r="I171">
        <v>105.4</v>
      </c>
    </row>
    <row r="172" spans="1:9" x14ac:dyDescent="0.25">
      <c r="A172" s="1">
        <v>38384</v>
      </c>
      <c r="B172">
        <v>280.5</v>
      </c>
      <c r="D172">
        <v>120.7</v>
      </c>
      <c r="E172">
        <v>159.80000000000001</v>
      </c>
      <c r="G172">
        <v>33.200000000000003</v>
      </c>
      <c r="H172">
        <v>140.6</v>
      </c>
      <c r="I172">
        <v>106.7</v>
      </c>
    </row>
    <row r="173" spans="1:9" x14ac:dyDescent="0.25">
      <c r="A173" s="1">
        <v>38353</v>
      </c>
      <c r="B173">
        <v>282.3</v>
      </c>
      <c r="D173">
        <v>123.2</v>
      </c>
      <c r="E173">
        <v>159.1</v>
      </c>
      <c r="G173">
        <v>33.299999999999997</v>
      </c>
      <c r="H173">
        <v>141.5</v>
      </c>
      <c r="I173">
        <v>107.4</v>
      </c>
    </row>
    <row r="174" spans="1:9" x14ac:dyDescent="0.25">
      <c r="A174" s="1">
        <v>38322</v>
      </c>
      <c r="B174">
        <v>274.3</v>
      </c>
      <c r="D174">
        <v>120.8</v>
      </c>
      <c r="E174">
        <v>153.5</v>
      </c>
      <c r="G174">
        <v>32.1</v>
      </c>
      <c r="H174">
        <v>137.4</v>
      </c>
      <c r="I174">
        <v>104.9</v>
      </c>
    </row>
    <row r="175" spans="1:9" x14ac:dyDescent="0.25">
      <c r="A175" s="1">
        <v>38292</v>
      </c>
      <c r="B175">
        <v>276.60000000000002</v>
      </c>
      <c r="D175">
        <v>119.6</v>
      </c>
      <c r="E175">
        <v>157</v>
      </c>
      <c r="G175">
        <v>34.4</v>
      </c>
      <c r="H175">
        <v>137.69999999999999</v>
      </c>
      <c r="I175">
        <v>104.5</v>
      </c>
    </row>
    <row r="176" spans="1:9" x14ac:dyDescent="0.25">
      <c r="A176" s="1">
        <v>38261</v>
      </c>
      <c r="B176">
        <v>273.7</v>
      </c>
      <c r="D176">
        <v>117.7</v>
      </c>
      <c r="E176">
        <v>156</v>
      </c>
      <c r="G176">
        <v>34.299999999999997</v>
      </c>
      <c r="H176">
        <v>136.19999999999999</v>
      </c>
      <c r="I176">
        <v>103.2</v>
      </c>
    </row>
    <row r="177" spans="1:9" x14ac:dyDescent="0.25">
      <c r="A177" s="1">
        <v>38231</v>
      </c>
      <c r="B177">
        <v>274</v>
      </c>
      <c r="D177">
        <v>117</v>
      </c>
      <c r="E177">
        <v>157.1</v>
      </c>
      <c r="G177">
        <v>33.4</v>
      </c>
      <c r="H177">
        <v>138</v>
      </c>
      <c r="I177">
        <v>102.7</v>
      </c>
    </row>
    <row r="178" spans="1:9" x14ac:dyDescent="0.25">
      <c r="A178" s="1">
        <v>38200</v>
      </c>
      <c r="B178">
        <v>273.89999999999998</v>
      </c>
      <c r="D178">
        <v>115</v>
      </c>
      <c r="E178">
        <v>159</v>
      </c>
      <c r="G178">
        <v>29.1</v>
      </c>
      <c r="H178">
        <v>140.30000000000001</v>
      </c>
      <c r="I178">
        <v>104.5</v>
      </c>
    </row>
    <row r="179" spans="1:9" x14ac:dyDescent="0.25">
      <c r="A179" s="1">
        <v>38169</v>
      </c>
      <c r="B179">
        <v>264.10000000000002</v>
      </c>
      <c r="D179">
        <v>109</v>
      </c>
      <c r="E179">
        <v>155.1</v>
      </c>
      <c r="G179">
        <v>28.4</v>
      </c>
      <c r="H179">
        <v>133.6</v>
      </c>
      <c r="I179">
        <v>102.1</v>
      </c>
    </row>
    <row r="180" spans="1:9" x14ac:dyDescent="0.25">
      <c r="A180" s="1">
        <v>38139</v>
      </c>
      <c r="B180">
        <v>257.2</v>
      </c>
      <c r="D180">
        <v>107.3</v>
      </c>
      <c r="E180">
        <v>149.9</v>
      </c>
      <c r="G180">
        <v>29.1</v>
      </c>
      <c r="H180">
        <v>128.19999999999999</v>
      </c>
      <c r="I180">
        <v>100</v>
      </c>
    </row>
    <row r="181" spans="1:9" x14ac:dyDescent="0.25">
      <c r="A181" s="1">
        <v>38108</v>
      </c>
      <c r="B181">
        <v>256.60000000000002</v>
      </c>
      <c r="D181">
        <v>109.5</v>
      </c>
      <c r="E181">
        <v>147.19999999999999</v>
      </c>
      <c r="G181">
        <v>29.4</v>
      </c>
      <c r="H181">
        <v>128.4</v>
      </c>
      <c r="I181">
        <v>98.9</v>
      </c>
    </row>
    <row r="182" spans="1:9" x14ac:dyDescent="0.25">
      <c r="A182" s="1">
        <v>38078</v>
      </c>
      <c r="B182">
        <v>263.2</v>
      </c>
      <c r="D182">
        <v>112.4</v>
      </c>
      <c r="E182">
        <v>150.80000000000001</v>
      </c>
      <c r="G182">
        <v>30.7</v>
      </c>
      <c r="H182">
        <v>132.30000000000001</v>
      </c>
      <c r="I182">
        <v>100.2</v>
      </c>
    </row>
    <row r="183" spans="1:9" x14ac:dyDescent="0.25">
      <c r="A183" s="1">
        <v>38047</v>
      </c>
      <c r="B183">
        <v>269.60000000000002</v>
      </c>
      <c r="D183">
        <v>114.9</v>
      </c>
      <c r="E183">
        <v>154.69999999999999</v>
      </c>
      <c r="G183">
        <v>32</v>
      </c>
      <c r="H183">
        <v>136.30000000000001</v>
      </c>
      <c r="I183">
        <v>101.3</v>
      </c>
    </row>
    <row r="184" spans="1:9" x14ac:dyDescent="0.25">
      <c r="A184" s="1">
        <v>38018</v>
      </c>
      <c r="B184">
        <v>278.2</v>
      </c>
      <c r="D184">
        <v>118</v>
      </c>
      <c r="E184">
        <v>160.30000000000001</v>
      </c>
      <c r="G184">
        <v>33.9</v>
      </c>
      <c r="H184">
        <v>141.6</v>
      </c>
      <c r="I184">
        <v>102.7</v>
      </c>
    </row>
    <row r="185" spans="1:9" x14ac:dyDescent="0.25">
      <c r="A185" s="1">
        <v>37987</v>
      </c>
      <c r="B185">
        <v>283.39999999999998</v>
      </c>
      <c r="D185">
        <v>121.3</v>
      </c>
      <c r="E185">
        <v>162.1</v>
      </c>
      <c r="G185">
        <v>35</v>
      </c>
      <c r="H185">
        <v>144.6</v>
      </c>
      <c r="I185">
        <v>103.8</v>
      </c>
    </row>
    <row r="186" spans="1:9" x14ac:dyDescent="0.25">
      <c r="A186" s="1">
        <v>37956</v>
      </c>
      <c r="B186">
        <v>279.60000000000002</v>
      </c>
      <c r="D186">
        <v>120.6</v>
      </c>
      <c r="E186">
        <v>159</v>
      </c>
      <c r="G186">
        <v>35</v>
      </c>
      <c r="H186">
        <v>142.6</v>
      </c>
      <c r="I186">
        <v>102.1</v>
      </c>
    </row>
    <row r="187" spans="1:9" x14ac:dyDescent="0.25">
      <c r="A187" s="1">
        <v>37926</v>
      </c>
      <c r="B187">
        <v>274.8</v>
      </c>
      <c r="D187">
        <v>116.4</v>
      </c>
      <c r="E187">
        <v>158.5</v>
      </c>
      <c r="G187">
        <v>36.9</v>
      </c>
      <c r="H187">
        <v>138.4</v>
      </c>
      <c r="I187">
        <v>99.6</v>
      </c>
    </row>
    <row r="188" spans="1:9" x14ac:dyDescent="0.25">
      <c r="A188" s="1">
        <v>37895</v>
      </c>
      <c r="B188">
        <v>267.60000000000002</v>
      </c>
      <c r="D188">
        <v>113.6</v>
      </c>
      <c r="E188">
        <v>154</v>
      </c>
      <c r="G188">
        <v>35.9</v>
      </c>
      <c r="H188">
        <v>134.19999999999999</v>
      </c>
      <c r="I188">
        <v>97.5</v>
      </c>
    </row>
    <row r="189" spans="1:9" x14ac:dyDescent="0.25">
      <c r="A189" s="1">
        <v>37865</v>
      </c>
      <c r="B189">
        <v>258.8</v>
      </c>
      <c r="D189">
        <v>108.9</v>
      </c>
      <c r="E189">
        <v>149.9</v>
      </c>
      <c r="G189">
        <v>33.200000000000003</v>
      </c>
      <c r="H189">
        <v>130.9</v>
      </c>
      <c r="I189">
        <v>94.8</v>
      </c>
    </row>
    <row r="190" spans="1:9" x14ac:dyDescent="0.25">
      <c r="A190" s="1">
        <v>37834</v>
      </c>
      <c r="B190">
        <v>262</v>
      </c>
      <c r="D190">
        <v>108.8</v>
      </c>
      <c r="E190">
        <v>153.19999999999999</v>
      </c>
      <c r="G190">
        <v>30</v>
      </c>
      <c r="H190">
        <v>135</v>
      </c>
      <c r="I190">
        <v>97</v>
      </c>
    </row>
    <row r="191" spans="1:9" x14ac:dyDescent="0.25">
      <c r="A191" s="1">
        <v>37803</v>
      </c>
      <c r="B191">
        <v>256.3</v>
      </c>
      <c r="D191">
        <v>104.7</v>
      </c>
      <c r="E191">
        <v>151.5</v>
      </c>
      <c r="G191">
        <v>30.2</v>
      </c>
      <c r="H191">
        <v>130.6</v>
      </c>
      <c r="I191">
        <v>95.5</v>
      </c>
    </row>
    <row r="192" spans="1:9" x14ac:dyDescent="0.25">
      <c r="A192" s="1">
        <v>37773</v>
      </c>
      <c r="B192">
        <v>252.5</v>
      </c>
      <c r="D192">
        <v>105.3</v>
      </c>
      <c r="E192">
        <v>147.19999999999999</v>
      </c>
      <c r="G192">
        <v>31.7</v>
      </c>
      <c r="H192">
        <v>126.8</v>
      </c>
      <c r="I192">
        <v>93.9</v>
      </c>
    </row>
    <row r="193" spans="1:9" x14ac:dyDescent="0.25">
      <c r="A193" s="1">
        <v>37742</v>
      </c>
      <c r="B193">
        <v>253.1</v>
      </c>
      <c r="D193">
        <v>106.7</v>
      </c>
      <c r="E193">
        <v>146.5</v>
      </c>
      <c r="G193">
        <v>31.4</v>
      </c>
      <c r="H193">
        <v>128.1</v>
      </c>
      <c r="I193">
        <v>93.6</v>
      </c>
    </row>
    <row r="194" spans="1:9" x14ac:dyDescent="0.25">
      <c r="A194" s="1">
        <v>37712</v>
      </c>
      <c r="B194">
        <v>257.39999999999998</v>
      </c>
      <c r="D194">
        <v>109.5</v>
      </c>
      <c r="E194">
        <v>147.80000000000001</v>
      </c>
      <c r="G194">
        <v>32</v>
      </c>
      <c r="H194">
        <v>131</v>
      </c>
      <c r="I194">
        <v>94.4</v>
      </c>
    </row>
    <row r="195" spans="1:9" x14ac:dyDescent="0.25">
      <c r="A195" s="1">
        <v>37681</v>
      </c>
      <c r="B195">
        <v>266.3</v>
      </c>
      <c r="D195">
        <v>113</v>
      </c>
      <c r="E195">
        <v>153.30000000000001</v>
      </c>
      <c r="G195">
        <v>33.6</v>
      </c>
      <c r="H195">
        <v>136.4</v>
      </c>
      <c r="I195">
        <v>96.3</v>
      </c>
    </row>
    <row r="196" spans="1:9" x14ac:dyDescent="0.25">
      <c r="A196" s="1">
        <v>37653</v>
      </c>
      <c r="B196">
        <v>268.5</v>
      </c>
      <c r="D196">
        <v>113.6</v>
      </c>
      <c r="E196">
        <v>154.80000000000001</v>
      </c>
      <c r="G196">
        <v>33.700000000000003</v>
      </c>
      <c r="H196">
        <v>138.4</v>
      </c>
      <c r="I196">
        <v>96.4</v>
      </c>
    </row>
    <row r="197" spans="1:9" x14ac:dyDescent="0.25">
      <c r="A197" s="1">
        <v>37622</v>
      </c>
      <c r="B197">
        <v>271</v>
      </c>
      <c r="D197">
        <v>115.2</v>
      </c>
      <c r="E197">
        <v>155.80000000000001</v>
      </c>
      <c r="G197">
        <v>34</v>
      </c>
      <c r="H197">
        <v>140.1</v>
      </c>
      <c r="I197">
        <v>97</v>
      </c>
    </row>
    <row r="198" spans="1:9" x14ac:dyDescent="0.25">
      <c r="A198" s="1">
        <v>37591</v>
      </c>
      <c r="B198">
        <v>268.89999999999998</v>
      </c>
      <c r="D198">
        <v>115.3</v>
      </c>
      <c r="E198">
        <v>153.6</v>
      </c>
      <c r="G198">
        <v>33.4</v>
      </c>
      <c r="H198">
        <v>139</v>
      </c>
      <c r="I198">
        <v>96.4</v>
      </c>
    </row>
    <row r="199" spans="1:9" x14ac:dyDescent="0.25">
      <c r="A199" s="1">
        <v>37561</v>
      </c>
      <c r="B199">
        <v>265.60000000000002</v>
      </c>
      <c r="D199">
        <v>112</v>
      </c>
      <c r="E199">
        <v>153.6</v>
      </c>
      <c r="G199">
        <v>34.700000000000003</v>
      </c>
      <c r="H199">
        <v>136</v>
      </c>
      <c r="I199">
        <v>94.8</v>
      </c>
    </row>
    <row r="200" spans="1:9" x14ac:dyDescent="0.25">
      <c r="A200" s="1">
        <v>37530</v>
      </c>
      <c r="B200">
        <v>257.39999999999998</v>
      </c>
      <c r="D200">
        <v>108.6</v>
      </c>
      <c r="E200">
        <v>148.69999999999999</v>
      </c>
      <c r="G200">
        <v>33.299999999999997</v>
      </c>
      <c r="H200">
        <v>131.4</v>
      </c>
      <c r="I200">
        <v>92.6</v>
      </c>
    </row>
    <row r="201" spans="1:9" x14ac:dyDescent="0.25">
      <c r="A201" s="1">
        <v>37500</v>
      </c>
      <c r="B201">
        <v>251</v>
      </c>
      <c r="D201">
        <v>105.7</v>
      </c>
      <c r="E201">
        <v>145.30000000000001</v>
      </c>
      <c r="G201">
        <v>31.4</v>
      </c>
      <c r="H201">
        <v>128.69999999999999</v>
      </c>
      <c r="I201">
        <v>90.9</v>
      </c>
    </row>
    <row r="202" spans="1:9" x14ac:dyDescent="0.25">
      <c r="A202" s="1">
        <v>37469</v>
      </c>
      <c r="B202">
        <v>255</v>
      </c>
      <c r="D202">
        <v>106.2</v>
      </c>
      <c r="E202">
        <v>148.80000000000001</v>
      </c>
      <c r="G202">
        <v>29.4</v>
      </c>
      <c r="H202">
        <v>132.80000000000001</v>
      </c>
      <c r="I202">
        <v>92.8</v>
      </c>
    </row>
    <row r="203" spans="1:9" x14ac:dyDescent="0.25">
      <c r="A203" s="1">
        <v>37438</v>
      </c>
      <c r="B203">
        <v>249.1</v>
      </c>
      <c r="D203">
        <v>102.6</v>
      </c>
      <c r="E203">
        <v>146.5</v>
      </c>
      <c r="G203">
        <v>28.9</v>
      </c>
      <c r="H203">
        <v>128.6</v>
      </c>
      <c r="I203">
        <v>91.6</v>
      </c>
    </row>
    <row r="204" spans="1:9" x14ac:dyDescent="0.25">
      <c r="A204" s="1">
        <v>37408</v>
      </c>
      <c r="B204">
        <v>240.5</v>
      </c>
      <c r="D204">
        <v>101.6</v>
      </c>
      <c r="E204">
        <v>138.9</v>
      </c>
      <c r="G204">
        <v>29.6</v>
      </c>
      <c r="H204">
        <v>122.4</v>
      </c>
      <c r="I204">
        <v>88.5</v>
      </c>
    </row>
    <row r="205" spans="1:9" x14ac:dyDescent="0.25">
      <c r="A205" s="1">
        <v>37377</v>
      </c>
      <c r="B205">
        <v>244.1</v>
      </c>
      <c r="D205">
        <v>103.5</v>
      </c>
      <c r="E205">
        <v>140.6</v>
      </c>
      <c r="G205">
        <v>29.6</v>
      </c>
      <c r="H205">
        <v>125</v>
      </c>
      <c r="I205">
        <v>89.5</v>
      </c>
    </row>
    <row r="206" spans="1:9" x14ac:dyDescent="0.25">
      <c r="A206" s="1">
        <v>37347</v>
      </c>
      <c r="B206">
        <v>246</v>
      </c>
      <c r="D206">
        <v>104.7</v>
      </c>
      <c r="E206">
        <v>141.30000000000001</v>
      </c>
      <c r="G206">
        <v>29.4</v>
      </c>
      <c r="H206">
        <v>126.7</v>
      </c>
      <c r="I206">
        <v>89.9</v>
      </c>
    </row>
    <row r="207" spans="1:9" x14ac:dyDescent="0.25">
      <c r="A207" s="1">
        <v>37316</v>
      </c>
      <c r="B207">
        <v>248.1</v>
      </c>
      <c r="D207">
        <v>105.7</v>
      </c>
      <c r="E207">
        <v>142.4</v>
      </c>
      <c r="G207">
        <v>30.2</v>
      </c>
      <c r="H207">
        <v>127.9</v>
      </c>
      <c r="I207">
        <v>89.9</v>
      </c>
    </row>
    <row r="208" spans="1:9" x14ac:dyDescent="0.25">
      <c r="A208" s="1">
        <v>37288</v>
      </c>
      <c r="B208">
        <v>253.1</v>
      </c>
      <c r="D208">
        <v>105.4</v>
      </c>
      <c r="E208">
        <v>147.6</v>
      </c>
      <c r="G208">
        <v>31.3</v>
      </c>
      <c r="H208">
        <v>131.80000000000001</v>
      </c>
      <c r="I208">
        <v>90</v>
      </c>
    </row>
    <row r="209" spans="1:9" x14ac:dyDescent="0.25">
      <c r="A209" s="1">
        <v>37257</v>
      </c>
      <c r="B209">
        <v>250.9</v>
      </c>
      <c r="D209">
        <v>106.2</v>
      </c>
      <c r="E209">
        <v>144.6</v>
      </c>
      <c r="G209">
        <v>31.3</v>
      </c>
      <c r="H209">
        <v>129.19999999999999</v>
      </c>
      <c r="I209">
        <v>90.4</v>
      </c>
    </row>
    <row r="210" spans="1:9" x14ac:dyDescent="0.25">
      <c r="A210" s="1">
        <v>37226</v>
      </c>
      <c r="B210">
        <v>242.9</v>
      </c>
      <c r="D210">
        <v>102.4</v>
      </c>
      <c r="E210">
        <v>140.5</v>
      </c>
      <c r="G210">
        <v>29.6</v>
      </c>
      <c r="H210">
        <v>125</v>
      </c>
      <c r="I210">
        <v>88.3</v>
      </c>
    </row>
    <row r="211" spans="1:9" x14ac:dyDescent="0.25">
      <c r="A211" s="1">
        <v>37196</v>
      </c>
      <c r="B211">
        <v>239.1</v>
      </c>
      <c r="D211">
        <v>98.7</v>
      </c>
      <c r="E211">
        <v>140.4</v>
      </c>
      <c r="G211">
        <v>30.1</v>
      </c>
      <c r="H211">
        <v>122.3</v>
      </c>
      <c r="I211">
        <v>86.6</v>
      </c>
    </row>
    <row r="212" spans="1:9" x14ac:dyDescent="0.25">
      <c r="A212" s="1">
        <v>37165</v>
      </c>
      <c r="B212">
        <v>231.5</v>
      </c>
      <c r="D212">
        <v>94.9</v>
      </c>
      <c r="E212">
        <v>136.6</v>
      </c>
      <c r="G212">
        <v>28.8</v>
      </c>
      <c r="H212">
        <v>118.2</v>
      </c>
      <c r="I212">
        <v>84.5</v>
      </c>
    </row>
    <row r="213" spans="1:9" x14ac:dyDescent="0.25">
      <c r="A213" s="1">
        <v>37135</v>
      </c>
      <c r="B213">
        <v>222.2</v>
      </c>
      <c r="D213">
        <v>90.4</v>
      </c>
      <c r="E213">
        <v>131.80000000000001</v>
      </c>
      <c r="G213">
        <v>25.9</v>
      </c>
      <c r="H213">
        <v>114.1</v>
      </c>
      <c r="I213">
        <v>82.2</v>
      </c>
    </row>
    <row r="214" spans="1:9" x14ac:dyDescent="0.25">
      <c r="A214" s="1">
        <v>37104</v>
      </c>
      <c r="B214">
        <v>225.6</v>
      </c>
      <c r="D214">
        <v>91.1</v>
      </c>
      <c r="E214">
        <v>134.5</v>
      </c>
      <c r="G214">
        <v>24.2</v>
      </c>
      <c r="H214">
        <v>117.3</v>
      </c>
      <c r="I214">
        <v>84.1</v>
      </c>
    </row>
    <row r="215" spans="1:9" x14ac:dyDescent="0.25">
      <c r="A215" s="1">
        <v>37073</v>
      </c>
      <c r="B215">
        <v>217</v>
      </c>
      <c r="D215">
        <v>85.6</v>
      </c>
      <c r="E215">
        <v>131.4</v>
      </c>
      <c r="G215">
        <v>22.6</v>
      </c>
      <c r="H215">
        <v>112.2</v>
      </c>
      <c r="I215">
        <v>82.3</v>
      </c>
    </row>
    <row r="216" spans="1:9" x14ac:dyDescent="0.25">
      <c r="A216" s="1">
        <v>37043</v>
      </c>
      <c r="B216">
        <v>208.5</v>
      </c>
      <c r="D216">
        <v>83.1</v>
      </c>
      <c r="E216">
        <v>125.4</v>
      </c>
      <c r="G216">
        <v>22.5</v>
      </c>
      <c r="H216">
        <v>105.6</v>
      </c>
      <c r="I216">
        <v>80.5</v>
      </c>
    </row>
    <row r="217" spans="1:9" x14ac:dyDescent="0.25">
      <c r="A217" s="1">
        <v>37012</v>
      </c>
      <c r="B217">
        <v>210</v>
      </c>
      <c r="D217">
        <v>84.2</v>
      </c>
      <c r="E217">
        <v>125.8</v>
      </c>
      <c r="G217">
        <v>22.6</v>
      </c>
      <c r="H217">
        <v>107</v>
      </c>
      <c r="I217">
        <v>80.400000000000006</v>
      </c>
    </row>
    <row r="218" spans="1:9" x14ac:dyDescent="0.25">
      <c r="A218" s="1">
        <v>36982</v>
      </c>
      <c r="B218">
        <v>209.6</v>
      </c>
      <c r="D218">
        <v>83.8</v>
      </c>
      <c r="E218">
        <v>125.8</v>
      </c>
      <c r="G218">
        <v>22.2</v>
      </c>
      <c r="H218">
        <v>106.3</v>
      </c>
      <c r="I218">
        <v>81</v>
      </c>
    </row>
    <row r="219" spans="1:9" x14ac:dyDescent="0.25">
      <c r="A219" s="1">
        <v>36951</v>
      </c>
      <c r="B219">
        <v>217</v>
      </c>
      <c r="D219">
        <v>86.5</v>
      </c>
      <c r="E219">
        <v>130.6</v>
      </c>
      <c r="G219">
        <v>24.3</v>
      </c>
      <c r="H219">
        <v>110.1</v>
      </c>
      <c r="I219">
        <v>82.7</v>
      </c>
    </row>
    <row r="220" spans="1:9" x14ac:dyDescent="0.25">
      <c r="A220" s="1">
        <v>36923</v>
      </c>
      <c r="B220">
        <v>219.9</v>
      </c>
      <c r="D220">
        <v>87.3</v>
      </c>
      <c r="E220">
        <v>132.6</v>
      </c>
      <c r="G220">
        <v>25.1</v>
      </c>
      <c r="H220">
        <v>110.7</v>
      </c>
      <c r="I220">
        <v>84.1</v>
      </c>
    </row>
    <row r="221" spans="1:9" x14ac:dyDescent="0.25">
      <c r="A221" s="1">
        <v>36892</v>
      </c>
      <c r="B221">
        <v>222</v>
      </c>
      <c r="D221">
        <v>89.6</v>
      </c>
      <c r="E221">
        <v>132.4</v>
      </c>
      <c r="G221">
        <v>25.9</v>
      </c>
      <c r="H221">
        <v>112.9</v>
      </c>
      <c r="I221">
        <v>83.3</v>
      </c>
    </row>
    <row r="222" spans="1:9" x14ac:dyDescent="0.25">
      <c r="A222" s="1">
        <v>36861</v>
      </c>
      <c r="B222">
        <v>215.4</v>
      </c>
      <c r="D222">
        <v>87.2</v>
      </c>
      <c r="E222">
        <v>128.19999999999999</v>
      </c>
      <c r="G222">
        <v>23.3</v>
      </c>
      <c r="H222">
        <v>110.1</v>
      </c>
      <c r="I222">
        <v>82</v>
      </c>
    </row>
    <row r="223" spans="1:9" x14ac:dyDescent="0.25">
      <c r="A223" s="1">
        <v>36831</v>
      </c>
      <c r="B223">
        <v>217</v>
      </c>
      <c r="D223">
        <v>85.5</v>
      </c>
      <c r="E223">
        <v>131.5</v>
      </c>
      <c r="G223">
        <v>24.4</v>
      </c>
      <c r="H223">
        <v>110.8</v>
      </c>
      <c r="I223">
        <v>81.8</v>
      </c>
    </row>
    <row r="224" spans="1:9" x14ac:dyDescent="0.25">
      <c r="A224" s="1">
        <v>36800</v>
      </c>
      <c r="B224">
        <v>212.7</v>
      </c>
      <c r="D224">
        <v>84.1</v>
      </c>
      <c r="E224">
        <v>128.6</v>
      </c>
      <c r="G224">
        <v>23.9</v>
      </c>
      <c r="H224">
        <v>107.8</v>
      </c>
      <c r="I224">
        <v>81</v>
      </c>
    </row>
    <row r="225" spans="1:9" x14ac:dyDescent="0.25">
      <c r="A225" s="1">
        <v>36770</v>
      </c>
      <c r="B225">
        <v>209.6</v>
      </c>
      <c r="D225">
        <v>82.5</v>
      </c>
      <c r="E225">
        <v>127.1</v>
      </c>
      <c r="G225">
        <v>22.6</v>
      </c>
      <c r="H225">
        <v>106.3</v>
      </c>
      <c r="I225">
        <v>80.7</v>
      </c>
    </row>
    <row r="226" spans="1:9" x14ac:dyDescent="0.25">
      <c r="A226" s="1">
        <v>36739</v>
      </c>
      <c r="B226">
        <v>210.4</v>
      </c>
      <c r="D226">
        <v>83.9</v>
      </c>
      <c r="E226">
        <v>126.5</v>
      </c>
      <c r="G226">
        <v>21.5</v>
      </c>
      <c r="H226">
        <v>107</v>
      </c>
      <c r="I226">
        <v>81.900000000000006</v>
      </c>
    </row>
    <row r="227" spans="1:9" x14ac:dyDescent="0.25">
      <c r="A227" s="1">
        <v>36708</v>
      </c>
      <c r="B227">
        <v>209.9</v>
      </c>
      <c r="D227">
        <v>81.3</v>
      </c>
      <c r="E227">
        <v>128.6</v>
      </c>
      <c r="G227">
        <v>20.8</v>
      </c>
      <c r="H227">
        <v>106.3</v>
      </c>
      <c r="I227">
        <v>82.8</v>
      </c>
    </row>
    <row r="228" spans="1:9" x14ac:dyDescent="0.25">
      <c r="A228" s="1">
        <v>36678</v>
      </c>
      <c r="B228">
        <v>202</v>
      </c>
      <c r="D228">
        <v>79.3</v>
      </c>
      <c r="E228">
        <v>122.8</v>
      </c>
      <c r="G228">
        <v>20.9</v>
      </c>
      <c r="H228">
        <v>100.2</v>
      </c>
      <c r="I228">
        <v>81</v>
      </c>
    </row>
    <row r="229" spans="1:9" x14ac:dyDescent="0.25">
      <c r="A229" s="1">
        <v>36647</v>
      </c>
      <c r="B229">
        <v>203.6</v>
      </c>
      <c r="D229">
        <v>81.599999999999994</v>
      </c>
      <c r="E229">
        <v>122</v>
      </c>
      <c r="G229">
        <v>21.1</v>
      </c>
      <c r="H229">
        <v>101</v>
      </c>
      <c r="I229">
        <v>81.5</v>
      </c>
    </row>
    <row r="230" spans="1:9" x14ac:dyDescent="0.25">
      <c r="A230" s="1">
        <v>36617</v>
      </c>
      <c r="B230">
        <v>210.2</v>
      </c>
      <c r="D230">
        <v>85.1</v>
      </c>
      <c r="E230">
        <v>125.1</v>
      </c>
      <c r="G230">
        <v>22.5</v>
      </c>
      <c r="H230">
        <v>104.6</v>
      </c>
      <c r="I230">
        <v>83</v>
      </c>
    </row>
    <row r="231" spans="1:9" x14ac:dyDescent="0.25">
      <c r="A231" s="1">
        <v>36586</v>
      </c>
      <c r="B231">
        <v>220</v>
      </c>
      <c r="D231">
        <v>88.5</v>
      </c>
      <c r="E231">
        <v>131.5</v>
      </c>
      <c r="G231">
        <v>24.9</v>
      </c>
      <c r="H231">
        <v>109.9</v>
      </c>
      <c r="I231">
        <v>85.1</v>
      </c>
    </row>
    <row r="232" spans="1:9" x14ac:dyDescent="0.25">
      <c r="A232" s="1">
        <v>36557</v>
      </c>
      <c r="B232">
        <v>226.1</v>
      </c>
      <c r="D232">
        <v>91.6</v>
      </c>
      <c r="E232">
        <v>134.5</v>
      </c>
      <c r="G232">
        <v>26.8</v>
      </c>
      <c r="H232">
        <v>113.3</v>
      </c>
      <c r="I232">
        <v>86.1</v>
      </c>
    </row>
    <row r="233" spans="1:9" x14ac:dyDescent="0.25">
      <c r="A233" s="1">
        <v>36526</v>
      </c>
      <c r="B233">
        <v>228.6</v>
      </c>
      <c r="D233">
        <v>94</v>
      </c>
      <c r="E233">
        <v>134.6</v>
      </c>
      <c r="G233">
        <v>27</v>
      </c>
      <c r="H233">
        <v>115.1</v>
      </c>
      <c r="I233">
        <v>86.5</v>
      </c>
    </row>
    <row r="234" spans="1:9" x14ac:dyDescent="0.25">
      <c r="A234" s="1">
        <v>36495</v>
      </c>
      <c r="B234">
        <v>225.1</v>
      </c>
      <c r="D234">
        <v>92</v>
      </c>
      <c r="E234">
        <v>133.1</v>
      </c>
      <c r="G234">
        <v>25.3</v>
      </c>
      <c r="H234">
        <v>113.5</v>
      </c>
      <c r="I234">
        <v>86.4</v>
      </c>
    </row>
    <row r="235" spans="1:9" x14ac:dyDescent="0.25">
      <c r="A235" s="1">
        <v>36465</v>
      </c>
      <c r="B235">
        <v>230.2</v>
      </c>
      <c r="D235">
        <v>91.9</v>
      </c>
      <c r="E235">
        <v>138.30000000000001</v>
      </c>
      <c r="G235">
        <v>27.6</v>
      </c>
      <c r="H235">
        <v>116.3</v>
      </c>
      <c r="I235">
        <v>86.4</v>
      </c>
    </row>
    <row r="236" spans="1:9" x14ac:dyDescent="0.25">
      <c r="A236" s="1">
        <v>36434</v>
      </c>
      <c r="B236">
        <v>225.7</v>
      </c>
      <c r="D236">
        <v>90.6</v>
      </c>
      <c r="E236">
        <v>135.1</v>
      </c>
      <c r="G236">
        <v>26.7</v>
      </c>
      <c r="H236">
        <v>113.6</v>
      </c>
      <c r="I236">
        <v>85.3</v>
      </c>
    </row>
    <row r="237" spans="1:9" x14ac:dyDescent="0.25">
      <c r="A237" s="1">
        <v>36404</v>
      </c>
      <c r="B237">
        <v>222.1</v>
      </c>
      <c r="D237">
        <v>89.7</v>
      </c>
      <c r="E237">
        <v>132.4</v>
      </c>
      <c r="G237">
        <v>25.8</v>
      </c>
      <c r="H237">
        <v>113</v>
      </c>
      <c r="I237">
        <v>83.3</v>
      </c>
    </row>
    <row r="238" spans="1:9" x14ac:dyDescent="0.25">
      <c r="A238" s="1">
        <v>36373</v>
      </c>
      <c r="B238">
        <v>221.8</v>
      </c>
      <c r="D238">
        <v>91.3</v>
      </c>
      <c r="E238">
        <v>130.5</v>
      </c>
      <c r="G238">
        <v>24</v>
      </c>
      <c r="H238">
        <v>113.9</v>
      </c>
      <c r="I238">
        <v>83.8</v>
      </c>
    </row>
    <row r="239" spans="1:9" x14ac:dyDescent="0.25">
      <c r="A239" s="1">
        <v>36342</v>
      </c>
      <c r="B239">
        <v>221.1</v>
      </c>
      <c r="D239">
        <v>88.7</v>
      </c>
      <c r="E239">
        <v>132.4</v>
      </c>
      <c r="G239">
        <v>23.7</v>
      </c>
      <c r="H239">
        <v>113.5</v>
      </c>
      <c r="I239">
        <v>83.9</v>
      </c>
    </row>
    <row r="240" spans="1:9" x14ac:dyDescent="0.25">
      <c r="A240" s="1">
        <v>36312</v>
      </c>
      <c r="B240">
        <v>222.6</v>
      </c>
      <c r="D240">
        <v>90.1</v>
      </c>
      <c r="E240">
        <v>132.5</v>
      </c>
      <c r="G240">
        <v>25.9</v>
      </c>
      <c r="H240">
        <v>112.8</v>
      </c>
      <c r="I240">
        <v>83.9</v>
      </c>
    </row>
    <row r="241" spans="1:9" x14ac:dyDescent="0.25">
      <c r="A241" s="1">
        <v>36281</v>
      </c>
      <c r="B241">
        <v>228.2</v>
      </c>
      <c r="D241">
        <v>93.3</v>
      </c>
      <c r="E241">
        <v>134.9</v>
      </c>
      <c r="G241">
        <v>27.2</v>
      </c>
      <c r="H241">
        <v>116.1</v>
      </c>
      <c r="I241">
        <v>84.9</v>
      </c>
    </row>
    <row r="242" spans="1:9" x14ac:dyDescent="0.25">
      <c r="A242" s="1">
        <v>36251</v>
      </c>
      <c r="B242">
        <v>238.7</v>
      </c>
      <c r="D242">
        <v>97.9</v>
      </c>
      <c r="E242">
        <v>140.69999999999999</v>
      </c>
      <c r="G242">
        <v>29.9</v>
      </c>
      <c r="H242">
        <v>121.9</v>
      </c>
      <c r="I242">
        <v>86.8</v>
      </c>
    </row>
    <row r="243" spans="1:9" x14ac:dyDescent="0.25">
      <c r="A243" s="1">
        <v>36220</v>
      </c>
      <c r="B243">
        <v>245.3</v>
      </c>
      <c r="D243">
        <v>101.2</v>
      </c>
      <c r="E243">
        <v>144.1</v>
      </c>
      <c r="G243">
        <v>32.1</v>
      </c>
      <c r="H243">
        <v>125.6</v>
      </c>
      <c r="I243">
        <v>87.6</v>
      </c>
    </row>
    <row r="244" spans="1:9" x14ac:dyDescent="0.25">
      <c r="A244" s="1">
        <v>36192</v>
      </c>
      <c r="B244">
        <v>252.3</v>
      </c>
      <c r="D244">
        <v>104.9</v>
      </c>
      <c r="E244">
        <v>147.5</v>
      </c>
      <c r="G244">
        <v>33.799999999999997</v>
      </c>
      <c r="H244">
        <v>129.5</v>
      </c>
      <c r="I244">
        <v>89</v>
      </c>
    </row>
    <row r="245" spans="1:9" x14ac:dyDescent="0.25">
      <c r="A245" s="1">
        <v>36161</v>
      </c>
      <c r="B245">
        <v>256.39999999999998</v>
      </c>
      <c r="D245">
        <v>107.9</v>
      </c>
      <c r="E245">
        <v>148.5</v>
      </c>
      <c r="G245">
        <v>34.9</v>
      </c>
      <c r="H245">
        <v>131.69999999999999</v>
      </c>
      <c r="I245">
        <v>89.8</v>
      </c>
    </row>
    <row r="246" spans="1:9" x14ac:dyDescent="0.25">
      <c r="A246" s="1">
        <v>36130</v>
      </c>
      <c r="B246">
        <v>256</v>
      </c>
      <c r="D246">
        <v>108.4</v>
      </c>
      <c r="E246">
        <v>147.6</v>
      </c>
      <c r="G246">
        <v>34.6</v>
      </c>
      <c r="H246">
        <v>131.80000000000001</v>
      </c>
      <c r="I246">
        <v>89.5</v>
      </c>
    </row>
    <row r="247" spans="1:9" x14ac:dyDescent="0.25">
      <c r="A247" s="1">
        <v>36100</v>
      </c>
      <c r="B247">
        <v>264.2</v>
      </c>
      <c r="D247">
        <v>109.6</v>
      </c>
      <c r="E247">
        <v>154.6</v>
      </c>
      <c r="G247">
        <v>38</v>
      </c>
      <c r="H247">
        <v>136.19999999999999</v>
      </c>
      <c r="I247">
        <v>90</v>
      </c>
    </row>
    <row r="248" spans="1:9" x14ac:dyDescent="0.25">
      <c r="A248" s="1">
        <v>36069</v>
      </c>
      <c r="B248">
        <v>263.39999999999998</v>
      </c>
      <c r="D248">
        <v>109.9</v>
      </c>
      <c r="E248">
        <v>153.5</v>
      </c>
      <c r="G248">
        <v>38.1</v>
      </c>
      <c r="H248">
        <v>135.5</v>
      </c>
      <c r="I248">
        <v>89.8</v>
      </c>
    </row>
    <row r="249" spans="1:9" x14ac:dyDescent="0.25">
      <c r="A249" s="1">
        <v>36039</v>
      </c>
      <c r="B249">
        <v>262.60000000000002</v>
      </c>
      <c r="D249">
        <v>110.2</v>
      </c>
      <c r="E249">
        <v>152.4</v>
      </c>
      <c r="G249">
        <v>37.299999999999997</v>
      </c>
      <c r="H249">
        <v>135.1</v>
      </c>
      <c r="I249">
        <v>90.2</v>
      </c>
    </row>
    <row r="250" spans="1:9" x14ac:dyDescent="0.25">
      <c r="A250" s="1">
        <v>36008</v>
      </c>
      <c r="B250">
        <v>257.39999999999998</v>
      </c>
      <c r="D250">
        <v>110.2</v>
      </c>
      <c r="E250">
        <v>147.19999999999999</v>
      </c>
      <c r="G250">
        <v>33.6</v>
      </c>
      <c r="H250">
        <v>133.30000000000001</v>
      </c>
      <c r="I250">
        <v>90.5</v>
      </c>
    </row>
    <row r="251" spans="1:9" x14ac:dyDescent="0.25">
      <c r="A251" s="1">
        <v>35977</v>
      </c>
      <c r="B251">
        <v>257.3</v>
      </c>
      <c r="D251">
        <v>107.6</v>
      </c>
      <c r="E251">
        <v>149.69999999999999</v>
      </c>
      <c r="G251">
        <v>33.6</v>
      </c>
      <c r="H251">
        <v>133.30000000000001</v>
      </c>
      <c r="I251">
        <v>90.4</v>
      </c>
    </row>
    <row r="252" spans="1:9" x14ac:dyDescent="0.25">
      <c r="A252" s="1">
        <v>35947</v>
      </c>
      <c r="B252">
        <v>261.7</v>
      </c>
      <c r="D252">
        <v>110.3</v>
      </c>
      <c r="E252">
        <v>151.4</v>
      </c>
      <c r="G252">
        <v>36.1</v>
      </c>
      <c r="H252">
        <v>134.5</v>
      </c>
      <c r="I252">
        <v>91.1</v>
      </c>
    </row>
    <row r="253" spans="1:9" x14ac:dyDescent="0.25">
      <c r="A253" s="1">
        <v>35916</v>
      </c>
      <c r="B253">
        <v>268.89999999999998</v>
      </c>
      <c r="D253">
        <v>114.8</v>
      </c>
      <c r="E253">
        <v>154.19999999999999</v>
      </c>
      <c r="G253">
        <v>38</v>
      </c>
      <c r="H253">
        <v>138.5</v>
      </c>
      <c r="I253">
        <v>92.4</v>
      </c>
    </row>
    <row r="254" spans="1:9" x14ac:dyDescent="0.25">
      <c r="A254" s="1">
        <v>35886</v>
      </c>
      <c r="B254">
        <v>279</v>
      </c>
      <c r="D254">
        <v>119.8</v>
      </c>
      <c r="E254">
        <v>159.19999999999999</v>
      </c>
      <c r="G254">
        <v>41</v>
      </c>
      <c r="H254">
        <v>144.1</v>
      </c>
      <c r="I254">
        <v>93.9</v>
      </c>
    </row>
    <row r="255" spans="1:9" x14ac:dyDescent="0.25">
      <c r="A255" s="1">
        <v>35855</v>
      </c>
      <c r="B255">
        <v>293.3</v>
      </c>
      <c r="D255">
        <v>126.6</v>
      </c>
      <c r="E255">
        <v>166.8</v>
      </c>
      <c r="G255">
        <v>45.4</v>
      </c>
      <c r="H255">
        <v>152.1</v>
      </c>
      <c r="I255">
        <v>95.8</v>
      </c>
    </row>
    <row r="256" spans="1:9" x14ac:dyDescent="0.25">
      <c r="A256" s="1">
        <v>35827</v>
      </c>
      <c r="B256">
        <v>300.39999999999998</v>
      </c>
      <c r="D256">
        <v>131.69999999999999</v>
      </c>
      <c r="E256">
        <v>168.7</v>
      </c>
      <c r="G256">
        <v>47.9</v>
      </c>
      <c r="H256">
        <v>155.6</v>
      </c>
      <c r="I256">
        <v>96.9</v>
      </c>
    </row>
    <row r="257" spans="1:9" x14ac:dyDescent="0.25">
      <c r="A257" s="1">
        <v>35796</v>
      </c>
      <c r="B257">
        <v>306.3</v>
      </c>
      <c r="D257">
        <v>136.19999999999999</v>
      </c>
      <c r="E257">
        <v>170.1</v>
      </c>
      <c r="G257">
        <v>49.8</v>
      </c>
      <c r="H257">
        <v>158.6</v>
      </c>
      <c r="I257">
        <v>97.9</v>
      </c>
    </row>
    <row r="258" spans="1:9" x14ac:dyDescent="0.25">
      <c r="A258" s="1">
        <v>35765</v>
      </c>
      <c r="B258">
        <v>307.39999999999998</v>
      </c>
      <c r="D258">
        <v>137.19999999999999</v>
      </c>
      <c r="E258">
        <v>170.2</v>
      </c>
      <c r="G258">
        <v>50.5</v>
      </c>
      <c r="H258">
        <v>158.9</v>
      </c>
      <c r="I258">
        <v>98.1</v>
      </c>
    </row>
    <row r="259" spans="1:9" x14ac:dyDescent="0.25">
      <c r="A259" s="1">
        <v>35735</v>
      </c>
      <c r="B259">
        <v>315.2</v>
      </c>
      <c r="D259">
        <v>139.69999999999999</v>
      </c>
      <c r="E259">
        <v>175.6</v>
      </c>
      <c r="G259">
        <v>54.1</v>
      </c>
      <c r="H259">
        <v>160.19999999999999</v>
      </c>
      <c r="I259">
        <v>101</v>
      </c>
    </row>
    <row r="260" spans="1:9" x14ac:dyDescent="0.25">
      <c r="A260" s="1">
        <v>35704</v>
      </c>
      <c r="B260">
        <v>313.3</v>
      </c>
      <c r="D260">
        <v>139.6</v>
      </c>
      <c r="E260">
        <v>173.7</v>
      </c>
      <c r="G260">
        <v>53.4</v>
      </c>
      <c r="H260">
        <v>159.1</v>
      </c>
      <c r="I260">
        <v>100.8</v>
      </c>
    </row>
    <row r="261" spans="1:9" x14ac:dyDescent="0.25">
      <c r="A261" s="1">
        <v>35674</v>
      </c>
      <c r="B261">
        <v>310.2</v>
      </c>
      <c r="D261">
        <v>139.4</v>
      </c>
      <c r="E261">
        <v>170.8</v>
      </c>
      <c r="G261">
        <v>51.7</v>
      </c>
      <c r="H261">
        <v>158.1</v>
      </c>
      <c r="I261">
        <v>100.4</v>
      </c>
    </row>
    <row r="262" spans="1:9" x14ac:dyDescent="0.25">
      <c r="A262" s="1">
        <v>35643</v>
      </c>
      <c r="B262">
        <v>302.89999999999998</v>
      </c>
      <c r="D262">
        <v>138.4</v>
      </c>
      <c r="E262">
        <v>164.5</v>
      </c>
      <c r="G262">
        <v>46.6</v>
      </c>
      <c r="H262">
        <v>155.5</v>
      </c>
      <c r="I262">
        <v>100.8</v>
      </c>
    </row>
    <row r="263" spans="1:9" x14ac:dyDescent="0.25">
      <c r="A263" s="1">
        <v>35612</v>
      </c>
      <c r="B263">
        <v>305.10000000000002</v>
      </c>
      <c r="D263">
        <v>136.9</v>
      </c>
      <c r="E263">
        <v>168.2</v>
      </c>
      <c r="G263">
        <v>47.7</v>
      </c>
      <c r="H263">
        <v>156.30000000000001</v>
      </c>
      <c r="I263">
        <v>101.1</v>
      </c>
    </row>
    <row r="264" spans="1:9" x14ac:dyDescent="0.25">
      <c r="A264" s="1">
        <v>35582</v>
      </c>
      <c r="B264">
        <v>314.60000000000002</v>
      </c>
      <c r="D264">
        <v>143.19999999999999</v>
      </c>
      <c r="E264">
        <v>171.5</v>
      </c>
      <c r="G264">
        <v>52.1</v>
      </c>
      <c r="H264">
        <v>160.6</v>
      </c>
      <c r="I264">
        <v>101.9</v>
      </c>
    </row>
    <row r="265" spans="1:9" x14ac:dyDescent="0.25">
      <c r="A265" s="1">
        <v>35551</v>
      </c>
      <c r="B265">
        <v>323.39999999999998</v>
      </c>
      <c r="D265">
        <v>149</v>
      </c>
      <c r="E265">
        <v>174.3</v>
      </c>
      <c r="G265">
        <v>55</v>
      </c>
      <c r="H265">
        <v>165.3</v>
      </c>
      <c r="I265">
        <v>103</v>
      </c>
    </row>
    <row r="266" spans="1:9" x14ac:dyDescent="0.25">
      <c r="A266" s="1">
        <v>35521</v>
      </c>
      <c r="B266">
        <v>332.4</v>
      </c>
      <c r="D266">
        <v>153.1</v>
      </c>
      <c r="E266">
        <v>179.3</v>
      </c>
      <c r="G266">
        <v>57.9</v>
      </c>
      <c r="H266">
        <v>170.4</v>
      </c>
      <c r="I266">
        <v>104.2</v>
      </c>
    </row>
    <row r="267" spans="1:9" x14ac:dyDescent="0.25">
      <c r="A267" s="1">
        <v>35490</v>
      </c>
      <c r="B267">
        <v>341.5</v>
      </c>
      <c r="D267">
        <v>158.5</v>
      </c>
      <c r="E267">
        <v>183</v>
      </c>
      <c r="G267">
        <v>60.8</v>
      </c>
      <c r="H267">
        <v>175.4</v>
      </c>
      <c r="I267">
        <v>105.4</v>
      </c>
    </row>
    <row r="268" spans="1:9" x14ac:dyDescent="0.25">
      <c r="A268" s="1">
        <v>35462</v>
      </c>
      <c r="B268">
        <v>350.8</v>
      </c>
      <c r="D268">
        <v>163.5</v>
      </c>
      <c r="E268">
        <v>187.3</v>
      </c>
      <c r="G268">
        <v>64.3</v>
      </c>
      <c r="H268">
        <v>180</v>
      </c>
      <c r="I268">
        <v>106.5</v>
      </c>
    </row>
    <row r="269" spans="1:9" x14ac:dyDescent="0.25">
      <c r="A269" s="1">
        <v>35431</v>
      </c>
      <c r="B269">
        <v>352.5</v>
      </c>
      <c r="D269">
        <v>165.6</v>
      </c>
      <c r="E269">
        <v>186.9</v>
      </c>
      <c r="G269">
        <v>64.400000000000006</v>
      </c>
      <c r="H269">
        <v>181.3</v>
      </c>
      <c r="I269">
        <v>106.8</v>
      </c>
    </row>
    <row r="270" spans="1:9" x14ac:dyDescent="0.25">
      <c r="A270" s="1">
        <v>35400</v>
      </c>
      <c r="B270">
        <v>351</v>
      </c>
      <c r="D270">
        <v>164.6</v>
      </c>
      <c r="E270">
        <v>186.4</v>
      </c>
      <c r="G270">
        <v>63.9</v>
      </c>
      <c r="H270">
        <v>180.7</v>
      </c>
      <c r="I270">
        <v>106.4</v>
      </c>
    </row>
    <row r="271" spans="1:9" x14ac:dyDescent="0.25">
      <c r="A271" s="1">
        <v>35370</v>
      </c>
      <c r="B271">
        <v>355.3</v>
      </c>
      <c r="D271">
        <v>164.4</v>
      </c>
      <c r="E271">
        <v>191</v>
      </c>
      <c r="G271">
        <v>67.400000000000006</v>
      </c>
      <c r="H271">
        <v>182</v>
      </c>
      <c r="I271">
        <v>105.9</v>
      </c>
    </row>
    <row r="272" spans="1:9" x14ac:dyDescent="0.25">
      <c r="A272" s="1">
        <v>35339</v>
      </c>
      <c r="B272">
        <v>351.6</v>
      </c>
      <c r="D272">
        <v>162.6</v>
      </c>
      <c r="E272">
        <v>189.1</v>
      </c>
      <c r="G272">
        <v>65.900000000000006</v>
      </c>
      <c r="H272">
        <v>180.3</v>
      </c>
      <c r="I272">
        <v>105.4</v>
      </c>
    </row>
    <row r="273" spans="1:9" x14ac:dyDescent="0.25">
      <c r="A273" s="1">
        <v>35309</v>
      </c>
      <c r="B273">
        <v>346.4</v>
      </c>
      <c r="D273">
        <v>161.1</v>
      </c>
      <c r="E273">
        <v>185.2</v>
      </c>
      <c r="G273">
        <v>63.6</v>
      </c>
      <c r="H273">
        <v>177.9</v>
      </c>
      <c r="I273">
        <v>104.8</v>
      </c>
    </row>
    <row r="274" spans="1:9" x14ac:dyDescent="0.25">
      <c r="A274" s="1">
        <v>35278</v>
      </c>
      <c r="B274">
        <v>337.9</v>
      </c>
      <c r="D274">
        <v>158.69999999999999</v>
      </c>
      <c r="E274">
        <v>179.2</v>
      </c>
      <c r="G274">
        <v>58</v>
      </c>
      <c r="H274">
        <v>175.3</v>
      </c>
      <c r="I274">
        <v>104.6</v>
      </c>
    </row>
    <row r="275" spans="1:9" x14ac:dyDescent="0.25">
      <c r="A275" s="1">
        <v>35247</v>
      </c>
      <c r="B275">
        <v>341</v>
      </c>
      <c r="D275">
        <v>157.80000000000001</v>
      </c>
      <c r="E275">
        <v>183.2</v>
      </c>
      <c r="G275">
        <v>59.6</v>
      </c>
      <c r="H275">
        <v>176.9</v>
      </c>
      <c r="I275">
        <v>104.5</v>
      </c>
    </row>
    <row r="276" spans="1:9" x14ac:dyDescent="0.25">
      <c r="A276" s="1">
        <v>35217</v>
      </c>
      <c r="B276">
        <v>347.3</v>
      </c>
      <c r="D276">
        <v>162.80000000000001</v>
      </c>
      <c r="E276">
        <v>184.5</v>
      </c>
      <c r="G276">
        <v>63.6</v>
      </c>
      <c r="H276">
        <v>179</v>
      </c>
      <c r="I276">
        <v>104.8</v>
      </c>
    </row>
    <row r="277" spans="1:9" x14ac:dyDescent="0.25">
      <c r="A277" s="1">
        <v>35186</v>
      </c>
      <c r="B277">
        <v>355.7</v>
      </c>
      <c r="D277">
        <v>168</v>
      </c>
      <c r="E277">
        <v>187.7</v>
      </c>
      <c r="G277">
        <v>66.400000000000006</v>
      </c>
      <c r="H277">
        <v>183.9</v>
      </c>
      <c r="I277">
        <v>105.4</v>
      </c>
    </row>
    <row r="278" spans="1:9" x14ac:dyDescent="0.25">
      <c r="A278" s="1">
        <v>35156</v>
      </c>
      <c r="B278">
        <v>365.6</v>
      </c>
      <c r="D278">
        <v>172.5</v>
      </c>
      <c r="E278">
        <v>193.2</v>
      </c>
      <c r="G278">
        <v>69</v>
      </c>
      <c r="H278">
        <v>190.1</v>
      </c>
      <c r="I278">
        <v>106.6</v>
      </c>
    </row>
    <row r="279" spans="1:9" x14ac:dyDescent="0.25">
      <c r="A279" s="1">
        <v>35125</v>
      </c>
      <c r="B279">
        <v>377.6</v>
      </c>
      <c r="D279">
        <v>178.7</v>
      </c>
      <c r="E279">
        <v>198.9</v>
      </c>
      <c r="G279">
        <v>73</v>
      </c>
      <c r="H279">
        <v>196.6</v>
      </c>
      <c r="I279">
        <v>108</v>
      </c>
    </row>
    <row r="280" spans="1:9" x14ac:dyDescent="0.25">
      <c r="A280" s="1">
        <v>35096</v>
      </c>
      <c r="B280">
        <v>382.1</v>
      </c>
      <c r="D280">
        <v>181.6</v>
      </c>
      <c r="E280">
        <v>200.5</v>
      </c>
      <c r="G280">
        <v>75.2</v>
      </c>
      <c r="H280">
        <v>198.4</v>
      </c>
      <c r="I280">
        <v>108.4</v>
      </c>
    </row>
    <row r="281" spans="1:9" x14ac:dyDescent="0.25">
      <c r="A281" s="1">
        <v>35065</v>
      </c>
      <c r="B281">
        <v>385.1</v>
      </c>
      <c r="D281">
        <v>183.6</v>
      </c>
      <c r="E281">
        <v>201.6</v>
      </c>
      <c r="G281">
        <v>75.900000000000006</v>
      </c>
      <c r="H281">
        <v>200.6</v>
      </c>
      <c r="I281">
        <v>108.6</v>
      </c>
    </row>
    <row r="282" spans="1:9" x14ac:dyDescent="0.25">
      <c r="A282" t="s">
        <v>0</v>
      </c>
    </row>
    <row r="283" spans="1:9" x14ac:dyDescent="0.25">
      <c r="A283" t="s">
        <v>16</v>
      </c>
    </row>
    <row r="284" spans="1:9" x14ac:dyDescent="0.25">
      <c r="A284" t="s">
        <v>2</v>
      </c>
    </row>
    <row r="285" spans="1:9" x14ac:dyDescent="0.25">
      <c r="A285" t="s">
        <v>3</v>
      </c>
    </row>
    <row r="286" spans="1:9" x14ac:dyDescent="0.25">
      <c r="A286" t="s">
        <v>17</v>
      </c>
    </row>
    <row r="287" spans="1:9" x14ac:dyDescent="0.25">
      <c r="A287" t="s">
        <v>6</v>
      </c>
    </row>
    <row r="288" spans="1:9" x14ac:dyDescent="0.25">
      <c r="A288" t="s">
        <v>7</v>
      </c>
    </row>
    <row r="289" spans="1:9" x14ac:dyDescent="0.25">
      <c r="B289" t="s">
        <v>8</v>
      </c>
      <c r="C289" t="s">
        <v>9</v>
      </c>
      <c r="D289" t="s">
        <v>10</v>
      </c>
      <c r="E289" t="s">
        <v>11</v>
      </c>
      <c r="F289" t="s">
        <v>12</v>
      </c>
      <c r="G289" t="s">
        <v>13</v>
      </c>
      <c r="H289" t="s">
        <v>14</v>
      </c>
      <c r="I289" t="s">
        <v>15</v>
      </c>
    </row>
    <row r="290" spans="1:9" x14ac:dyDescent="0.25">
      <c r="A290" s="1">
        <v>43313</v>
      </c>
      <c r="B290">
        <v>3182.1</v>
      </c>
      <c r="D290">
        <v>1307</v>
      </c>
      <c r="E290">
        <v>1875.1</v>
      </c>
      <c r="G290">
        <v>240.8</v>
      </c>
      <c r="H290">
        <v>1330.3</v>
      </c>
      <c r="I290">
        <v>1610.9</v>
      </c>
    </row>
    <row r="291" spans="1:9" x14ac:dyDescent="0.25">
      <c r="A291" s="1">
        <v>43282</v>
      </c>
      <c r="B291">
        <v>3135</v>
      </c>
      <c r="D291">
        <v>1279.5999999999999</v>
      </c>
      <c r="E291">
        <v>1855.4</v>
      </c>
      <c r="G291">
        <v>237.7</v>
      </c>
      <c r="H291">
        <v>1298.5</v>
      </c>
      <c r="I291">
        <v>1598.9</v>
      </c>
    </row>
    <row r="292" spans="1:9" x14ac:dyDescent="0.25">
      <c r="A292" s="1">
        <v>43252</v>
      </c>
      <c r="B292">
        <v>3162.2</v>
      </c>
      <c r="D292">
        <v>1295.4000000000001</v>
      </c>
      <c r="E292">
        <v>1866.8</v>
      </c>
      <c r="G292">
        <v>240.2</v>
      </c>
      <c r="H292">
        <v>1308.8</v>
      </c>
      <c r="I292">
        <v>1613.2</v>
      </c>
    </row>
    <row r="293" spans="1:9" x14ac:dyDescent="0.25">
      <c r="A293" s="1">
        <v>43221</v>
      </c>
      <c r="B293">
        <v>3252.1</v>
      </c>
      <c r="D293">
        <v>1347.1</v>
      </c>
      <c r="E293">
        <v>1905</v>
      </c>
      <c r="G293">
        <v>257.10000000000002</v>
      </c>
      <c r="H293">
        <v>1352.7</v>
      </c>
      <c r="I293">
        <v>1642.3</v>
      </c>
    </row>
    <row r="294" spans="1:9" x14ac:dyDescent="0.25">
      <c r="A294" s="1">
        <v>43191</v>
      </c>
      <c r="B294">
        <v>3335.9</v>
      </c>
      <c r="D294">
        <v>1399</v>
      </c>
      <c r="E294">
        <v>1936.9</v>
      </c>
      <c r="G294">
        <v>266.89999999999998</v>
      </c>
      <c r="H294">
        <v>1398.9</v>
      </c>
      <c r="I294">
        <v>1670.1</v>
      </c>
    </row>
    <row r="295" spans="1:9" x14ac:dyDescent="0.25">
      <c r="A295" s="1">
        <v>43160</v>
      </c>
      <c r="B295">
        <v>3422.6</v>
      </c>
      <c r="D295">
        <v>1454.1</v>
      </c>
      <c r="E295">
        <v>1968.4</v>
      </c>
      <c r="G295">
        <v>274.39999999999998</v>
      </c>
      <c r="H295">
        <v>1450.6</v>
      </c>
      <c r="I295">
        <v>1697.6</v>
      </c>
    </row>
    <row r="296" spans="1:9" x14ac:dyDescent="0.25">
      <c r="A296" s="1">
        <v>43132</v>
      </c>
      <c r="B296">
        <v>3470.2</v>
      </c>
      <c r="D296">
        <v>1472.4</v>
      </c>
      <c r="E296">
        <v>1997.9</v>
      </c>
      <c r="G296">
        <v>276.10000000000002</v>
      </c>
      <c r="H296">
        <v>1481.6</v>
      </c>
      <c r="I296">
        <v>1712.5</v>
      </c>
    </row>
    <row r="297" spans="1:9" x14ac:dyDescent="0.25">
      <c r="A297" s="1">
        <v>43101</v>
      </c>
      <c r="B297">
        <v>3476.5</v>
      </c>
      <c r="D297">
        <v>1475.5</v>
      </c>
      <c r="E297">
        <v>2001</v>
      </c>
      <c r="G297">
        <v>267.8</v>
      </c>
      <c r="H297">
        <v>1490.7</v>
      </c>
      <c r="I297">
        <v>1718.1</v>
      </c>
    </row>
    <row r="298" spans="1:9" x14ac:dyDescent="0.25">
      <c r="A298" s="1">
        <v>43070</v>
      </c>
      <c r="B298">
        <v>3412.8</v>
      </c>
      <c r="D298">
        <v>1459.7</v>
      </c>
      <c r="E298">
        <v>1953.1</v>
      </c>
      <c r="G298">
        <v>268.39999999999998</v>
      </c>
      <c r="H298">
        <v>1447.9</v>
      </c>
      <c r="I298">
        <v>1696.5</v>
      </c>
    </row>
    <row r="299" spans="1:9" x14ac:dyDescent="0.25">
      <c r="A299" s="1">
        <v>43040</v>
      </c>
      <c r="B299">
        <v>3474.3</v>
      </c>
      <c r="D299">
        <v>1465.7</v>
      </c>
      <c r="E299">
        <v>2008.6</v>
      </c>
      <c r="G299">
        <v>291.5</v>
      </c>
      <c r="H299">
        <v>1475.4</v>
      </c>
      <c r="I299">
        <v>1707.4</v>
      </c>
    </row>
    <row r="300" spans="1:9" x14ac:dyDescent="0.25">
      <c r="A300" s="1">
        <v>43009</v>
      </c>
      <c r="B300">
        <v>3467</v>
      </c>
      <c r="D300">
        <v>1465.4</v>
      </c>
      <c r="E300">
        <v>2001.6</v>
      </c>
      <c r="G300">
        <v>297.5</v>
      </c>
      <c r="H300">
        <v>1465.9</v>
      </c>
      <c r="I300">
        <v>1703.6</v>
      </c>
    </row>
    <row r="301" spans="1:9" x14ac:dyDescent="0.25">
      <c r="A301" s="1">
        <v>42979</v>
      </c>
      <c r="B301">
        <v>3410.2</v>
      </c>
      <c r="D301">
        <v>1439.5</v>
      </c>
      <c r="E301">
        <v>1970.7</v>
      </c>
      <c r="G301">
        <v>288.39999999999998</v>
      </c>
      <c r="H301">
        <v>1434</v>
      </c>
      <c r="I301">
        <v>1687.8</v>
      </c>
    </row>
    <row r="302" spans="1:9" x14ac:dyDescent="0.25">
      <c r="A302" s="1">
        <v>42948</v>
      </c>
      <c r="B302">
        <v>3382.3</v>
      </c>
      <c r="D302">
        <v>1431.4</v>
      </c>
      <c r="E302">
        <v>1950.9</v>
      </c>
      <c r="G302">
        <v>257.89999999999998</v>
      </c>
      <c r="H302">
        <v>1436</v>
      </c>
      <c r="I302">
        <v>1688.4</v>
      </c>
    </row>
    <row r="303" spans="1:9" x14ac:dyDescent="0.25">
      <c r="A303" s="1">
        <v>42917</v>
      </c>
      <c r="B303">
        <v>3335.9</v>
      </c>
      <c r="D303">
        <v>1407.6</v>
      </c>
      <c r="E303">
        <v>1928.3</v>
      </c>
      <c r="G303">
        <v>253.2</v>
      </c>
      <c r="H303">
        <v>1404.7</v>
      </c>
      <c r="I303">
        <v>1678</v>
      </c>
    </row>
    <row r="304" spans="1:9" x14ac:dyDescent="0.25">
      <c r="A304" s="1">
        <v>42887</v>
      </c>
      <c r="B304">
        <v>3362.8</v>
      </c>
      <c r="D304">
        <v>1423.7</v>
      </c>
      <c r="E304">
        <v>1939.1</v>
      </c>
      <c r="G304">
        <v>250.9</v>
      </c>
      <c r="H304">
        <v>1415.9</v>
      </c>
      <c r="I304">
        <v>1696.1</v>
      </c>
    </row>
    <row r="305" spans="1:9" x14ac:dyDescent="0.25">
      <c r="A305" s="1">
        <v>42856</v>
      </c>
      <c r="B305">
        <v>3461.1</v>
      </c>
      <c r="D305">
        <v>1478.7</v>
      </c>
      <c r="E305">
        <v>1982.5</v>
      </c>
      <c r="G305">
        <v>268.10000000000002</v>
      </c>
      <c r="H305">
        <v>1467</v>
      </c>
      <c r="I305">
        <v>1726.1</v>
      </c>
    </row>
    <row r="306" spans="1:9" x14ac:dyDescent="0.25">
      <c r="A306" s="1">
        <v>42826</v>
      </c>
      <c r="B306">
        <v>3573</v>
      </c>
      <c r="D306">
        <v>1546.8</v>
      </c>
      <c r="E306">
        <v>2026.3</v>
      </c>
      <c r="G306">
        <v>280.10000000000002</v>
      </c>
      <c r="H306">
        <v>1532.1</v>
      </c>
      <c r="I306">
        <v>1760.8</v>
      </c>
    </row>
    <row r="307" spans="1:9" x14ac:dyDescent="0.25">
      <c r="A307" s="1">
        <v>42795</v>
      </c>
      <c r="B307">
        <v>3702.3</v>
      </c>
      <c r="D307">
        <v>1615.9</v>
      </c>
      <c r="E307">
        <v>2086.4</v>
      </c>
      <c r="G307">
        <v>299.39999999999998</v>
      </c>
      <c r="H307">
        <v>1606.5</v>
      </c>
      <c r="I307">
        <v>1796.4</v>
      </c>
    </row>
    <row r="308" spans="1:9" x14ac:dyDescent="0.25">
      <c r="A308" s="1">
        <v>42767</v>
      </c>
      <c r="B308">
        <v>3750.9</v>
      </c>
      <c r="D308">
        <v>1647</v>
      </c>
      <c r="E308">
        <v>2103.9</v>
      </c>
      <c r="G308">
        <v>301.60000000000002</v>
      </c>
      <c r="H308">
        <v>1638.8</v>
      </c>
      <c r="I308">
        <v>1810.4</v>
      </c>
    </row>
    <row r="309" spans="1:9" x14ac:dyDescent="0.25">
      <c r="A309" s="1">
        <v>42736</v>
      </c>
      <c r="B309">
        <v>3760.2</v>
      </c>
      <c r="D309">
        <v>1655.4</v>
      </c>
      <c r="E309">
        <v>2104.9</v>
      </c>
      <c r="G309">
        <v>296.60000000000002</v>
      </c>
      <c r="H309">
        <v>1649.3</v>
      </c>
      <c r="I309">
        <v>1814.4</v>
      </c>
    </row>
    <row r="310" spans="1:9" x14ac:dyDescent="0.25">
      <c r="A310" s="1">
        <v>42705</v>
      </c>
      <c r="B310">
        <v>3703</v>
      </c>
      <c r="D310">
        <v>1642.3</v>
      </c>
      <c r="E310">
        <v>2060.6999999999998</v>
      </c>
      <c r="G310">
        <v>294.60000000000002</v>
      </c>
      <c r="H310">
        <v>1614.8</v>
      </c>
      <c r="I310">
        <v>1793.6</v>
      </c>
    </row>
    <row r="311" spans="1:9" x14ac:dyDescent="0.25">
      <c r="A311" s="1">
        <v>42675</v>
      </c>
      <c r="B311">
        <v>3789.8</v>
      </c>
      <c r="D311">
        <v>1663.9</v>
      </c>
      <c r="E311">
        <v>2126</v>
      </c>
      <c r="G311">
        <v>325.60000000000002</v>
      </c>
      <c r="H311">
        <v>1655.3</v>
      </c>
      <c r="I311">
        <v>1808.9</v>
      </c>
    </row>
    <row r="312" spans="1:9" x14ac:dyDescent="0.25">
      <c r="A312" s="1">
        <v>42644</v>
      </c>
      <c r="B312">
        <v>3765</v>
      </c>
      <c r="D312">
        <v>1651.8</v>
      </c>
      <c r="E312">
        <v>2113.1999999999998</v>
      </c>
      <c r="G312">
        <v>319.39999999999998</v>
      </c>
      <c r="H312">
        <v>1642.5</v>
      </c>
      <c r="I312">
        <v>1803.1</v>
      </c>
    </row>
    <row r="313" spans="1:9" x14ac:dyDescent="0.25">
      <c r="A313" s="1">
        <v>42614</v>
      </c>
      <c r="B313">
        <v>3720.3</v>
      </c>
      <c r="D313">
        <v>1628.4</v>
      </c>
      <c r="E313">
        <v>2091.9</v>
      </c>
      <c r="G313">
        <v>309.2</v>
      </c>
      <c r="H313">
        <v>1622.7</v>
      </c>
      <c r="I313">
        <v>1788.4</v>
      </c>
    </row>
    <row r="314" spans="1:9" x14ac:dyDescent="0.25">
      <c r="A314" s="1">
        <v>42583</v>
      </c>
      <c r="B314">
        <v>3697.5</v>
      </c>
      <c r="D314">
        <v>1624.3</v>
      </c>
      <c r="E314">
        <v>2073.1999999999998</v>
      </c>
      <c r="G314">
        <v>285</v>
      </c>
      <c r="H314">
        <v>1622.6</v>
      </c>
      <c r="I314">
        <v>1789.9</v>
      </c>
    </row>
    <row r="315" spans="1:9" x14ac:dyDescent="0.25">
      <c r="A315" s="1">
        <v>42552</v>
      </c>
      <c r="B315">
        <v>3683.1</v>
      </c>
      <c r="D315">
        <v>1616.7</v>
      </c>
      <c r="E315">
        <v>2066.3000000000002</v>
      </c>
      <c r="G315">
        <v>287.5</v>
      </c>
      <c r="H315">
        <v>1608</v>
      </c>
      <c r="I315">
        <v>1787.6</v>
      </c>
    </row>
    <row r="316" spans="1:9" x14ac:dyDescent="0.25">
      <c r="A316" s="1">
        <v>42522</v>
      </c>
      <c r="B316">
        <v>3767.1</v>
      </c>
      <c r="D316">
        <v>1665.7</v>
      </c>
      <c r="E316">
        <v>2101.4</v>
      </c>
      <c r="G316">
        <v>300.39999999999998</v>
      </c>
      <c r="H316">
        <v>1648.6</v>
      </c>
      <c r="I316">
        <v>1818.1</v>
      </c>
    </row>
    <row r="317" spans="1:9" x14ac:dyDescent="0.25">
      <c r="A317" s="1">
        <v>42491</v>
      </c>
      <c r="B317">
        <v>3891.4</v>
      </c>
      <c r="D317">
        <v>1736.6</v>
      </c>
      <c r="E317">
        <v>2154.8000000000002</v>
      </c>
      <c r="G317">
        <v>324.89999999999998</v>
      </c>
      <c r="H317">
        <v>1716.6</v>
      </c>
      <c r="I317">
        <v>1849.9</v>
      </c>
    </row>
    <row r="318" spans="1:9" x14ac:dyDescent="0.25">
      <c r="A318" s="1">
        <v>42461</v>
      </c>
      <c r="B318">
        <v>4011.2</v>
      </c>
      <c r="D318">
        <v>1807.8</v>
      </c>
      <c r="E318">
        <v>2203.4</v>
      </c>
      <c r="G318">
        <v>341.1</v>
      </c>
      <c r="H318">
        <v>1788.8</v>
      </c>
      <c r="I318">
        <v>1881.3</v>
      </c>
    </row>
    <row r="319" spans="1:9" x14ac:dyDescent="0.25">
      <c r="A319" s="1">
        <v>42430</v>
      </c>
      <c r="B319">
        <v>4094.8</v>
      </c>
      <c r="D319">
        <v>1864.5</v>
      </c>
      <c r="E319">
        <v>2230.3000000000002</v>
      </c>
      <c r="G319">
        <v>347.1</v>
      </c>
      <c r="H319">
        <v>1841.3</v>
      </c>
      <c r="I319">
        <v>1906.3</v>
      </c>
    </row>
    <row r="320" spans="1:9" x14ac:dyDescent="0.25">
      <c r="A320" s="1">
        <v>42401</v>
      </c>
      <c r="B320">
        <v>4153</v>
      </c>
      <c r="D320">
        <v>1891.5</v>
      </c>
      <c r="E320">
        <v>2261.5</v>
      </c>
      <c r="G320">
        <v>350.6</v>
      </c>
      <c r="H320">
        <v>1883.9</v>
      </c>
      <c r="I320">
        <v>1918.5</v>
      </c>
    </row>
    <row r="321" spans="1:9" x14ac:dyDescent="0.25">
      <c r="A321" s="1">
        <v>42370</v>
      </c>
      <c r="B321">
        <v>4150.8</v>
      </c>
      <c r="D321">
        <v>1891.7</v>
      </c>
      <c r="E321">
        <v>2259.1</v>
      </c>
      <c r="G321">
        <v>338.3</v>
      </c>
      <c r="H321">
        <v>1890.8</v>
      </c>
      <c r="I321">
        <v>1921.7</v>
      </c>
    </row>
    <row r="322" spans="1:9" x14ac:dyDescent="0.25">
      <c r="A322" s="1">
        <v>42339</v>
      </c>
      <c r="B322">
        <v>4093.5</v>
      </c>
      <c r="D322">
        <v>1875.2</v>
      </c>
      <c r="E322">
        <v>2218.3000000000002</v>
      </c>
      <c r="G322">
        <v>342.2</v>
      </c>
      <c r="H322">
        <v>1852.2</v>
      </c>
      <c r="I322">
        <v>1899.2</v>
      </c>
    </row>
    <row r="323" spans="1:9" x14ac:dyDescent="0.25">
      <c r="A323" s="1">
        <v>42309</v>
      </c>
      <c r="B323">
        <v>4149.3</v>
      </c>
      <c r="D323">
        <v>1872.5</v>
      </c>
      <c r="E323">
        <v>2276.8000000000002</v>
      </c>
      <c r="G323">
        <v>367.1</v>
      </c>
      <c r="H323">
        <v>1883</v>
      </c>
      <c r="I323">
        <v>1899.1</v>
      </c>
    </row>
    <row r="324" spans="1:9" x14ac:dyDescent="0.25">
      <c r="A324" s="1">
        <v>42278</v>
      </c>
      <c r="B324">
        <v>4176.3999999999996</v>
      </c>
      <c r="D324">
        <v>1895.5</v>
      </c>
      <c r="E324">
        <v>2280.9</v>
      </c>
      <c r="G324">
        <v>372.4</v>
      </c>
      <c r="H324">
        <v>1896.3</v>
      </c>
      <c r="I324">
        <v>1907.6</v>
      </c>
    </row>
    <row r="325" spans="1:9" x14ac:dyDescent="0.25">
      <c r="A325" s="1">
        <v>42248</v>
      </c>
      <c r="B325">
        <v>4094</v>
      </c>
      <c r="D325">
        <v>1849.2</v>
      </c>
      <c r="E325">
        <v>2244.8000000000002</v>
      </c>
      <c r="G325">
        <v>359.4</v>
      </c>
      <c r="H325">
        <v>1854.2</v>
      </c>
      <c r="I325">
        <v>1880.4</v>
      </c>
    </row>
    <row r="326" spans="1:9" x14ac:dyDescent="0.25">
      <c r="A326" s="1">
        <v>42217</v>
      </c>
      <c r="B326">
        <v>4068</v>
      </c>
      <c r="D326">
        <v>1845.3</v>
      </c>
      <c r="E326">
        <v>2222.6999999999998</v>
      </c>
      <c r="G326">
        <v>334.4</v>
      </c>
      <c r="H326">
        <v>1853.5</v>
      </c>
      <c r="I326">
        <v>1880</v>
      </c>
    </row>
    <row r="327" spans="1:9" x14ac:dyDescent="0.25">
      <c r="A327" s="1">
        <v>42186</v>
      </c>
      <c r="B327">
        <v>4046.3</v>
      </c>
      <c r="D327">
        <v>1834.1</v>
      </c>
      <c r="E327">
        <v>2212.1</v>
      </c>
      <c r="G327">
        <v>335.5</v>
      </c>
      <c r="H327">
        <v>1837</v>
      </c>
      <c r="I327">
        <v>1873.8</v>
      </c>
    </row>
    <row r="328" spans="1:9" x14ac:dyDescent="0.25">
      <c r="A328" s="1">
        <v>42156</v>
      </c>
      <c r="B328">
        <v>4120.3</v>
      </c>
      <c r="D328">
        <v>1877.7</v>
      </c>
      <c r="E328">
        <v>2242.6</v>
      </c>
      <c r="G328">
        <v>344.5</v>
      </c>
      <c r="H328">
        <v>1878.7</v>
      </c>
      <c r="I328">
        <v>1897.1</v>
      </c>
    </row>
    <row r="329" spans="1:9" x14ac:dyDescent="0.25">
      <c r="A329" s="1">
        <v>42125</v>
      </c>
      <c r="B329">
        <v>4215</v>
      </c>
      <c r="D329">
        <v>1931.2</v>
      </c>
      <c r="E329">
        <v>2283.9</v>
      </c>
      <c r="G329">
        <v>370.7</v>
      </c>
      <c r="H329">
        <v>1935.3</v>
      </c>
      <c r="I329">
        <v>1909</v>
      </c>
    </row>
    <row r="330" spans="1:9" x14ac:dyDescent="0.25">
      <c r="A330" s="1">
        <v>42095</v>
      </c>
      <c r="B330">
        <v>4333</v>
      </c>
      <c r="D330">
        <v>2004.4</v>
      </c>
      <c r="E330">
        <v>2328.6</v>
      </c>
      <c r="G330">
        <v>382</v>
      </c>
      <c r="H330">
        <v>2009.4</v>
      </c>
      <c r="I330">
        <v>1941.6</v>
      </c>
    </row>
    <row r="331" spans="1:9" x14ac:dyDescent="0.25">
      <c r="A331" s="1">
        <v>42064</v>
      </c>
      <c r="B331">
        <v>4451.8999999999996</v>
      </c>
      <c r="D331">
        <v>2080.8000000000002</v>
      </c>
      <c r="E331">
        <v>2371.1999999999998</v>
      </c>
      <c r="G331">
        <v>390.5</v>
      </c>
      <c r="H331">
        <v>2087.1999999999998</v>
      </c>
      <c r="I331">
        <v>1974.2</v>
      </c>
    </row>
    <row r="332" spans="1:9" x14ac:dyDescent="0.25">
      <c r="A332" s="1">
        <v>42036</v>
      </c>
      <c r="B332">
        <v>4512.2</v>
      </c>
      <c r="D332">
        <v>2118</v>
      </c>
      <c r="E332">
        <v>2394.1999999999998</v>
      </c>
      <c r="G332">
        <v>387.5</v>
      </c>
      <c r="H332">
        <v>2136.8000000000002</v>
      </c>
      <c r="I332">
        <v>1987.9</v>
      </c>
    </row>
    <row r="333" spans="1:9" x14ac:dyDescent="0.25">
      <c r="A333" s="1">
        <v>42005</v>
      </c>
      <c r="B333">
        <v>4525.7</v>
      </c>
      <c r="D333">
        <v>2137.8000000000002</v>
      </c>
      <c r="E333">
        <v>2387.9</v>
      </c>
      <c r="G333">
        <v>384.9</v>
      </c>
      <c r="H333">
        <v>2146.4</v>
      </c>
      <c r="I333">
        <v>1994.4</v>
      </c>
    </row>
    <row r="334" spans="1:9" x14ac:dyDescent="0.25">
      <c r="A334" s="1">
        <v>41974</v>
      </c>
      <c r="B334">
        <v>4447.7</v>
      </c>
      <c r="D334">
        <v>2112.5</v>
      </c>
      <c r="E334">
        <v>2335.1999999999998</v>
      </c>
      <c r="G334">
        <v>388</v>
      </c>
      <c r="H334">
        <v>2091.1</v>
      </c>
      <c r="I334">
        <v>1968.7</v>
      </c>
    </row>
    <row r="335" spans="1:9" x14ac:dyDescent="0.25">
      <c r="A335" s="1">
        <v>41944</v>
      </c>
      <c r="B335">
        <v>4512.1000000000004</v>
      </c>
      <c r="D335">
        <v>2120.1999999999998</v>
      </c>
      <c r="E335">
        <v>2391.9</v>
      </c>
      <c r="G335">
        <v>416.9</v>
      </c>
      <c r="H335">
        <v>2123.9</v>
      </c>
      <c r="I335">
        <v>1971.3</v>
      </c>
    </row>
    <row r="336" spans="1:9" x14ac:dyDescent="0.25">
      <c r="A336" s="1">
        <v>41913</v>
      </c>
      <c r="B336">
        <v>4526.8</v>
      </c>
      <c r="D336">
        <v>2136.1999999999998</v>
      </c>
      <c r="E336">
        <v>2390.6</v>
      </c>
      <c r="G336">
        <v>420</v>
      </c>
      <c r="H336">
        <v>2133.1999999999998</v>
      </c>
      <c r="I336">
        <v>1973.6</v>
      </c>
    </row>
    <row r="337" spans="1:9" x14ac:dyDescent="0.25">
      <c r="A337" s="1">
        <v>41883</v>
      </c>
      <c r="B337">
        <v>4447.7</v>
      </c>
      <c r="D337">
        <v>2095.8000000000002</v>
      </c>
      <c r="E337">
        <v>2351.9</v>
      </c>
      <c r="G337">
        <v>410.3</v>
      </c>
      <c r="H337">
        <v>2091</v>
      </c>
      <c r="I337">
        <v>1946.4</v>
      </c>
    </row>
    <row r="338" spans="1:9" x14ac:dyDescent="0.25">
      <c r="A338" s="1">
        <v>41852</v>
      </c>
      <c r="B338">
        <v>4427.8999999999996</v>
      </c>
      <c r="D338">
        <v>2099.8000000000002</v>
      </c>
      <c r="E338">
        <v>2328.1</v>
      </c>
      <c r="G338">
        <v>386.3</v>
      </c>
      <c r="H338">
        <v>2095.1</v>
      </c>
      <c r="I338">
        <v>1946.5</v>
      </c>
    </row>
    <row r="339" spans="1:9" x14ac:dyDescent="0.25">
      <c r="A339" s="1">
        <v>41821</v>
      </c>
      <c r="B339">
        <v>4419.8999999999996</v>
      </c>
      <c r="D339">
        <v>2094.3000000000002</v>
      </c>
      <c r="E339">
        <v>2325.5</v>
      </c>
      <c r="G339">
        <v>391.5</v>
      </c>
      <c r="H339">
        <v>2085.5</v>
      </c>
      <c r="I339">
        <v>1942.9</v>
      </c>
    </row>
    <row r="340" spans="1:9" x14ac:dyDescent="0.25">
      <c r="A340" s="1">
        <v>41791</v>
      </c>
      <c r="B340">
        <v>4449.7</v>
      </c>
      <c r="D340">
        <v>2117</v>
      </c>
      <c r="E340">
        <v>2332.6999999999998</v>
      </c>
      <c r="G340">
        <v>385</v>
      </c>
      <c r="H340">
        <v>2109</v>
      </c>
      <c r="I340">
        <v>1955.7</v>
      </c>
    </row>
    <row r="341" spans="1:9" x14ac:dyDescent="0.25">
      <c r="A341" s="1">
        <v>41760</v>
      </c>
      <c r="B341">
        <v>4572.3999999999996</v>
      </c>
      <c r="D341">
        <v>2188.3000000000002</v>
      </c>
      <c r="E341">
        <v>2384</v>
      </c>
      <c r="G341">
        <v>407.7</v>
      </c>
      <c r="H341">
        <v>2188.1999999999998</v>
      </c>
      <c r="I341">
        <v>1976.5</v>
      </c>
    </row>
    <row r="342" spans="1:9" x14ac:dyDescent="0.25">
      <c r="A342" s="1">
        <v>41730</v>
      </c>
      <c r="B342">
        <v>4684.3</v>
      </c>
      <c r="D342">
        <v>2262.6</v>
      </c>
      <c r="E342">
        <v>2421.6999999999998</v>
      </c>
      <c r="G342">
        <v>416</v>
      </c>
      <c r="H342">
        <v>2266.8000000000002</v>
      </c>
      <c r="I342">
        <v>2001.5</v>
      </c>
    </row>
    <row r="343" spans="1:9" x14ac:dyDescent="0.25">
      <c r="A343" s="1">
        <v>41699</v>
      </c>
      <c r="B343">
        <v>4795.8999999999996</v>
      </c>
      <c r="D343">
        <v>2320.6999999999998</v>
      </c>
      <c r="E343">
        <v>2475.1999999999998</v>
      </c>
      <c r="G343">
        <v>431.7</v>
      </c>
      <c r="H343">
        <v>2345.6</v>
      </c>
      <c r="I343">
        <v>2018.5</v>
      </c>
    </row>
    <row r="344" spans="1:9" x14ac:dyDescent="0.25">
      <c r="A344" s="1">
        <v>41671</v>
      </c>
      <c r="B344">
        <v>4812.5</v>
      </c>
      <c r="D344">
        <v>2334.6</v>
      </c>
      <c r="E344">
        <v>2477.9</v>
      </c>
      <c r="G344">
        <v>428.7</v>
      </c>
      <c r="H344">
        <v>2367</v>
      </c>
      <c r="I344">
        <v>2016.8</v>
      </c>
    </row>
    <row r="345" spans="1:9" x14ac:dyDescent="0.25">
      <c r="A345" s="1">
        <v>41640</v>
      </c>
      <c r="B345">
        <v>4814.3999999999996</v>
      </c>
      <c r="D345">
        <v>2337.4</v>
      </c>
      <c r="E345">
        <v>2477</v>
      </c>
      <c r="G345">
        <v>429.1</v>
      </c>
      <c r="H345">
        <v>2373.3000000000002</v>
      </c>
      <c r="I345">
        <v>2012</v>
      </c>
    </row>
    <row r="346" spans="1:9" x14ac:dyDescent="0.25">
      <c r="A346" s="1">
        <v>41609</v>
      </c>
      <c r="B346">
        <v>4701.3</v>
      </c>
      <c r="D346">
        <v>2294.6999999999998</v>
      </c>
      <c r="E346">
        <v>2406.6</v>
      </c>
      <c r="G346">
        <v>412.6</v>
      </c>
      <c r="H346">
        <v>2311</v>
      </c>
      <c r="I346">
        <v>1977.8</v>
      </c>
    </row>
    <row r="347" spans="1:9" x14ac:dyDescent="0.25">
      <c r="A347" s="1">
        <v>41579</v>
      </c>
      <c r="B347">
        <v>4808.8999999999996</v>
      </c>
      <c r="D347">
        <v>2329.1999999999998</v>
      </c>
      <c r="E347">
        <v>2479.6999999999998</v>
      </c>
      <c r="G347">
        <v>452.3</v>
      </c>
      <c r="H347">
        <v>2371.5</v>
      </c>
      <c r="I347">
        <v>1985.1</v>
      </c>
    </row>
    <row r="348" spans="1:9" x14ac:dyDescent="0.25">
      <c r="A348" s="1">
        <v>41548</v>
      </c>
      <c r="B348">
        <v>4811.3999999999996</v>
      </c>
      <c r="D348">
        <v>2332.6999999999998</v>
      </c>
      <c r="E348">
        <v>2478.6</v>
      </c>
      <c r="G348">
        <v>451.1</v>
      </c>
      <c r="H348">
        <v>2378.9</v>
      </c>
      <c r="I348">
        <v>1981.4</v>
      </c>
    </row>
    <row r="349" spans="1:9" x14ac:dyDescent="0.25">
      <c r="A349" s="1">
        <v>41518</v>
      </c>
      <c r="B349">
        <v>4724.3999999999996</v>
      </c>
      <c r="D349">
        <v>2287.6</v>
      </c>
      <c r="E349">
        <v>2436.8000000000002</v>
      </c>
      <c r="G349">
        <v>435</v>
      </c>
      <c r="H349">
        <v>2335.6</v>
      </c>
      <c r="I349">
        <v>1953.8</v>
      </c>
    </row>
    <row r="350" spans="1:9" x14ac:dyDescent="0.25">
      <c r="A350" s="1">
        <v>41487</v>
      </c>
      <c r="B350">
        <v>4698.8</v>
      </c>
      <c r="D350">
        <v>2288.9</v>
      </c>
      <c r="E350">
        <v>2409.9</v>
      </c>
      <c r="G350">
        <v>406.4</v>
      </c>
      <c r="H350">
        <v>2339.6999999999998</v>
      </c>
      <c r="I350">
        <v>1952.7</v>
      </c>
    </row>
    <row r="351" spans="1:9" x14ac:dyDescent="0.25">
      <c r="A351" s="1">
        <v>41456</v>
      </c>
      <c r="B351">
        <v>4698.8</v>
      </c>
      <c r="D351">
        <v>2287.6999999999998</v>
      </c>
      <c r="E351">
        <v>2411.1999999999998</v>
      </c>
      <c r="G351">
        <v>415.6</v>
      </c>
      <c r="H351">
        <v>2337.1999999999998</v>
      </c>
      <c r="I351">
        <v>1946</v>
      </c>
    </row>
    <row r="352" spans="1:9" x14ac:dyDescent="0.25">
      <c r="A352" s="1">
        <v>41426</v>
      </c>
      <c r="B352">
        <v>4763.7</v>
      </c>
      <c r="D352">
        <v>2332.6</v>
      </c>
      <c r="E352">
        <v>2431.1</v>
      </c>
      <c r="G352">
        <v>424.1</v>
      </c>
      <c r="H352">
        <v>2385.9</v>
      </c>
      <c r="I352">
        <v>1953.7</v>
      </c>
    </row>
    <row r="353" spans="1:9" x14ac:dyDescent="0.25">
      <c r="A353" s="1">
        <v>41395</v>
      </c>
      <c r="B353">
        <v>4890.8999999999996</v>
      </c>
      <c r="D353">
        <v>2405.5</v>
      </c>
      <c r="E353">
        <v>2485.4</v>
      </c>
      <c r="G353">
        <v>458</v>
      </c>
      <c r="H353">
        <v>2465.1999999999998</v>
      </c>
      <c r="I353">
        <v>1967.7</v>
      </c>
    </row>
    <row r="354" spans="1:9" x14ac:dyDescent="0.25">
      <c r="A354" s="1">
        <v>41365</v>
      </c>
      <c r="B354">
        <v>4989.2</v>
      </c>
      <c r="D354">
        <v>2466.6</v>
      </c>
      <c r="E354">
        <v>2522.6</v>
      </c>
      <c r="G354">
        <v>474.7</v>
      </c>
      <c r="H354">
        <v>2535.9</v>
      </c>
      <c r="I354">
        <v>1978.6</v>
      </c>
    </row>
    <row r="355" spans="1:9" x14ac:dyDescent="0.25">
      <c r="A355" s="1">
        <v>41334</v>
      </c>
      <c r="B355">
        <v>5035.2</v>
      </c>
      <c r="D355">
        <v>2506.1</v>
      </c>
      <c r="E355">
        <v>2529.1999999999998</v>
      </c>
      <c r="G355">
        <v>479.7</v>
      </c>
      <c r="H355">
        <v>2576.1</v>
      </c>
      <c r="I355">
        <v>1979.4</v>
      </c>
    </row>
    <row r="356" spans="1:9" x14ac:dyDescent="0.25">
      <c r="A356" s="1">
        <v>41306</v>
      </c>
      <c r="B356">
        <v>5040.2</v>
      </c>
      <c r="D356">
        <v>2503.6</v>
      </c>
      <c r="E356">
        <v>2536.6</v>
      </c>
      <c r="G356">
        <v>479.9</v>
      </c>
      <c r="H356">
        <v>2590.8000000000002</v>
      </c>
      <c r="I356">
        <v>1969.6</v>
      </c>
    </row>
    <row r="357" spans="1:9" x14ac:dyDescent="0.25">
      <c r="A357" s="1">
        <v>41275</v>
      </c>
      <c r="B357">
        <v>4980.8</v>
      </c>
      <c r="D357">
        <v>2472.8000000000002</v>
      </c>
      <c r="E357">
        <v>2507.9</v>
      </c>
      <c r="G357">
        <v>463.8</v>
      </c>
      <c r="H357">
        <v>2566.8000000000002</v>
      </c>
      <c r="I357">
        <v>1950.2</v>
      </c>
    </row>
    <row r="358" spans="1:9" x14ac:dyDescent="0.25">
      <c r="A358" s="1">
        <v>41244</v>
      </c>
      <c r="B358">
        <v>4848.7</v>
      </c>
      <c r="D358">
        <v>2407.9</v>
      </c>
      <c r="E358">
        <v>2440.8000000000002</v>
      </c>
      <c r="G358">
        <v>456.6</v>
      </c>
      <c r="H358">
        <v>2490.1999999999998</v>
      </c>
      <c r="I358">
        <v>1901.9</v>
      </c>
    </row>
    <row r="359" spans="1:9" x14ac:dyDescent="0.25">
      <c r="A359" s="1">
        <v>41214</v>
      </c>
      <c r="B359">
        <v>4907.8</v>
      </c>
      <c r="D359">
        <v>2416.1999999999998</v>
      </c>
      <c r="E359">
        <v>2491.6</v>
      </c>
      <c r="G359">
        <v>486.4</v>
      </c>
      <c r="H359">
        <v>2526.4</v>
      </c>
      <c r="I359">
        <v>1895</v>
      </c>
    </row>
    <row r="360" spans="1:9" x14ac:dyDescent="0.25">
      <c r="A360" s="1">
        <v>41183</v>
      </c>
      <c r="B360">
        <v>4833.5</v>
      </c>
      <c r="D360">
        <v>2392.6999999999998</v>
      </c>
      <c r="E360">
        <v>2440.8000000000002</v>
      </c>
      <c r="G360">
        <v>487.4</v>
      </c>
      <c r="H360">
        <v>2494.5</v>
      </c>
      <c r="I360">
        <v>1851.6</v>
      </c>
    </row>
    <row r="361" spans="1:9" x14ac:dyDescent="0.25">
      <c r="A361" s="1">
        <v>41153</v>
      </c>
      <c r="B361">
        <v>4705.3</v>
      </c>
      <c r="D361">
        <v>2323.6999999999998</v>
      </c>
      <c r="E361">
        <v>2381.6</v>
      </c>
      <c r="G361">
        <v>466.8</v>
      </c>
      <c r="H361">
        <v>2424.8000000000002</v>
      </c>
      <c r="I361">
        <v>1813.6</v>
      </c>
    </row>
    <row r="362" spans="1:9" x14ac:dyDescent="0.25">
      <c r="A362" s="1">
        <v>41122</v>
      </c>
      <c r="B362">
        <v>4625.6000000000004</v>
      </c>
      <c r="D362">
        <v>2291.5</v>
      </c>
      <c r="E362">
        <v>2334.1</v>
      </c>
      <c r="G362">
        <v>436.3</v>
      </c>
      <c r="H362">
        <v>2388.8000000000002</v>
      </c>
      <c r="I362">
        <v>1800.5</v>
      </c>
    </row>
    <row r="363" spans="1:9" x14ac:dyDescent="0.25">
      <c r="A363" s="1">
        <v>41091</v>
      </c>
      <c r="B363">
        <v>4587.5</v>
      </c>
      <c r="D363">
        <v>2268.9</v>
      </c>
      <c r="E363">
        <v>2318.5</v>
      </c>
      <c r="G363">
        <v>440.4</v>
      </c>
      <c r="H363">
        <v>2362.8000000000002</v>
      </c>
      <c r="I363">
        <v>1784.3</v>
      </c>
    </row>
    <row r="364" spans="1:9" x14ac:dyDescent="0.25">
      <c r="A364" s="1">
        <v>41061</v>
      </c>
      <c r="B364">
        <v>4615.3</v>
      </c>
      <c r="D364">
        <v>2284.3000000000002</v>
      </c>
      <c r="E364">
        <v>2331</v>
      </c>
      <c r="G364">
        <v>453</v>
      </c>
      <c r="H364">
        <v>2383</v>
      </c>
      <c r="I364">
        <v>1779.3</v>
      </c>
    </row>
    <row r="365" spans="1:9" x14ac:dyDescent="0.25">
      <c r="A365" s="1">
        <v>41030</v>
      </c>
      <c r="B365">
        <v>4714.1000000000004</v>
      </c>
      <c r="D365">
        <v>2337.1</v>
      </c>
      <c r="E365">
        <v>2377</v>
      </c>
      <c r="G365">
        <v>490.3</v>
      </c>
      <c r="H365">
        <v>2441.4</v>
      </c>
      <c r="I365">
        <v>1782.4</v>
      </c>
    </row>
    <row r="366" spans="1:9" x14ac:dyDescent="0.25">
      <c r="A366" s="1">
        <v>41000</v>
      </c>
      <c r="B366">
        <v>4744.2</v>
      </c>
      <c r="D366">
        <v>2364.8000000000002</v>
      </c>
      <c r="E366">
        <v>2379.5</v>
      </c>
      <c r="G366">
        <v>500.8</v>
      </c>
      <c r="H366">
        <v>2468.3000000000002</v>
      </c>
      <c r="I366">
        <v>1775.2</v>
      </c>
    </row>
    <row r="367" spans="1:9" x14ac:dyDescent="0.25">
      <c r="A367" s="1">
        <v>40969</v>
      </c>
      <c r="B367">
        <v>4750.8999999999996</v>
      </c>
      <c r="D367">
        <v>2371.8000000000002</v>
      </c>
      <c r="E367">
        <v>2379.1</v>
      </c>
      <c r="G367">
        <v>508.9</v>
      </c>
      <c r="H367">
        <v>2481.6</v>
      </c>
      <c r="I367">
        <v>1760.4</v>
      </c>
    </row>
    <row r="368" spans="1:9" x14ac:dyDescent="0.25">
      <c r="A368" s="1">
        <v>40940</v>
      </c>
      <c r="B368">
        <v>4712.1000000000004</v>
      </c>
      <c r="D368">
        <v>2353.3000000000002</v>
      </c>
      <c r="E368">
        <v>2358.8000000000002</v>
      </c>
      <c r="G368">
        <v>501.8</v>
      </c>
      <c r="H368">
        <v>2471.6</v>
      </c>
      <c r="I368">
        <v>1738.6</v>
      </c>
    </row>
    <row r="369" spans="1:9" x14ac:dyDescent="0.25">
      <c r="A369" s="1">
        <v>40909</v>
      </c>
      <c r="B369">
        <v>4599.8</v>
      </c>
      <c r="D369">
        <v>2288.4</v>
      </c>
      <c r="E369">
        <v>2311.4</v>
      </c>
      <c r="G369">
        <v>477</v>
      </c>
      <c r="H369">
        <v>2415.4</v>
      </c>
      <c r="I369">
        <v>1707.5</v>
      </c>
    </row>
    <row r="370" spans="1:9" x14ac:dyDescent="0.25">
      <c r="A370" s="1">
        <v>40878</v>
      </c>
      <c r="B370">
        <v>4422.3999999999996</v>
      </c>
      <c r="D370">
        <v>2209.6999999999998</v>
      </c>
      <c r="E370">
        <v>2212.6</v>
      </c>
      <c r="G370">
        <v>460.6</v>
      </c>
      <c r="H370">
        <v>2311.1</v>
      </c>
      <c r="I370">
        <v>1650.7</v>
      </c>
    </row>
    <row r="371" spans="1:9" x14ac:dyDescent="0.25">
      <c r="A371" s="1">
        <v>40848</v>
      </c>
      <c r="B371">
        <v>4420.5</v>
      </c>
      <c r="D371">
        <v>2179.6</v>
      </c>
      <c r="E371">
        <v>2240.9</v>
      </c>
      <c r="G371">
        <v>486.2</v>
      </c>
      <c r="H371">
        <v>2304.1999999999998</v>
      </c>
      <c r="I371">
        <v>1630</v>
      </c>
    </row>
    <row r="372" spans="1:9" x14ac:dyDescent="0.25">
      <c r="A372" s="1">
        <v>40817</v>
      </c>
      <c r="B372">
        <v>4360.8999999999996</v>
      </c>
      <c r="D372">
        <v>2148</v>
      </c>
      <c r="E372">
        <v>2213</v>
      </c>
      <c r="G372">
        <v>476.7</v>
      </c>
      <c r="H372">
        <v>2278.4</v>
      </c>
      <c r="I372">
        <v>1605.8</v>
      </c>
    </row>
    <row r="373" spans="1:9" x14ac:dyDescent="0.25">
      <c r="A373" s="1">
        <v>40787</v>
      </c>
      <c r="B373">
        <v>4226.7</v>
      </c>
      <c r="D373">
        <v>2071.5</v>
      </c>
      <c r="E373">
        <v>2155.1999999999998</v>
      </c>
      <c r="G373">
        <v>456.5</v>
      </c>
      <c r="H373">
        <v>2207.1999999999998</v>
      </c>
      <c r="I373">
        <v>1563</v>
      </c>
    </row>
    <row r="374" spans="1:9" x14ac:dyDescent="0.25">
      <c r="A374" s="1">
        <v>40756</v>
      </c>
      <c r="B374">
        <v>4130.8999999999996</v>
      </c>
      <c r="D374">
        <v>2029.6</v>
      </c>
      <c r="E374">
        <v>2101.3000000000002</v>
      </c>
      <c r="G374">
        <v>417.5</v>
      </c>
      <c r="H374">
        <v>2169.8000000000002</v>
      </c>
      <c r="I374">
        <v>1543.6</v>
      </c>
    </row>
    <row r="375" spans="1:9" x14ac:dyDescent="0.25">
      <c r="A375" s="1">
        <v>40725</v>
      </c>
      <c r="B375">
        <v>4079.7</v>
      </c>
      <c r="D375">
        <v>2002.5</v>
      </c>
      <c r="E375">
        <v>2077.1999999999998</v>
      </c>
      <c r="G375">
        <v>418.9</v>
      </c>
      <c r="H375">
        <v>2138.4</v>
      </c>
      <c r="I375">
        <v>1522.5</v>
      </c>
    </row>
    <row r="376" spans="1:9" x14ac:dyDescent="0.25">
      <c r="A376" s="1">
        <v>40695</v>
      </c>
      <c r="B376">
        <v>4121.8</v>
      </c>
      <c r="D376">
        <v>2023.1</v>
      </c>
      <c r="E376">
        <v>2098.6999999999998</v>
      </c>
      <c r="G376">
        <v>426.6</v>
      </c>
      <c r="H376">
        <v>2171.8000000000002</v>
      </c>
      <c r="I376">
        <v>1523.4</v>
      </c>
    </row>
    <row r="377" spans="1:9" x14ac:dyDescent="0.25">
      <c r="A377" s="1">
        <v>40664</v>
      </c>
      <c r="B377">
        <v>4189.7</v>
      </c>
      <c r="D377">
        <v>2064.6</v>
      </c>
      <c r="E377">
        <v>2125.1</v>
      </c>
      <c r="G377">
        <v>450.9</v>
      </c>
      <c r="H377">
        <v>2215.3000000000002</v>
      </c>
      <c r="I377">
        <v>1523.4</v>
      </c>
    </row>
    <row r="378" spans="1:9" x14ac:dyDescent="0.25">
      <c r="A378" s="1">
        <v>40634</v>
      </c>
      <c r="B378">
        <v>4269.3999999999996</v>
      </c>
      <c r="D378">
        <v>2120.5</v>
      </c>
      <c r="E378">
        <v>2148.9</v>
      </c>
      <c r="G378">
        <v>467.8</v>
      </c>
      <c r="H378">
        <v>2272.6999999999998</v>
      </c>
      <c r="I378">
        <v>1528.8</v>
      </c>
    </row>
    <row r="379" spans="1:9" x14ac:dyDescent="0.25">
      <c r="A379" s="1">
        <v>40603</v>
      </c>
      <c r="B379">
        <v>4333.7</v>
      </c>
      <c r="D379">
        <v>2150.1999999999998</v>
      </c>
      <c r="E379">
        <v>2183.4</v>
      </c>
      <c r="G379">
        <v>483.3</v>
      </c>
      <c r="H379">
        <v>2319.6999999999998</v>
      </c>
      <c r="I379">
        <v>1530.7</v>
      </c>
    </row>
    <row r="380" spans="1:9" x14ac:dyDescent="0.25">
      <c r="A380" s="1">
        <v>40575</v>
      </c>
      <c r="B380">
        <v>4299.3</v>
      </c>
      <c r="D380">
        <v>2134.6</v>
      </c>
      <c r="E380">
        <v>2164.6999999999998</v>
      </c>
      <c r="G380">
        <v>470.4</v>
      </c>
      <c r="H380">
        <v>2312.4</v>
      </c>
      <c r="I380">
        <v>1516.4</v>
      </c>
    </row>
    <row r="381" spans="1:9" x14ac:dyDescent="0.25">
      <c r="A381" s="1">
        <v>40544</v>
      </c>
      <c r="B381">
        <v>4231</v>
      </c>
      <c r="D381">
        <v>2105.1999999999998</v>
      </c>
      <c r="E381">
        <v>2125.8000000000002</v>
      </c>
      <c r="G381">
        <v>447.9</v>
      </c>
      <c r="H381">
        <v>2284.4</v>
      </c>
      <c r="I381">
        <v>1498.7</v>
      </c>
    </row>
    <row r="382" spans="1:9" x14ac:dyDescent="0.25">
      <c r="A382" s="1">
        <v>40513</v>
      </c>
      <c r="B382">
        <v>4100.1000000000004</v>
      </c>
      <c r="D382">
        <v>2053.1999999999998</v>
      </c>
      <c r="E382">
        <v>2046.9</v>
      </c>
      <c r="G382">
        <v>433.8</v>
      </c>
      <c r="H382">
        <v>2207</v>
      </c>
      <c r="I382">
        <v>1459.3</v>
      </c>
    </row>
    <row r="383" spans="1:9" x14ac:dyDescent="0.25">
      <c r="A383" s="1">
        <v>40483</v>
      </c>
      <c r="B383">
        <v>4110.3</v>
      </c>
      <c r="D383">
        <v>2027.6</v>
      </c>
      <c r="E383">
        <v>2082.6999999999998</v>
      </c>
      <c r="G383">
        <v>461.4</v>
      </c>
      <c r="H383">
        <v>2206.1999999999998</v>
      </c>
      <c r="I383">
        <v>1442.7</v>
      </c>
    </row>
    <row r="384" spans="1:9" x14ac:dyDescent="0.25">
      <c r="A384" s="1">
        <v>40452</v>
      </c>
      <c r="B384">
        <v>4086</v>
      </c>
      <c r="D384">
        <v>2016.5</v>
      </c>
      <c r="E384">
        <v>2069.5</v>
      </c>
      <c r="G384">
        <v>459.2</v>
      </c>
      <c r="H384">
        <v>2199.1</v>
      </c>
      <c r="I384">
        <v>1427.6</v>
      </c>
    </row>
    <row r="385" spans="1:9" x14ac:dyDescent="0.25">
      <c r="A385" s="1">
        <v>40422</v>
      </c>
      <c r="B385">
        <v>4017.8</v>
      </c>
      <c r="D385">
        <v>1984.9</v>
      </c>
      <c r="E385">
        <v>2032.8</v>
      </c>
      <c r="G385">
        <v>446.6</v>
      </c>
      <c r="H385">
        <v>2167.6999999999998</v>
      </c>
      <c r="I385">
        <v>1403.5</v>
      </c>
    </row>
    <row r="386" spans="1:9" x14ac:dyDescent="0.25">
      <c r="A386" s="1">
        <v>40391</v>
      </c>
      <c r="B386">
        <v>3969.7</v>
      </c>
      <c r="D386">
        <v>1970.3</v>
      </c>
      <c r="E386">
        <v>1999.3</v>
      </c>
      <c r="G386">
        <v>421.6</v>
      </c>
      <c r="H386">
        <v>2154.9</v>
      </c>
      <c r="I386">
        <v>1393.1</v>
      </c>
    </row>
    <row r="387" spans="1:9" x14ac:dyDescent="0.25">
      <c r="A387" s="1">
        <v>40360</v>
      </c>
      <c r="B387">
        <v>3908.6</v>
      </c>
      <c r="D387">
        <v>1935.3</v>
      </c>
      <c r="E387">
        <v>1973.3</v>
      </c>
      <c r="G387">
        <v>419.2</v>
      </c>
      <c r="H387">
        <v>2113.1999999999998</v>
      </c>
      <c r="I387">
        <v>1376.1</v>
      </c>
    </row>
    <row r="388" spans="1:9" x14ac:dyDescent="0.25">
      <c r="A388" s="1">
        <v>40330</v>
      </c>
      <c r="B388">
        <v>3982.4</v>
      </c>
      <c r="D388">
        <v>1978.3</v>
      </c>
      <c r="E388">
        <v>2004.1</v>
      </c>
      <c r="G388">
        <v>435.2</v>
      </c>
      <c r="H388">
        <v>2159.4</v>
      </c>
      <c r="I388">
        <v>1387.8</v>
      </c>
    </row>
    <row r="389" spans="1:9" x14ac:dyDescent="0.25">
      <c r="A389" s="1">
        <v>40299</v>
      </c>
      <c r="B389">
        <v>4066.2</v>
      </c>
      <c r="D389">
        <v>2037.2</v>
      </c>
      <c r="E389">
        <v>2029</v>
      </c>
      <c r="G389">
        <v>461.4</v>
      </c>
      <c r="H389">
        <v>2212.8000000000002</v>
      </c>
      <c r="I389">
        <v>1392</v>
      </c>
    </row>
    <row r="390" spans="1:9" x14ac:dyDescent="0.25">
      <c r="A390" s="1">
        <v>40269</v>
      </c>
      <c r="B390">
        <v>4142.3999999999996</v>
      </c>
      <c r="D390">
        <v>2088</v>
      </c>
      <c r="E390">
        <v>2054.4</v>
      </c>
      <c r="G390">
        <v>476.8</v>
      </c>
      <c r="H390">
        <v>2267.6</v>
      </c>
      <c r="I390">
        <v>1398</v>
      </c>
    </row>
    <row r="391" spans="1:9" x14ac:dyDescent="0.25">
      <c r="A391" s="1">
        <v>40238</v>
      </c>
      <c r="B391">
        <v>4166.6000000000004</v>
      </c>
      <c r="D391">
        <v>2113.6</v>
      </c>
      <c r="E391">
        <v>2053</v>
      </c>
      <c r="G391">
        <v>483</v>
      </c>
      <c r="H391">
        <v>2288.4</v>
      </c>
      <c r="I391">
        <v>1395.2</v>
      </c>
    </row>
    <row r="392" spans="1:9" x14ac:dyDescent="0.25">
      <c r="A392" s="1">
        <v>40210</v>
      </c>
      <c r="B392">
        <v>4130.6000000000004</v>
      </c>
      <c r="D392">
        <v>2100.6999999999998</v>
      </c>
      <c r="E392">
        <v>2030</v>
      </c>
      <c r="G392">
        <v>474.7</v>
      </c>
      <c r="H392">
        <v>2276.4</v>
      </c>
      <c r="I392">
        <v>1379.6</v>
      </c>
    </row>
    <row r="393" spans="1:9" x14ac:dyDescent="0.25">
      <c r="A393" s="1">
        <v>40179</v>
      </c>
      <c r="B393">
        <v>4048.5</v>
      </c>
      <c r="D393">
        <v>2060.1999999999998</v>
      </c>
      <c r="E393">
        <v>1988.3</v>
      </c>
      <c r="G393">
        <v>456.4</v>
      </c>
      <c r="H393">
        <v>2233.1</v>
      </c>
      <c r="I393">
        <v>1359</v>
      </c>
    </row>
    <row r="394" spans="1:9" x14ac:dyDescent="0.25">
      <c r="A394" s="1">
        <v>40148</v>
      </c>
      <c r="B394">
        <v>3923.6</v>
      </c>
      <c r="D394">
        <v>2012.5</v>
      </c>
      <c r="E394">
        <v>1911.1</v>
      </c>
      <c r="G394">
        <v>446.8</v>
      </c>
      <c r="H394">
        <v>2156.1999999999998</v>
      </c>
      <c r="I394">
        <v>1320.6</v>
      </c>
    </row>
    <row r="395" spans="1:9" x14ac:dyDescent="0.25">
      <c r="A395" s="1">
        <v>40118</v>
      </c>
      <c r="B395">
        <v>3868.9</v>
      </c>
      <c r="D395">
        <v>1940.4</v>
      </c>
      <c r="E395">
        <v>1928.5</v>
      </c>
      <c r="G395">
        <v>464.3</v>
      </c>
      <c r="H395">
        <v>2109.8000000000002</v>
      </c>
      <c r="I395">
        <v>1294.8</v>
      </c>
    </row>
    <row r="396" spans="1:9" x14ac:dyDescent="0.25">
      <c r="A396" s="1">
        <v>40087</v>
      </c>
      <c r="B396">
        <v>3808.4</v>
      </c>
      <c r="D396">
        <v>1904.5</v>
      </c>
      <c r="E396">
        <v>1903.8</v>
      </c>
      <c r="G396">
        <v>461.5</v>
      </c>
      <c r="H396">
        <v>2075.3000000000002</v>
      </c>
      <c r="I396">
        <v>1271.5999999999999</v>
      </c>
    </row>
    <row r="397" spans="1:9" x14ac:dyDescent="0.25">
      <c r="A397" s="1">
        <v>40057</v>
      </c>
      <c r="B397">
        <v>3709.4</v>
      </c>
      <c r="D397">
        <v>1851.4</v>
      </c>
      <c r="E397">
        <v>1858.1</v>
      </c>
      <c r="G397">
        <v>444.6</v>
      </c>
      <c r="H397">
        <v>2022.6</v>
      </c>
      <c r="I397">
        <v>1242.3</v>
      </c>
    </row>
    <row r="398" spans="1:9" x14ac:dyDescent="0.25">
      <c r="A398" s="1">
        <v>40026</v>
      </c>
      <c r="B398">
        <v>3629.1</v>
      </c>
      <c r="D398">
        <v>1817.4</v>
      </c>
      <c r="E398">
        <v>1811.7</v>
      </c>
      <c r="G398">
        <v>413.8</v>
      </c>
      <c r="H398">
        <v>1987.5</v>
      </c>
      <c r="I398">
        <v>1227.8</v>
      </c>
    </row>
    <row r="399" spans="1:9" x14ac:dyDescent="0.25">
      <c r="A399" s="1">
        <v>39995</v>
      </c>
      <c r="B399">
        <v>3544.1</v>
      </c>
      <c r="D399">
        <v>1769.5</v>
      </c>
      <c r="E399">
        <v>1774.6</v>
      </c>
      <c r="G399">
        <v>409.6</v>
      </c>
      <c r="H399">
        <v>1930.1</v>
      </c>
      <c r="I399">
        <v>1204.4000000000001</v>
      </c>
    </row>
    <row r="400" spans="1:9" x14ac:dyDescent="0.25">
      <c r="A400" s="1">
        <v>39965</v>
      </c>
      <c r="B400">
        <v>3564.9</v>
      </c>
      <c r="D400">
        <v>1783.2</v>
      </c>
      <c r="E400">
        <v>1781.7</v>
      </c>
      <c r="G400">
        <v>421.4</v>
      </c>
      <c r="H400">
        <v>1945.9</v>
      </c>
      <c r="I400">
        <v>1197.5</v>
      </c>
    </row>
    <row r="401" spans="1:9" x14ac:dyDescent="0.25">
      <c r="A401" s="1">
        <v>39934</v>
      </c>
      <c r="B401">
        <v>3620.1</v>
      </c>
      <c r="D401">
        <v>1821.6</v>
      </c>
      <c r="E401">
        <v>1798.5</v>
      </c>
      <c r="G401">
        <v>447.4</v>
      </c>
      <c r="H401">
        <v>1977.9</v>
      </c>
      <c r="I401">
        <v>1194.8</v>
      </c>
    </row>
    <row r="402" spans="1:9" x14ac:dyDescent="0.25">
      <c r="A402" s="1">
        <v>39904</v>
      </c>
      <c r="B402">
        <v>3644.9</v>
      </c>
      <c r="D402">
        <v>1843.8</v>
      </c>
      <c r="E402">
        <v>1801.1</v>
      </c>
      <c r="G402">
        <v>461.3</v>
      </c>
      <c r="H402">
        <v>1993.9</v>
      </c>
      <c r="I402">
        <v>1189.5999999999999</v>
      </c>
    </row>
    <row r="403" spans="1:9" x14ac:dyDescent="0.25">
      <c r="A403" s="1">
        <v>39873</v>
      </c>
      <c r="B403">
        <v>3605.4</v>
      </c>
      <c r="D403">
        <v>1821.2</v>
      </c>
      <c r="E403">
        <v>1784.3</v>
      </c>
      <c r="G403">
        <v>463.3</v>
      </c>
      <c r="H403">
        <v>1971.5</v>
      </c>
      <c r="I403">
        <v>1170.5999999999999</v>
      </c>
    </row>
    <row r="404" spans="1:9" x14ac:dyDescent="0.25">
      <c r="A404" s="1">
        <v>39845</v>
      </c>
      <c r="B404">
        <v>3481.9</v>
      </c>
      <c r="D404">
        <v>1756</v>
      </c>
      <c r="E404">
        <v>1725.9</v>
      </c>
      <c r="G404">
        <v>442.5</v>
      </c>
      <c r="H404">
        <v>1902.3</v>
      </c>
      <c r="I404">
        <v>1137.0999999999999</v>
      </c>
    </row>
    <row r="405" spans="1:9" x14ac:dyDescent="0.25">
      <c r="A405" s="1">
        <v>39814</v>
      </c>
      <c r="B405">
        <v>3327.8</v>
      </c>
      <c r="D405">
        <v>1673.2</v>
      </c>
      <c r="E405">
        <v>1654.6</v>
      </c>
      <c r="G405">
        <v>414.8</v>
      </c>
      <c r="H405">
        <v>1815.2</v>
      </c>
      <c r="I405">
        <v>1097.8</v>
      </c>
    </row>
    <row r="406" spans="1:9" x14ac:dyDescent="0.25">
      <c r="A406" s="1">
        <v>39783</v>
      </c>
      <c r="B406">
        <v>3129</v>
      </c>
      <c r="D406">
        <v>1576.5</v>
      </c>
      <c r="E406">
        <v>1552.5</v>
      </c>
      <c r="G406">
        <v>385.1</v>
      </c>
      <c r="H406">
        <v>1694.2</v>
      </c>
      <c r="I406">
        <v>1049.5999999999999</v>
      </c>
    </row>
    <row r="407" spans="1:9" x14ac:dyDescent="0.25">
      <c r="A407" s="1">
        <v>39753</v>
      </c>
      <c r="B407">
        <v>2989.3</v>
      </c>
      <c r="D407">
        <v>1447.8</v>
      </c>
      <c r="E407">
        <v>1541.5</v>
      </c>
      <c r="G407">
        <v>385.2</v>
      </c>
      <c r="H407">
        <v>1599.2</v>
      </c>
      <c r="I407">
        <v>1004.9</v>
      </c>
    </row>
    <row r="408" spans="1:9" x14ac:dyDescent="0.25">
      <c r="A408" s="1">
        <v>39722</v>
      </c>
      <c r="B408">
        <v>2818</v>
      </c>
      <c r="D408">
        <v>1335.9</v>
      </c>
      <c r="E408">
        <v>1482.2</v>
      </c>
      <c r="G408">
        <v>358.8</v>
      </c>
      <c r="H408">
        <v>1495.5</v>
      </c>
      <c r="I408">
        <v>963.8</v>
      </c>
    </row>
    <row r="409" spans="1:9" x14ac:dyDescent="0.25">
      <c r="A409" s="1">
        <v>39692</v>
      </c>
      <c r="B409">
        <v>2625.4</v>
      </c>
      <c r="D409">
        <v>1218.7</v>
      </c>
      <c r="E409">
        <v>1406.6</v>
      </c>
      <c r="G409">
        <v>319.60000000000002</v>
      </c>
      <c r="H409">
        <v>1384.3</v>
      </c>
      <c r="I409">
        <v>921.5</v>
      </c>
    </row>
    <row r="410" spans="1:9" x14ac:dyDescent="0.25">
      <c r="A410" s="1">
        <v>39661</v>
      </c>
      <c r="B410">
        <v>2530</v>
      </c>
      <c r="D410">
        <v>1162.2</v>
      </c>
      <c r="E410">
        <v>1367.8</v>
      </c>
      <c r="G410">
        <v>289.5</v>
      </c>
      <c r="H410">
        <v>1337.6</v>
      </c>
      <c r="I410">
        <v>902.9</v>
      </c>
    </row>
    <row r="411" spans="1:9" x14ac:dyDescent="0.25">
      <c r="A411" s="1">
        <v>39630</v>
      </c>
      <c r="B411">
        <v>2426.9</v>
      </c>
      <c r="D411">
        <v>1086.0999999999999</v>
      </c>
      <c r="E411">
        <v>1340.8</v>
      </c>
      <c r="G411">
        <v>278</v>
      </c>
      <c r="H411">
        <v>1267.5</v>
      </c>
      <c r="I411">
        <v>881.5</v>
      </c>
    </row>
    <row r="412" spans="1:9" x14ac:dyDescent="0.25">
      <c r="A412" s="1">
        <v>39600</v>
      </c>
      <c r="B412">
        <v>2390.4</v>
      </c>
      <c r="D412">
        <v>1051.4000000000001</v>
      </c>
      <c r="E412">
        <v>1339</v>
      </c>
      <c r="G412">
        <v>280.60000000000002</v>
      </c>
      <c r="H412">
        <v>1238.5999999999999</v>
      </c>
      <c r="I412">
        <v>871.2</v>
      </c>
    </row>
    <row r="413" spans="1:9" x14ac:dyDescent="0.25">
      <c r="A413" s="1">
        <v>39569</v>
      </c>
      <c r="B413">
        <v>2353.6</v>
      </c>
      <c r="D413">
        <v>1019.8</v>
      </c>
      <c r="E413">
        <v>1333.8</v>
      </c>
      <c r="G413">
        <v>277.7</v>
      </c>
      <c r="H413">
        <v>1217.8</v>
      </c>
      <c r="I413">
        <v>858</v>
      </c>
    </row>
    <row r="414" spans="1:9" x14ac:dyDescent="0.25">
      <c r="A414" s="1">
        <v>39539</v>
      </c>
      <c r="B414">
        <v>2338.5</v>
      </c>
      <c r="D414">
        <v>996.7</v>
      </c>
      <c r="E414">
        <v>1341.8</v>
      </c>
      <c r="G414">
        <v>277.10000000000002</v>
      </c>
      <c r="H414">
        <v>1210.4000000000001</v>
      </c>
      <c r="I414">
        <v>851</v>
      </c>
    </row>
    <row r="415" spans="1:9" x14ac:dyDescent="0.25">
      <c r="A415" s="1">
        <v>39508</v>
      </c>
      <c r="B415">
        <v>2301</v>
      </c>
      <c r="D415">
        <v>968.5</v>
      </c>
      <c r="E415">
        <v>1332.5</v>
      </c>
      <c r="G415">
        <v>270.3</v>
      </c>
      <c r="H415">
        <v>1192.5999999999999</v>
      </c>
      <c r="I415">
        <v>838.1</v>
      </c>
    </row>
    <row r="416" spans="1:9" x14ac:dyDescent="0.25">
      <c r="A416" s="1">
        <v>39479</v>
      </c>
      <c r="B416">
        <v>2315.3000000000002</v>
      </c>
      <c r="D416">
        <v>964.2</v>
      </c>
      <c r="E416">
        <v>1351.1</v>
      </c>
      <c r="G416">
        <v>271.3</v>
      </c>
      <c r="H416">
        <v>1206.8</v>
      </c>
      <c r="I416">
        <v>837.2</v>
      </c>
    </row>
    <row r="417" spans="1:9" x14ac:dyDescent="0.25">
      <c r="A417" s="1">
        <v>39448</v>
      </c>
      <c r="B417">
        <v>2261.9</v>
      </c>
      <c r="D417">
        <v>935.6</v>
      </c>
      <c r="E417">
        <v>1326.3</v>
      </c>
      <c r="G417">
        <v>262.5</v>
      </c>
      <c r="H417">
        <v>1176.9000000000001</v>
      </c>
      <c r="I417">
        <v>822.6</v>
      </c>
    </row>
    <row r="418" spans="1:9" x14ac:dyDescent="0.25">
      <c r="A418" s="1">
        <v>39417</v>
      </c>
      <c r="B418">
        <v>2129.5</v>
      </c>
      <c r="D418">
        <v>885.1</v>
      </c>
      <c r="E418">
        <v>1244.4000000000001</v>
      </c>
      <c r="G418">
        <v>240.4</v>
      </c>
      <c r="H418">
        <v>1102.0999999999999</v>
      </c>
      <c r="I418">
        <v>787.1</v>
      </c>
    </row>
    <row r="419" spans="1:9" x14ac:dyDescent="0.25">
      <c r="A419" s="1">
        <v>39387</v>
      </c>
      <c r="B419">
        <v>2094.5</v>
      </c>
      <c r="D419">
        <v>834</v>
      </c>
      <c r="E419">
        <v>1260.4000000000001</v>
      </c>
      <c r="G419">
        <v>243.7</v>
      </c>
      <c r="H419">
        <v>1077.7</v>
      </c>
      <c r="I419">
        <v>773.1</v>
      </c>
    </row>
    <row r="420" spans="1:9" x14ac:dyDescent="0.25">
      <c r="A420" s="1">
        <v>39356</v>
      </c>
      <c r="B420">
        <v>2048.6</v>
      </c>
      <c r="D420">
        <v>802.8</v>
      </c>
      <c r="E420">
        <v>1245.7</v>
      </c>
      <c r="G420">
        <v>235.1</v>
      </c>
      <c r="H420">
        <v>1051.7</v>
      </c>
      <c r="I420">
        <v>761.7</v>
      </c>
    </row>
    <row r="421" spans="1:9" x14ac:dyDescent="0.25">
      <c r="A421" s="1">
        <v>39326</v>
      </c>
      <c r="B421">
        <v>2017.4</v>
      </c>
      <c r="D421">
        <v>787.4</v>
      </c>
      <c r="E421">
        <v>1230</v>
      </c>
      <c r="G421">
        <v>234.4</v>
      </c>
      <c r="H421">
        <v>1033.0999999999999</v>
      </c>
      <c r="I421">
        <v>749.8</v>
      </c>
    </row>
    <row r="422" spans="1:9" x14ac:dyDescent="0.25">
      <c r="A422" s="1">
        <v>39295</v>
      </c>
      <c r="B422">
        <v>2028.3</v>
      </c>
      <c r="D422">
        <v>799.8</v>
      </c>
      <c r="E422">
        <v>1228.5</v>
      </c>
      <c r="G422">
        <v>226.3</v>
      </c>
      <c r="H422">
        <v>1047.8</v>
      </c>
      <c r="I422">
        <v>754.2</v>
      </c>
    </row>
    <row r="423" spans="1:9" x14ac:dyDescent="0.25">
      <c r="A423" s="1">
        <v>39264</v>
      </c>
      <c r="B423">
        <v>1970.3</v>
      </c>
      <c r="D423">
        <v>755.4</v>
      </c>
      <c r="E423">
        <v>1215</v>
      </c>
      <c r="G423">
        <v>220.5</v>
      </c>
      <c r="H423">
        <v>1006.5</v>
      </c>
      <c r="I423">
        <v>743.3</v>
      </c>
    </row>
    <row r="424" spans="1:9" x14ac:dyDescent="0.25">
      <c r="A424" s="1">
        <v>39234</v>
      </c>
      <c r="B424">
        <v>1965.9</v>
      </c>
      <c r="D424">
        <v>742.7</v>
      </c>
      <c r="E424">
        <v>1223.2</v>
      </c>
      <c r="G424">
        <v>230.2</v>
      </c>
      <c r="H424">
        <v>993.9</v>
      </c>
      <c r="I424">
        <v>741.8</v>
      </c>
    </row>
    <row r="425" spans="1:9" x14ac:dyDescent="0.25">
      <c r="A425" s="1">
        <v>39203</v>
      </c>
      <c r="B425">
        <v>1973.2</v>
      </c>
      <c r="D425">
        <v>743.8</v>
      </c>
      <c r="E425">
        <v>1229.4000000000001</v>
      </c>
      <c r="G425">
        <v>228.2</v>
      </c>
      <c r="H425">
        <v>1002.2</v>
      </c>
      <c r="I425">
        <v>742.9</v>
      </c>
    </row>
    <row r="426" spans="1:9" x14ac:dyDescent="0.25">
      <c r="A426" s="1">
        <v>39173</v>
      </c>
      <c r="B426">
        <v>2023.1</v>
      </c>
      <c r="D426">
        <v>766.2</v>
      </c>
      <c r="E426">
        <v>1257</v>
      </c>
      <c r="G426">
        <v>242.7</v>
      </c>
      <c r="H426">
        <v>1031.5</v>
      </c>
      <c r="I426">
        <v>748.9</v>
      </c>
    </row>
    <row r="427" spans="1:9" x14ac:dyDescent="0.25">
      <c r="A427" s="1">
        <v>39142</v>
      </c>
      <c r="B427">
        <v>2059.5</v>
      </c>
      <c r="D427">
        <v>781.2</v>
      </c>
      <c r="E427">
        <v>1278.3</v>
      </c>
      <c r="G427">
        <v>252.1</v>
      </c>
      <c r="H427">
        <v>1056.2</v>
      </c>
      <c r="I427">
        <v>751.1</v>
      </c>
    </row>
    <row r="428" spans="1:9" x14ac:dyDescent="0.25">
      <c r="A428" s="1">
        <v>39114</v>
      </c>
      <c r="B428">
        <v>2075.3000000000002</v>
      </c>
      <c r="D428">
        <v>794.2</v>
      </c>
      <c r="E428">
        <v>1281.0999999999999</v>
      </c>
      <c r="G428">
        <v>255.3</v>
      </c>
      <c r="H428">
        <v>1070</v>
      </c>
      <c r="I428">
        <v>749.9</v>
      </c>
    </row>
    <row r="429" spans="1:9" x14ac:dyDescent="0.25">
      <c r="A429" s="1">
        <v>39083</v>
      </c>
      <c r="B429">
        <v>2082.5</v>
      </c>
      <c r="D429">
        <v>809.3</v>
      </c>
      <c r="E429">
        <v>1273.2</v>
      </c>
      <c r="G429">
        <v>253.9</v>
      </c>
      <c r="H429">
        <v>1080.0999999999999</v>
      </c>
      <c r="I429">
        <v>748.5</v>
      </c>
    </row>
    <row r="430" spans="1:9" x14ac:dyDescent="0.25">
      <c r="A430" s="1">
        <v>39052</v>
      </c>
      <c r="B430">
        <v>2022.9</v>
      </c>
      <c r="D430">
        <v>804.3</v>
      </c>
      <c r="E430">
        <v>1218.5999999999999</v>
      </c>
      <c r="G430">
        <v>242</v>
      </c>
      <c r="H430">
        <v>1049.2</v>
      </c>
      <c r="I430">
        <v>731.7</v>
      </c>
    </row>
    <row r="431" spans="1:9" x14ac:dyDescent="0.25">
      <c r="A431" s="1">
        <v>39022</v>
      </c>
      <c r="B431">
        <v>2023.2</v>
      </c>
      <c r="D431">
        <v>777.1</v>
      </c>
      <c r="E431">
        <v>1246.0999999999999</v>
      </c>
      <c r="G431">
        <v>255.6</v>
      </c>
      <c r="H431">
        <v>1043.2</v>
      </c>
      <c r="I431">
        <v>724.4</v>
      </c>
    </row>
    <row r="432" spans="1:9" x14ac:dyDescent="0.25">
      <c r="A432" s="1">
        <v>38991</v>
      </c>
      <c r="B432">
        <v>1992.8</v>
      </c>
      <c r="D432">
        <v>762.5</v>
      </c>
      <c r="E432">
        <v>1230.3</v>
      </c>
      <c r="G432">
        <v>250.3</v>
      </c>
      <c r="H432">
        <v>1028.8</v>
      </c>
      <c r="I432">
        <v>713.8</v>
      </c>
    </row>
    <row r="433" spans="1:9" x14ac:dyDescent="0.25">
      <c r="A433" s="1">
        <v>38961</v>
      </c>
      <c r="B433">
        <v>1966.2</v>
      </c>
      <c r="D433">
        <v>752.7</v>
      </c>
      <c r="E433">
        <v>1213.4000000000001</v>
      </c>
      <c r="G433">
        <v>238.7</v>
      </c>
      <c r="H433">
        <v>1021</v>
      </c>
      <c r="I433">
        <v>706.4</v>
      </c>
    </row>
    <row r="434" spans="1:9" x14ac:dyDescent="0.25">
      <c r="A434" s="1">
        <v>38930</v>
      </c>
      <c r="B434">
        <v>1983.7</v>
      </c>
      <c r="D434">
        <v>768.4</v>
      </c>
      <c r="E434">
        <v>1215.3</v>
      </c>
      <c r="G434">
        <v>229.6</v>
      </c>
      <c r="H434">
        <v>1042.5999999999999</v>
      </c>
      <c r="I434">
        <v>711.5</v>
      </c>
    </row>
    <row r="435" spans="1:9" x14ac:dyDescent="0.25">
      <c r="A435" s="1">
        <v>38899</v>
      </c>
      <c r="B435">
        <v>1955</v>
      </c>
      <c r="D435">
        <v>739.7</v>
      </c>
      <c r="E435">
        <v>1215.3</v>
      </c>
      <c r="G435">
        <v>227.1</v>
      </c>
      <c r="H435">
        <v>1017.5</v>
      </c>
      <c r="I435">
        <v>710.3</v>
      </c>
    </row>
    <row r="436" spans="1:9" x14ac:dyDescent="0.25">
      <c r="A436" s="1">
        <v>38869</v>
      </c>
      <c r="B436">
        <v>1959.8</v>
      </c>
      <c r="D436">
        <v>738.7</v>
      </c>
      <c r="E436">
        <v>1221</v>
      </c>
      <c r="G436">
        <v>238.4</v>
      </c>
      <c r="H436">
        <v>1013.4</v>
      </c>
      <c r="I436">
        <v>708</v>
      </c>
    </row>
    <row r="437" spans="1:9" x14ac:dyDescent="0.25">
      <c r="A437" s="1">
        <v>38838</v>
      </c>
      <c r="B437">
        <v>2004.5</v>
      </c>
      <c r="D437">
        <v>763</v>
      </c>
      <c r="E437">
        <v>1241.5</v>
      </c>
      <c r="G437">
        <v>250.9</v>
      </c>
      <c r="H437">
        <v>1041</v>
      </c>
      <c r="I437">
        <v>712.6</v>
      </c>
    </row>
    <row r="438" spans="1:9" x14ac:dyDescent="0.25">
      <c r="A438" s="1">
        <v>38808</v>
      </c>
      <c r="B438">
        <v>2075.6999999999998</v>
      </c>
      <c r="D438">
        <v>800.9</v>
      </c>
      <c r="E438">
        <v>1274.8</v>
      </c>
      <c r="G438">
        <v>268.2</v>
      </c>
      <c r="H438">
        <v>1085.4000000000001</v>
      </c>
      <c r="I438">
        <v>722.1</v>
      </c>
    </row>
    <row r="439" spans="1:9" x14ac:dyDescent="0.25">
      <c r="A439" s="1">
        <v>38777</v>
      </c>
      <c r="B439">
        <v>2148.5</v>
      </c>
      <c r="D439">
        <v>833.8</v>
      </c>
      <c r="E439">
        <v>1314.7</v>
      </c>
      <c r="G439">
        <v>287.10000000000002</v>
      </c>
      <c r="H439">
        <v>1129.5999999999999</v>
      </c>
      <c r="I439">
        <v>731.9</v>
      </c>
    </row>
    <row r="440" spans="1:9" x14ac:dyDescent="0.25">
      <c r="A440" s="1">
        <v>38749</v>
      </c>
      <c r="B440">
        <v>2169.3000000000002</v>
      </c>
      <c r="D440">
        <v>852.5</v>
      </c>
      <c r="E440">
        <v>1316.8</v>
      </c>
      <c r="G440">
        <v>290.39999999999998</v>
      </c>
      <c r="H440">
        <v>1146.3</v>
      </c>
      <c r="I440">
        <v>732.6</v>
      </c>
    </row>
    <row r="441" spans="1:9" x14ac:dyDescent="0.25">
      <c r="A441" s="1">
        <v>38718</v>
      </c>
      <c r="B441">
        <v>2171.5</v>
      </c>
      <c r="D441">
        <v>864.7</v>
      </c>
      <c r="E441">
        <v>1306.8</v>
      </c>
      <c r="G441">
        <v>288.60000000000002</v>
      </c>
      <c r="H441">
        <v>1151.3</v>
      </c>
      <c r="I441">
        <v>731.6</v>
      </c>
    </row>
    <row r="442" spans="1:9" x14ac:dyDescent="0.25">
      <c r="A442" s="1">
        <v>38687</v>
      </c>
      <c r="B442">
        <v>2102.9</v>
      </c>
      <c r="D442">
        <v>852</v>
      </c>
      <c r="E442">
        <v>1251</v>
      </c>
      <c r="G442">
        <v>275.89999999999998</v>
      </c>
      <c r="H442">
        <v>1111.5</v>
      </c>
      <c r="I442">
        <v>715.5</v>
      </c>
    </row>
    <row r="443" spans="1:9" x14ac:dyDescent="0.25">
      <c r="A443" s="1">
        <v>38657</v>
      </c>
      <c r="B443">
        <v>2095.6</v>
      </c>
      <c r="D443">
        <v>821</v>
      </c>
      <c r="E443">
        <v>1274.5</v>
      </c>
      <c r="G443">
        <v>286.7</v>
      </c>
      <c r="H443">
        <v>1101.3</v>
      </c>
      <c r="I443">
        <v>707.7</v>
      </c>
    </row>
    <row r="444" spans="1:9" x14ac:dyDescent="0.25">
      <c r="A444" s="1">
        <v>38626</v>
      </c>
      <c r="B444">
        <v>2052.9</v>
      </c>
      <c r="D444">
        <v>803.8</v>
      </c>
      <c r="E444">
        <v>1249.0999999999999</v>
      </c>
      <c r="G444">
        <v>278.10000000000002</v>
      </c>
      <c r="H444">
        <v>1078.5</v>
      </c>
      <c r="I444">
        <v>696.3</v>
      </c>
    </row>
    <row r="445" spans="1:9" x14ac:dyDescent="0.25">
      <c r="A445" s="1">
        <v>38596</v>
      </c>
      <c r="B445">
        <v>2013.3</v>
      </c>
      <c r="D445">
        <v>784.3</v>
      </c>
      <c r="E445">
        <v>1229</v>
      </c>
      <c r="G445">
        <v>263.2</v>
      </c>
      <c r="H445">
        <v>1061.2</v>
      </c>
      <c r="I445">
        <v>688.9</v>
      </c>
    </row>
    <row r="446" spans="1:9" x14ac:dyDescent="0.25">
      <c r="A446" s="1">
        <v>38565</v>
      </c>
      <c r="B446">
        <v>2019.1</v>
      </c>
      <c r="D446">
        <v>790.1</v>
      </c>
      <c r="E446">
        <v>1229</v>
      </c>
      <c r="G446">
        <v>247.2</v>
      </c>
      <c r="H446">
        <v>1073.5999999999999</v>
      </c>
      <c r="I446">
        <v>698.3</v>
      </c>
    </row>
    <row r="447" spans="1:9" x14ac:dyDescent="0.25">
      <c r="A447" s="1">
        <v>38534</v>
      </c>
      <c r="B447">
        <v>1989.4</v>
      </c>
      <c r="D447">
        <v>763.5</v>
      </c>
      <c r="E447">
        <v>1225.9000000000001</v>
      </c>
      <c r="G447">
        <v>244.3</v>
      </c>
      <c r="H447">
        <v>1049.9000000000001</v>
      </c>
      <c r="I447">
        <v>695.2</v>
      </c>
    </row>
    <row r="448" spans="1:9" x14ac:dyDescent="0.25">
      <c r="A448" s="1">
        <v>38504</v>
      </c>
      <c r="B448">
        <v>1974.9</v>
      </c>
      <c r="D448">
        <v>758.5</v>
      </c>
      <c r="E448">
        <v>1216.3</v>
      </c>
      <c r="G448">
        <v>255.4</v>
      </c>
      <c r="H448">
        <v>1034.9000000000001</v>
      </c>
      <c r="I448">
        <v>684.5</v>
      </c>
    </row>
    <row r="449" spans="1:9" x14ac:dyDescent="0.25">
      <c r="A449" s="1">
        <v>38473</v>
      </c>
      <c r="B449">
        <v>2007.4</v>
      </c>
      <c r="D449">
        <v>782.2</v>
      </c>
      <c r="E449">
        <v>1225.2</v>
      </c>
      <c r="G449">
        <v>258.89999999999998</v>
      </c>
      <c r="H449">
        <v>1062.2</v>
      </c>
      <c r="I449">
        <v>686.4</v>
      </c>
    </row>
    <row r="450" spans="1:9" x14ac:dyDescent="0.25">
      <c r="A450" s="1">
        <v>38443</v>
      </c>
      <c r="B450">
        <v>2095.9</v>
      </c>
      <c r="D450">
        <v>832.9</v>
      </c>
      <c r="E450">
        <v>1263</v>
      </c>
      <c r="G450">
        <v>270.89999999999998</v>
      </c>
      <c r="H450">
        <v>1127.4000000000001</v>
      </c>
      <c r="I450">
        <v>697.7</v>
      </c>
    </row>
    <row r="451" spans="1:9" x14ac:dyDescent="0.25">
      <c r="A451" s="1">
        <v>38412</v>
      </c>
      <c r="B451">
        <v>2144.8000000000002</v>
      </c>
      <c r="D451">
        <v>863.2</v>
      </c>
      <c r="E451">
        <v>1281.7</v>
      </c>
      <c r="G451">
        <v>279.39999999999998</v>
      </c>
      <c r="H451">
        <v>1160.3</v>
      </c>
      <c r="I451">
        <v>705.1</v>
      </c>
    </row>
    <row r="452" spans="1:9" x14ac:dyDescent="0.25">
      <c r="A452" s="1">
        <v>38384</v>
      </c>
      <c r="B452">
        <v>2165.4</v>
      </c>
      <c r="D452">
        <v>872.3</v>
      </c>
      <c r="E452">
        <v>1293.0999999999999</v>
      </c>
      <c r="G452">
        <v>283.3</v>
      </c>
      <c r="H452">
        <v>1174.7</v>
      </c>
      <c r="I452">
        <v>707.4</v>
      </c>
    </row>
    <row r="453" spans="1:9" x14ac:dyDescent="0.25">
      <c r="A453" s="1">
        <v>38353</v>
      </c>
      <c r="B453">
        <v>2176.6</v>
      </c>
      <c r="D453">
        <v>892.6</v>
      </c>
      <c r="E453">
        <v>1284</v>
      </c>
      <c r="G453">
        <v>280.2</v>
      </c>
      <c r="H453">
        <v>1182.5999999999999</v>
      </c>
      <c r="I453">
        <v>713.9</v>
      </c>
    </row>
    <row r="454" spans="1:9" x14ac:dyDescent="0.25">
      <c r="A454" s="1">
        <v>38322</v>
      </c>
      <c r="B454">
        <v>2112.6999999999998</v>
      </c>
      <c r="D454">
        <v>878</v>
      </c>
      <c r="E454">
        <v>1234.7</v>
      </c>
      <c r="G454">
        <v>268.8</v>
      </c>
      <c r="H454">
        <v>1147.5</v>
      </c>
      <c r="I454">
        <v>696.4</v>
      </c>
    </row>
    <row r="455" spans="1:9" x14ac:dyDescent="0.25">
      <c r="A455" s="1">
        <v>38292</v>
      </c>
      <c r="B455">
        <v>2121.1</v>
      </c>
      <c r="D455">
        <v>855.8</v>
      </c>
      <c r="E455">
        <v>1265.3</v>
      </c>
      <c r="G455">
        <v>284.5</v>
      </c>
      <c r="H455">
        <v>1148.5</v>
      </c>
      <c r="I455">
        <v>688</v>
      </c>
    </row>
    <row r="456" spans="1:9" x14ac:dyDescent="0.25">
      <c r="A456" s="1">
        <v>38261</v>
      </c>
      <c r="B456">
        <v>2075.8000000000002</v>
      </c>
      <c r="D456">
        <v>834.1</v>
      </c>
      <c r="E456">
        <v>1241.8</v>
      </c>
      <c r="G456">
        <v>277</v>
      </c>
      <c r="H456">
        <v>1123.2</v>
      </c>
      <c r="I456">
        <v>675.6</v>
      </c>
    </row>
    <row r="457" spans="1:9" x14ac:dyDescent="0.25">
      <c r="A457" s="1">
        <v>38231</v>
      </c>
      <c r="B457">
        <v>2050.5</v>
      </c>
      <c r="D457">
        <v>822.2</v>
      </c>
      <c r="E457">
        <v>1228.3</v>
      </c>
      <c r="G457">
        <v>269.5</v>
      </c>
      <c r="H457">
        <v>1112.5</v>
      </c>
      <c r="I457">
        <v>668.5</v>
      </c>
    </row>
    <row r="458" spans="1:9" x14ac:dyDescent="0.25">
      <c r="A458" s="1">
        <v>38200</v>
      </c>
      <c r="B458">
        <v>2049.6</v>
      </c>
      <c r="D458">
        <v>826.6</v>
      </c>
      <c r="E458">
        <v>1223.0999999999999</v>
      </c>
      <c r="G458">
        <v>255.6</v>
      </c>
      <c r="H458">
        <v>1118.5999999999999</v>
      </c>
      <c r="I458">
        <v>675.5</v>
      </c>
    </row>
    <row r="459" spans="1:9" x14ac:dyDescent="0.25">
      <c r="A459" s="1">
        <v>38169</v>
      </c>
      <c r="B459">
        <v>2014.2</v>
      </c>
      <c r="D459">
        <v>797.8</v>
      </c>
      <c r="E459">
        <v>1216.5</v>
      </c>
      <c r="G459">
        <v>256</v>
      </c>
      <c r="H459">
        <v>1091.3</v>
      </c>
      <c r="I459">
        <v>667</v>
      </c>
    </row>
    <row r="460" spans="1:9" x14ac:dyDescent="0.25">
      <c r="A460" s="1">
        <v>38139</v>
      </c>
      <c r="B460">
        <v>2054.1</v>
      </c>
      <c r="D460">
        <v>814.9</v>
      </c>
      <c r="E460">
        <v>1239.2</v>
      </c>
      <c r="G460">
        <v>275.8</v>
      </c>
      <c r="H460">
        <v>1110</v>
      </c>
      <c r="I460">
        <v>668.4</v>
      </c>
    </row>
    <row r="461" spans="1:9" x14ac:dyDescent="0.25">
      <c r="A461" s="1">
        <v>38108</v>
      </c>
      <c r="B461">
        <v>2090.6999999999998</v>
      </c>
      <c r="D461">
        <v>840.3</v>
      </c>
      <c r="E461">
        <v>1250.4000000000001</v>
      </c>
      <c r="G461">
        <v>276.7</v>
      </c>
      <c r="H461">
        <v>1142.4000000000001</v>
      </c>
      <c r="I461">
        <v>671.5</v>
      </c>
    </row>
    <row r="462" spans="1:9" x14ac:dyDescent="0.25">
      <c r="A462" s="1">
        <v>38078</v>
      </c>
      <c r="B462">
        <v>2162.4</v>
      </c>
      <c r="D462">
        <v>872.9</v>
      </c>
      <c r="E462">
        <v>1289.5</v>
      </c>
      <c r="G462">
        <v>297.2</v>
      </c>
      <c r="H462">
        <v>1185.7</v>
      </c>
      <c r="I462">
        <v>679.5</v>
      </c>
    </row>
    <row r="463" spans="1:9" x14ac:dyDescent="0.25">
      <c r="A463" s="1">
        <v>38047</v>
      </c>
      <c r="B463">
        <v>2181.5</v>
      </c>
      <c r="D463">
        <v>882.2</v>
      </c>
      <c r="E463">
        <v>1299.3</v>
      </c>
      <c r="G463">
        <v>300.3</v>
      </c>
      <c r="H463">
        <v>1202.0999999999999</v>
      </c>
      <c r="I463">
        <v>679.2</v>
      </c>
    </row>
    <row r="464" spans="1:9" x14ac:dyDescent="0.25">
      <c r="A464" s="1">
        <v>38018</v>
      </c>
      <c r="B464">
        <v>2219.3000000000002</v>
      </c>
      <c r="D464">
        <v>903.9</v>
      </c>
      <c r="E464">
        <v>1315.4</v>
      </c>
      <c r="G464">
        <v>311.2</v>
      </c>
      <c r="H464">
        <v>1226.5999999999999</v>
      </c>
      <c r="I464">
        <v>681.5</v>
      </c>
    </row>
    <row r="465" spans="1:9" x14ac:dyDescent="0.25">
      <c r="A465" s="1">
        <v>37987</v>
      </c>
      <c r="B465">
        <v>2232.6</v>
      </c>
      <c r="D465">
        <v>923.2</v>
      </c>
      <c r="E465">
        <v>1309.4000000000001</v>
      </c>
      <c r="G465">
        <v>314</v>
      </c>
      <c r="H465">
        <v>1236.5</v>
      </c>
      <c r="I465">
        <v>682.1</v>
      </c>
    </row>
    <row r="466" spans="1:9" x14ac:dyDescent="0.25">
      <c r="A466" s="1">
        <v>37956</v>
      </c>
      <c r="B466">
        <v>2181.1999999999998</v>
      </c>
      <c r="D466">
        <v>922.1</v>
      </c>
      <c r="E466">
        <v>1259.2</v>
      </c>
      <c r="G466">
        <v>299.2</v>
      </c>
      <c r="H466">
        <v>1209.0999999999999</v>
      </c>
      <c r="I466">
        <v>672.9</v>
      </c>
    </row>
    <row r="467" spans="1:9" x14ac:dyDescent="0.25">
      <c r="A467" s="1">
        <v>37926</v>
      </c>
      <c r="B467">
        <v>2143.1999999999998</v>
      </c>
      <c r="D467">
        <v>866.2</v>
      </c>
      <c r="E467">
        <v>1277</v>
      </c>
      <c r="G467">
        <v>311.39999999999998</v>
      </c>
      <c r="H467">
        <v>1179.8</v>
      </c>
      <c r="I467">
        <v>652</v>
      </c>
    </row>
    <row r="468" spans="1:9" x14ac:dyDescent="0.25">
      <c r="A468" s="1">
        <v>37895</v>
      </c>
      <c r="B468">
        <v>2096.6</v>
      </c>
      <c r="D468">
        <v>845.1</v>
      </c>
      <c r="E468">
        <v>1251.5</v>
      </c>
      <c r="G468">
        <v>304.8</v>
      </c>
      <c r="H468">
        <v>1152.8</v>
      </c>
      <c r="I468">
        <v>639.1</v>
      </c>
    </row>
    <row r="469" spans="1:9" x14ac:dyDescent="0.25">
      <c r="A469" s="1">
        <v>37865</v>
      </c>
      <c r="B469">
        <v>2039.6</v>
      </c>
      <c r="D469">
        <v>819</v>
      </c>
      <c r="E469">
        <v>1220.7</v>
      </c>
      <c r="G469">
        <v>289.7</v>
      </c>
      <c r="H469">
        <v>1126.5999999999999</v>
      </c>
      <c r="I469">
        <v>623.29999999999995</v>
      </c>
    </row>
    <row r="470" spans="1:9" x14ac:dyDescent="0.25">
      <c r="A470" s="1">
        <v>37834</v>
      </c>
      <c r="B470">
        <v>2016.7</v>
      </c>
      <c r="D470">
        <v>816.8</v>
      </c>
      <c r="E470">
        <v>1199.9000000000001</v>
      </c>
      <c r="G470">
        <v>273.89999999999998</v>
      </c>
      <c r="H470">
        <v>1118.9000000000001</v>
      </c>
      <c r="I470">
        <v>623.9</v>
      </c>
    </row>
    <row r="471" spans="1:9" x14ac:dyDescent="0.25">
      <c r="A471" s="1">
        <v>37803</v>
      </c>
      <c r="B471">
        <v>1996</v>
      </c>
      <c r="D471">
        <v>795.9</v>
      </c>
      <c r="E471">
        <v>1200.0999999999999</v>
      </c>
      <c r="G471">
        <v>276.60000000000002</v>
      </c>
      <c r="H471">
        <v>1100.5</v>
      </c>
      <c r="I471">
        <v>618.9</v>
      </c>
    </row>
    <row r="472" spans="1:9" x14ac:dyDescent="0.25">
      <c r="A472" s="1">
        <v>37773</v>
      </c>
      <c r="B472">
        <v>2020.4</v>
      </c>
      <c r="D472">
        <v>806.3</v>
      </c>
      <c r="E472">
        <v>1214.0999999999999</v>
      </c>
      <c r="G472">
        <v>294.39999999999998</v>
      </c>
      <c r="H472">
        <v>1108.9000000000001</v>
      </c>
      <c r="I472">
        <v>617.1</v>
      </c>
    </row>
    <row r="473" spans="1:9" x14ac:dyDescent="0.25">
      <c r="A473" s="1">
        <v>37742</v>
      </c>
      <c r="B473">
        <v>2035.6</v>
      </c>
      <c r="D473">
        <v>817.3</v>
      </c>
      <c r="E473">
        <v>1218.3</v>
      </c>
      <c r="G473">
        <v>291.7</v>
      </c>
      <c r="H473">
        <v>1126.9000000000001</v>
      </c>
      <c r="I473">
        <v>617</v>
      </c>
    </row>
    <row r="474" spans="1:9" x14ac:dyDescent="0.25">
      <c r="A474" s="1">
        <v>37712</v>
      </c>
      <c r="B474">
        <v>2104.5</v>
      </c>
      <c r="D474">
        <v>852.3</v>
      </c>
      <c r="E474">
        <v>1252.2</v>
      </c>
      <c r="G474">
        <v>309.39999999999998</v>
      </c>
      <c r="H474">
        <v>1169.5999999999999</v>
      </c>
      <c r="I474">
        <v>625.5</v>
      </c>
    </row>
    <row r="475" spans="1:9" x14ac:dyDescent="0.25">
      <c r="A475" s="1">
        <v>37681</v>
      </c>
      <c r="B475">
        <v>2163.5</v>
      </c>
      <c r="D475">
        <v>875.7</v>
      </c>
      <c r="E475">
        <v>1287.8</v>
      </c>
      <c r="G475">
        <v>325.3</v>
      </c>
      <c r="H475">
        <v>1206.0999999999999</v>
      </c>
      <c r="I475">
        <v>632.1</v>
      </c>
    </row>
    <row r="476" spans="1:9" x14ac:dyDescent="0.25">
      <c r="A476" s="1">
        <v>37653</v>
      </c>
      <c r="B476">
        <v>2180.1999999999998</v>
      </c>
      <c r="D476">
        <v>891.1</v>
      </c>
      <c r="E476">
        <v>1289.0999999999999</v>
      </c>
      <c r="G476">
        <v>327.3</v>
      </c>
      <c r="H476">
        <v>1219</v>
      </c>
      <c r="I476">
        <v>633.9</v>
      </c>
    </row>
    <row r="477" spans="1:9" x14ac:dyDescent="0.25">
      <c r="A477" s="1">
        <v>37622</v>
      </c>
      <c r="B477">
        <v>2185.1999999999998</v>
      </c>
      <c r="D477">
        <v>906.1</v>
      </c>
      <c r="E477">
        <v>1279.0999999999999</v>
      </c>
      <c r="G477">
        <v>325.10000000000002</v>
      </c>
      <c r="H477">
        <v>1224.3</v>
      </c>
      <c r="I477">
        <v>635.79999999999995</v>
      </c>
    </row>
    <row r="478" spans="1:9" x14ac:dyDescent="0.25">
      <c r="A478" s="1">
        <v>37591</v>
      </c>
      <c r="B478">
        <v>2127</v>
      </c>
      <c r="D478">
        <v>895.1</v>
      </c>
      <c r="E478">
        <v>1231.9000000000001</v>
      </c>
      <c r="G478">
        <v>308.10000000000002</v>
      </c>
      <c r="H478">
        <v>1193.5999999999999</v>
      </c>
      <c r="I478">
        <v>625.29999999999995</v>
      </c>
    </row>
    <row r="479" spans="1:9" x14ac:dyDescent="0.25">
      <c r="A479" s="1">
        <v>37561</v>
      </c>
      <c r="B479">
        <v>2117.1</v>
      </c>
      <c r="D479">
        <v>856.7</v>
      </c>
      <c r="E479">
        <v>1260.5</v>
      </c>
      <c r="G479">
        <v>321.10000000000002</v>
      </c>
      <c r="H479">
        <v>1182.5999999999999</v>
      </c>
      <c r="I479">
        <v>613.4</v>
      </c>
    </row>
    <row r="480" spans="1:9" x14ac:dyDescent="0.25">
      <c r="A480" s="1">
        <v>37530</v>
      </c>
      <c r="B480">
        <v>2064.5</v>
      </c>
      <c r="D480">
        <v>832.9</v>
      </c>
      <c r="E480">
        <v>1231.5999999999999</v>
      </c>
      <c r="G480">
        <v>311.8</v>
      </c>
      <c r="H480">
        <v>1152.5</v>
      </c>
      <c r="I480">
        <v>600.29999999999995</v>
      </c>
    </row>
    <row r="481" spans="1:9" x14ac:dyDescent="0.25">
      <c r="A481" s="1">
        <v>37500</v>
      </c>
      <c r="B481">
        <v>2006.8</v>
      </c>
      <c r="D481">
        <v>809.4</v>
      </c>
      <c r="E481">
        <v>1197.4000000000001</v>
      </c>
      <c r="G481">
        <v>292.39999999999998</v>
      </c>
      <c r="H481">
        <v>1123.7</v>
      </c>
      <c r="I481">
        <v>590.70000000000005</v>
      </c>
    </row>
    <row r="482" spans="1:9" x14ac:dyDescent="0.25">
      <c r="A482" s="1">
        <v>37469</v>
      </c>
      <c r="B482">
        <v>1984</v>
      </c>
      <c r="D482">
        <v>806.7</v>
      </c>
      <c r="E482">
        <v>1177.3</v>
      </c>
      <c r="G482">
        <v>276.5</v>
      </c>
      <c r="H482">
        <v>1115.4000000000001</v>
      </c>
      <c r="I482">
        <v>592.1</v>
      </c>
    </row>
    <row r="483" spans="1:9" x14ac:dyDescent="0.25">
      <c r="A483" s="1">
        <v>37438</v>
      </c>
      <c r="B483">
        <v>1961.9</v>
      </c>
      <c r="D483">
        <v>785.4</v>
      </c>
      <c r="E483">
        <v>1176.5</v>
      </c>
      <c r="G483">
        <v>277</v>
      </c>
      <c r="H483">
        <v>1097.2</v>
      </c>
      <c r="I483">
        <v>587.70000000000005</v>
      </c>
    </row>
    <row r="484" spans="1:9" x14ac:dyDescent="0.25">
      <c r="A484" s="1">
        <v>37408</v>
      </c>
      <c r="B484">
        <v>1963</v>
      </c>
      <c r="D484">
        <v>788.3</v>
      </c>
      <c r="E484">
        <v>1174.7</v>
      </c>
      <c r="G484">
        <v>289.8</v>
      </c>
      <c r="H484">
        <v>1094.5999999999999</v>
      </c>
      <c r="I484">
        <v>578.6</v>
      </c>
    </row>
    <row r="485" spans="1:9" x14ac:dyDescent="0.25">
      <c r="A485" s="1">
        <v>37377</v>
      </c>
      <c r="B485">
        <v>2002.9</v>
      </c>
      <c r="D485">
        <v>809.7</v>
      </c>
      <c r="E485">
        <v>1193.2</v>
      </c>
      <c r="G485">
        <v>290.89999999999998</v>
      </c>
      <c r="H485">
        <v>1126.8</v>
      </c>
      <c r="I485">
        <v>585.20000000000005</v>
      </c>
    </row>
    <row r="486" spans="1:9" x14ac:dyDescent="0.25">
      <c r="A486" s="1">
        <v>37347</v>
      </c>
      <c r="B486">
        <v>2060.1</v>
      </c>
      <c r="D486">
        <v>836.1</v>
      </c>
      <c r="E486">
        <v>1223.9000000000001</v>
      </c>
      <c r="G486">
        <v>304.7</v>
      </c>
      <c r="H486">
        <v>1164.5999999999999</v>
      </c>
      <c r="I486">
        <v>590.79999999999995</v>
      </c>
    </row>
    <row r="487" spans="1:9" x14ac:dyDescent="0.25">
      <c r="A487" s="1">
        <v>37316</v>
      </c>
      <c r="B487">
        <v>2083.1</v>
      </c>
      <c r="D487">
        <v>851.3</v>
      </c>
      <c r="E487">
        <v>1231.8</v>
      </c>
      <c r="G487">
        <v>313.8</v>
      </c>
      <c r="H487">
        <v>1179.3</v>
      </c>
      <c r="I487">
        <v>590</v>
      </c>
    </row>
    <row r="488" spans="1:9" x14ac:dyDescent="0.25">
      <c r="A488" s="1">
        <v>37288</v>
      </c>
      <c r="B488">
        <v>2149.9</v>
      </c>
      <c r="D488">
        <v>912.9</v>
      </c>
      <c r="E488">
        <v>1237</v>
      </c>
      <c r="G488">
        <v>326.10000000000002</v>
      </c>
      <c r="H488">
        <v>1228.7</v>
      </c>
      <c r="I488">
        <v>595.1</v>
      </c>
    </row>
    <row r="489" spans="1:9" x14ac:dyDescent="0.25">
      <c r="A489" s="1">
        <v>37257</v>
      </c>
      <c r="B489">
        <v>2075</v>
      </c>
      <c r="D489">
        <v>855.7</v>
      </c>
      <c r="E489">
        <v>1219.3</v>
      </c>
      <c r="G489">
        <v>316.3</v>
      </c>
      <c r="H489">
        <v>1175.5</v>
      </c>
      <c r="I489">
        <v>583.20000000000005</v>
      </c>
    </row>
    <row r="490" spans="1:9" x14ac:dyDescent="0.25">
      <c r="A490" s="1">
        <v>37226</v>
      </c>
      <c r="B490">
        <v>1988.7</v>
      </c>
      <c r="D490">
        <v>821.8</v>
      </c>
      <c r="E490">
        <v>1166.9000000000001</v>
      </c>
      <c r="G490">
        <v>298.10000000000002</v>
      </c>
      <c r="H490">
        <v>1126.3</v>
      </c>
      <c r="I490">
        <v>564.29999999999995</v>
      </c>
    </row>
    <row r="491" spans="1:9" x14ac:dyDescent="0.25">
      <c r="A491" s="1">
        <v>37196</v>
      </c>
      <c r="B491">
        <v>1985.9</v>
      </c>
      <c r="D491">
        <v>794.4</v>
      </c>
      <c r="E491">
        <v>1191.5</v>
      </c>
      <c r="G491">
        <v>311.89999999999998</v>
      </c>
      <c r="H491">
        <v>1120.7</v>
      </c>
      <c r="I491">
        <v>553.20000000000005</v>
      </c>
    </row>
    <row r="492" spans="1:9" x14ac:dyDescent="0.25">
      <c r="A492" s="1">
        <v>37165</v>
      </c>
      <c r="B492">
        <v>1940.9</v>
      </c>
      <c r="D492">
        <v>771.6</v>
      </c>
      <c r="E492">
        <v>1169.3</v>
      </c>
      <c r="G492">
        <v>303.3</v>
      </c>
      <c r="H492">
        <v>1097.3</v>
      </c>
      <c r="I492">
        <v>540.29999999999995</v>
      </c>
    </row>
    <row r="493" spans="1:9" x14ac:dyDescent="0.25">
      <c r="A493" s="1">
        <v>37135</v>
      </c>
      <c r="B493">
        <v>1889.2</v>
      </c>
      <c r="D493">
        <v>747.2</v>
      </c>
      <c r="E493">
        <v>1142</v>
      </c>
      <c r="G493">
        <v>287.89999999999998</v>
      </c>
      <c r="H493">
        <v>1071.2</v>
      </c>
      <c r="I493">
        <v>530.1</v>
      </c>
    </row>
    <row r="494" spans="1:9" x14ac:dyDescent="0.25">
      <c r="A494" s="1">
        <v>37104</v>
      </c>
      <c r="B494">
        <v>1878.5</v>
      </c>
      <c r="D494">
        <v>753.5</v>
      </c>
      <c r="E494">
        <v>1125</v>
      </c>
      <c r="G494">
        <v>276.7</v>
      </c>
      <c r="H494">
        <v>1067.9000000000001</v>
      </c>
      <c r="I494">
        <v>533.9</v>
      </c>
    </row>
    <row r="495" spans="1:9" x14ac:dyDescent="0.25">
      <c r="A495" s="1">
        <v>37073</v>
      </c>
      <c r="B495">
        <v>1835.7</v>
      </c>
      <c r="D495">
        <v>719.4</v>
      </c>
      <c r="E495">
        <v>1116.3</v>
      </c>
      <c r="G495">
        <v>268.39999999999998</v>
      </c>
      <c r="H495">
        <v>1041</v>
      </c>
      <c r="I495">
        <v>526.29999999999995</v>
      </c>
    </row>
    <row r="496" spans="1:9" x14ac:dyDescent="0.25">
      <c r="A496" s="1">
        <v>37043</v>
      </c>
      <c r="B496">
        <v>1842.6</v>
      </c>
      <c r="D496">
        <v>724.8</v>
      </c>
      <c r="E496">
        <v>1117.8</v>
      </c>
      <c r="G496">
        <v>278</v>
      </c>
      <c r="H496">
        <v>1039.5999999999999</v>
      </c>
      <c r="I496">
        <v>524.9</v>
      </c>
    </row>
    <row r="497" spans="1:9" x14ac:dyDescent="0.25">
      <c r="A497" s="1">
        <v>37012</v>
      </c>
      <c r="B497">
        <v>1898.3</v>
      </c>
      <c r="D497">
        <v>754.6</v>
      </c>
      <c r="E497">
        <v>1143.7</v>
      </c>
      <c r="G497">
        <v>281.7</v>
      </c>
      <c r="H497">
        <v>1085.2</v>
      </c>
      <c r="I497">
        <v>531.29999999999995</v>
      </c>
    </row>
    <row r="498" spans="1:9" x14ac:dyDescent="0.25">
      <c r="A498" s="1">
        <v>36982</v>
      </c>
      <c r="B498">
        <v>1910.5</v>
      </c>
      <c r="D498">
        <v>758</v>
      </c>
      <c r="E498">
        <v>1152.4000000000001</v>
      </c>
      <c r="G498">
        <v>283.39999999999998</v>
      </c>
      <c r="H498">
        <v>1093.3</v>
      </c>
      <c r="I498">
        <v>533.70000000000005</v>
      </c>
    </row>
    <row r="499" spans="1:9" x14ac:dyDescent="0.25">
      <c r="A499" s="1">
        <v>36951</v>
      </c>
      <c r="B499">
        <v>1981</v>
      </c>
      <c r="D499">
        <v>790.9</v>
      </c>
      <c r="E499">
        <v>1190.0999999999999</v>
      </c>
      <c r="G499">
        <v>309.89999999999998</v>
      </c>
      <c r="H499">
        <v>1127.9000000000001</v>
      </c>
      <c r="I499">
        <v>543.29999999999995</v>
      </c>
    </row>
    <row r="500" spans="1:9" x14ac:dyDescent="0.25">
      <c r="A500" s="1">
        <v>36923</v>
      </c>
      <c r="B500">
        <v>1993.3</v>
      </c>
      <c r="D500">
        <v>800.7</v>
      </c>
      <c r="E500">
        <v>1192.5999999999999</v>
      </c>
      <c r="G500">
        <v>313.89999999999998</v>
      </c>
      <c r="H500">
        <v>1126.4000000000001</v>
      </c>
      <c r="I500">
        <v>553</v>
      </c>
    </row>
    <row r="501" spans="1:9" x14ac:dyDescent="0.25">
      <c r="A501" s="1">
        <v>36892</v>
      </c>
      <c r="B501">
        <v>2017.4</v>
      </c>
      <c r="D501">
        <v>821</v>
      </c>
      <c r="E501">
        <v>1196.4000000000001</v>
      </c>
      <c r="G501">
        <v>313.2</v>
      </c>
      <c r="H501">
        <v>1155.9000000000001</v>
      </c>
      <c r="I501">
        <v>548.20000000000005</v>
      </c>
    </row>
    <row r="502" spans="1:9" x14ac:dyDescent="0.25">
      <c r="A502" s="1">
        <v>36861</v>
      </c>
      <c r="B502">
        <v>1947.2</v>
      </c>
      <c r="D502">
        <v>795.5</v>
      </c>
      <c r="E502">
        <v>1151.7</v>
      </c>
      <c r="G502">
        <v>292.39999999999998</v>
      </c>
      <c r="H502">
        <v>1117.8</v>
      </c>
      <c r="I502">
        <v>537</v>
      </c>
    </row>
    <row r="503" spans="1:9" x14ac:dyDescent="0.25">
      <c r="A503" s="1">
        <v>36831</v>
      </c>
      <c r="B503">
        <v>1962.8</v>
      </c>
      <c r="D503">
        <v>775.1</v>
      </c>
      <c r="E503">
        <v>1187.7</v>
      </c>
      <c r="G503">
        <v>309.3</v>
      </c>
      <c r="H503">
        <v>1121.0999999999999</v>
      </c>
      <c r="I503">
        <v>532.5</v>
      </c>
    </row>
    <row r="504" spans="1:9" x14ac:dyDescent="0.25">
      <c r="A504" s="1">
        <v>36800</v>
      </c>
      <c r="B504">
        <v>1934.1</v>
      </c>
      <c r="D504">
        <v>761.6</v>
      </c>
      <c r="E504">
        <v>1172.5</v>
      </c>
      <c r="G504">
        <v>304.89999999999998</v>
      </c>
      <c r="H504">
        <v>1101.8</v>
      </c>
      <c r="I504">
        <v>527.4</v>
      </c>
    </row>
    <row r="505" spans="1:9" x14ac:dyDescent="0.25">
      <c r="A505" s="1">
        <v>36770</v>
      </c>
      <c r="B505">
        <v>1908.1</v>
      </c>
      <c r="D505">
        <v>749.4</v>
      </c>
      <c r="E505">
        <v>1158.7</v>
      </c>
      <c r="G505">
        <v>297.10000000000002</v>
      </c>
      <c r="H505">
        <v>1085.7</v>
      </c>
      <c r="I505">
        <v>525.4</v>
      </c>
    </row>
    <row r="506" spans="1:9" x14ac:dyDescent="0.25">
      <c r="A506" s="1">
        <v>36739</v>
      </c>
      <c r="B506">
        <v>1888.4</v>
      </c>
      <c r="D506">
        <v>756.4</v>
      </c>
      <c r="E506">
        <v>1132</v>
      </c>
      <c r="G506">
        <v>285.39999999999998</v>
      </c>
      <c r="H506">
        <v>1074.4000000000001</v>
      </c>
      <c r="I506">
        <v>528.6</v>
      </c>
    </row>
    <row r="507" spans="1:9" x14ac:dyDescent="0.25">
      <c r="A507" s="1">
        <v>36708</v>
      </c>
      <c r="B507">
        <v>1892.7</v>
      </c>
      <c r="D507">
        <v>743.1</v>
      </c>
      <c r="E507">
        <v>1149.5999999999999</v>
      </c>
      <c r="G507">
        <v>284.5</v>
      </c>
      <c r="H507">
        <v>1074.9000000000001</v>
      </c>
      <c r="I507">
        <v>533.20000000000005</v>
      </c>
    </row>
    <row r="508" spans="1:9" x14ac:dyDescent="0.25">
      <c r="A508" s="1">
        <v>36678</v>
      </c>
      <c r="B508">
        <v>1903.1</v>
      </c>
      <c r="D508">
        <v>754.5</v>
      </c>
      <c r="E508">
        <v>1148.5</v>
      </c>
      <c r="G508">
        <v>295</v>
      </c>
      <c r="H508">
        <v>1076.7</v>
      </c>
      <c r="I508">
        <v>531.29999999999995</v>
      </c>
    </row>
    <row r="509" spans="1:9" x14ac:dyDescent="0.25">
      <c r="A509" s="1">
        <v>36647</v>
      </c>
      <c r="B509">
        <v>1929</v>
      </c>
      <c r="D509">
        <v>777.9</v>
      </c>
      <c r="E509">
        <v>1151.0999999999999</v>
      </c>
      <c r="G509">
        <v>294.89999999999998</v>
      </c>
      <c r="H509">
        <v>1098.2</v>
      </c>
      <c r="I509">
        <v>536</v>
      </c>
    </row>
    <row r="510" spans="1:9" x14ac:dyDescent="0.25">
      <c r="A510" s="1">
        <v>36617</v>
      </c>
      <c r="B510">
        <v>1984</v>
      </c>
      <c r="D510">
        <v>805.6</v>
      </c>
      <c r="E510">
        <v>1178.4000000000001</v>
      </c>
      <c r="G510">
        <v>308.8</v>
      </c>
      <c r="H510">
        <v>1132</v>
      </c>
      <c r="I510">
        <v>543.20000000000005</v>
      </c>
    </row>
    <row r="511" spans="1:9" x14ac:dyDescent="0.25">
      <c r="A511" s="1">
        <v>36586</v>
      </c>
      <c r="B511">
        <v>2042.3</v>
      </c>
      <c r="D511">
        <v>827.3</v>
      </c>
      <c r="E511">
        <v>1215</v>
      </c>
      <c r="G511">
        <v>328.1</v>
      </c>
      <c r="H511">
        <v>1164.8</v>
      </c>
      <c r="I511">
        <v>549.4</v>
      </c>
    </row>
    <row r="512" spans="1:9" x14ac:dyDescent="0.25">
      <c r="A512" s="1">
        <v>36557</v>
      </c>
      <c r="B512">
        <v>2079.8000000000002</v>
      </c>
      <c r="D512">
        <v>854.1</v>
      </c>
      <c r="E512">
        <v>1225.7</v>
      </c>
      <c r="G512">
        <v>339</v>
      </c>
      <c r="H512">
        <v>1188.4000000000001</v>
      </c>
      <c r="I512">
        <v>552.4</v>
      </c>
    </row>
    <row r="513" spans="1:9" x14ac:dyDescent="0.25">
      <c r="A513" s="1">
        <v>36526</v>
      </c>
      <c r="B513">
        <v>2090</v>
      </c>
      <c r="D513">
        <v>875.3</v>
      </c>
      <c r="E513">
        <v>1214.7</v>
      </c>
      <c r="G513">
        <v>340.4</v>
      </c>
      <c r="H513">
        <v>1195.0999999999999</v>
      </c>
      <c r="I513">
        <v>554.5</v>
      </c>
    </row>
    <row r="514" spans="1:9" x14ac:dyDescent="0.25">
      <c r="A514" s="1">
        <v>36495</v>
      </c>
      <c r="B514">
        <v>2028</v>
      </c>
      <c r="D514">
        <v>851.6</v>
      </c>
      <c r="E514">
        <v>1176.4000000000001</v>
      </c>
      <c r="G514">
        <v>319.39999999999998</v>
      </c>
      <c r="H514">
        <v>1161.5</v>
      </c>
      <c r="I514">
        <v>547.1</v>
      </c>
    </row>
    <row r="515" spans="1:9" x14ac:dyDescent="0.25">
      <c r="A515" s="1">
        <v>36465</v>
      </c>
      <c r="B515">
        <v>2055.8000000000002</v>
      </c>
      <c r="D515">
        <v>840.4</v>
      </c>
      <c r="E515">
        <v>1215.4000000000001</v>
      </c>
      <c r="G515">
        <v>339.4</v>
      </c>
      <c r="H515">
        <v>1175</v>
      </c>
      <c r="I515">
        <v>541.4</v>
      </c>
    </row>
    <row r="516" spans="1:9" x14ac:dyDescent="0.25">
      <c r="A516" s="1">
        <v>36434</v>
      </c>
      <c r="B516">
        <v>2020</v>
      </c>
      <c r="D516">
        <v>826.1</v>
      </c>
      <c r="E516">
        <v>1193.9000000000001</v>
      </c>
      <c r="G516">
        <v>331.2</v>
      </c>
      <c r="H516">
        <v>1154.0999999999999</v>
      </c>
      <c r="I516">
        <v>534.6</v>
      </c>
    </row>
    <row r="517" spans="1:9" x14ac:dyDescent="0.25">
      <c r="A517" s="1">
        <v>36404</v>
      </c>
      <c r="B517">
        <v>2002.6</v>
      </c>
      <c r="D517">
        <v>819.6</v>
      </c>
      <c r="E517">
        <v>1183</v>
      </c>
      <c r="G517">
        <v>326.10000000000002</v>
      </c>
      <c r="H517">
        <v>1146</v>
      </c>
      <c r="I517">
        <v>530.4</v>
      </c>
    </row>
    <row r="518" spans="1:9" x14ac:dyDescent="0.25">
      <c r="A518" s="1">
        <v>36373</v>
      </c>
      <c r="B518">
        <v>1981</v>
      </c>
      <c r="D518">
        <v>828.4</v>
      </c>
      <c r="E518">
        <v>1152.5</v>
      </c>
      <c r="G518">
        <v>316.60000000000002</v>
      </c>
      <c r="H518">
        <v>1135.5</v>
      </c>
      <c r="I518">
        <v>528.9</v>
      </c>
    </row>
    <row r="519" spans="1:9" x14ac:dyDescent="0.25">
      <c r="A519" s="1">
        <v>36342</v>
      </c>
      <c r="B519">
        <v>1981</v>
      </c>
      <c r="D519">
        <v>811.4</v>
      </c>
      <c r="E519">
        <v>1169.5</v>
      </c>
      <c r="G519">
        <v>320</v>
      </c>
      <c r="H519">
        <v>1132.7</v>
      </c>
      <c r="I519">
        <v>528.29999999999995</v>
      </c>
    </row>
    <row r="520" spans="1:9" x14ac:dyDescent="0.25">
      <c r="A520" s="1">
        <v>36312</v>
      </c>
      <c r="B520">
        <v>2045.9</v>
      </c>
      <c r="D520">
        <v>842.5</v>
      </c>
      <c r="E520">
        <v>1203.5</v>
      </c>
      <c r="G520">
        <v>343.4</v>
      </c>
      <c r="H520">
        <v>1167.8</v>
      </c>
      <c r="I520">
        <v>534.79999999999995</v>
      </c>
    </row>
    <row r="521" spans="1:9" x14ac:dyDescent="0.25">
      <c r="A521" s="1">
        <v>36281</v>
      </c>
      <c r="B521">
        <v>2076.9</v>
      </c>
      <c r="D521">
        <v>864.4</v>
      </c>
      <c r="E521">
        <v>1212.5</v>
      </c>
      <c r="G521">
        <v>346.2</v>
      </c>
      <c r="H521">
        <v>1192.5</v>
      </c>
      <c r="I521">
        <v>538.20000000000005</v>
      </c>
    </row>
    <row r="522" spans="1:9" x14ac:dyDescent="0.25">
      <c r="A522" s="1">
        <v>36251</v>
      </c>
      <c r="B522">
        <v>2144.4</v>
      </c>
      <c r="D522">
        <v>899.9</v>
      </c>
      <c r="E522">
        <v>1244.5</v>
      </c>
      <c r="G522">
        <v>364.2</v>
      </c>
      <c r="H522">
        <v>1232.3</v>
      </c>
      <c r="I522">
        <v>547.9</v>
      </c>
    </row>
    <row r="523" spans="1:9" x14ac:dyDescent="0.25">
      <c r="A523" s="1">
        <v>36220</v>
      </c>
      <c r="B523">
        <v>2202.3000000000002</v>
      </c>
      <c r="D523">
        <v>934</v>
      </c>
      <c r="E523">
        <v>1268.3</v>
      </c>
      <c r="G523">
        <v>383.9</v>
      </c>
      <c r="H523">
        <v>1265.5</v>
      </c>
      <c r="I523">
        <v>552.9</v>
      </c>
    </row>
    <row r="524" spans="1:9" x14ac:dyDescent="0.25">
      <c r="A524" s="1">
        <v>36192</v>
      </c>
      <c r="B524">
        <v>2233.1</v>
      </c>
      <c r="D524">
        <v>957.5</v>
      </c>
      <c r="E524">
        <v>1275.5</v>
      </c>
      <c r="G524">
        <v>393.2</v>
      </c>
      <c r="H524">
        <v>1283.7</v>
      </c>
      <c r="I524">
        <v>556.1</v>
      </c>
    </row>
    <row r="525" spans="1:9" x14ac:dyDescent="0.25">
      <c r="A525" s="1">
        <v>36161</v>
      </c>
      <c r="B525">
        <v>2251.6999999999998</v>
      </c>
      <c r="D525">
        <v>979.6</v>
      </c>
      <c r="E525">
        <v>1272.0999999999999</v>
      </c>
      <c r="G525">
        <v>396.6</v>
      </c>
      <c r="H525">
        <v>1295.5</v>
      </c>
      <c r="I525">
        <v>559.6</v>
      </c>
    </row>
    <row r="526" spans="1:9" x14ac:dyDescent="0.25">
      <c r="A526" s="1">
        <v>36130</v>
      </c>
      <c r="B526">
        <v>2233.3000000000002</v>
      </c>
      <c r="D526">
        <v>976.5</v>
      </c>
      <c r="E526">
        <v>1256.7</v>
      </c>
      <c r="G526">
        <v>391</v>
      </c>
      <c r="H526">
        <v>1284.2</v>
      </c>
      <c r="I526">
        <v>558.1</v>
      </c>
    </row>
    <row r="527" spans="1:9" x14ac:dyDescent="0.25">
      <c r="A527" s="1">
        <v>36100</v>
      </c>
      <c r="B527">
        <v>2270.1999999999998</v>
      </c>
      <c r="D527">
        <v>964.8</v>
      </c>
      <c r="E527">
        <v>1305.4000000000001</v>
      </c>
      <c r="G527">
        <v>414.9</v>
      </c>
      <c r="H527">
        <v>1298.5999999999999</v>
      </c>
      <c r="I527">
        <v>556.70000000000005</v>
      </c>
    </row>
    <row r="528" spans="1:9" x14ac:dyDescent="0.25">
      <c r="A528" s="1">
        <v>36069</v>
      </c>
      <c r="B528">
        <v>2267.9</v>
      </c>
      <c r="D528">
        <v>962</v>
      </c>
      <c r="E528">
        <v>1306</v>
      </c>
      <c r="G528">
        <v>412.5</v>
      </c>
      <c r="H528">
        <v>1296.8</v>
      </c>
      <c r="I528">
        <v>558.6</v>
      </c>
    </row>
    <row r="529" spans="1:9" x14ac:dyDescent="0.25">
      <c r="A529" s="1">
        <v>36039</v>
      </c>
      <c r="B529">
        <v>2256.3000000000002</v>
      </c>
      <c r="D529">
        <v>958.9</v>
      </c>
      <c r="E529">
        <v>1297.4000000000001</v>
      </c>
      <c r="G529">
        <v>403.8</v>
      </c>
      <c r="H529">
        <v>1291.7</v>
      </c>
      <c r="I529">
        <v>560.79999999999995</v>
      </c>
    </row>
    <row r="530" spans="1:9" x14ac:dyDescent="0.25">
      <c r="A530" s="1">
        <v>36008</v>
      </c>
      <c r="B530">
        <v>2235.3000000000002</v>
      </c>
      <c r="D530">
        <v>969.6</v>
      </c>
      <c r="E530">
        <v>1265.7</v>
      </c>
      <c r="G530">
        <v>390.4</v>
      </c>
      <c r="H530">
        <v>1280.5999999999999</v>
      </c>
      <c r="I530">
        <v>564.29999999999995</v>
      </c>
    </row>
    <row r="531" spans="1:9" x14ac:dyDescent="0.25">
      <c r="A531" s="1">
        <v>35977</v>
      </c>
      <c r="B531">
        <v>2250</v>
      </c>
      <c r="D531">
        <v>962.8</v>
      </c>
      <c r="E531">
        <v>1287.3</v>
      </c>
      <c r="G531">
        <v>395.6</v>
      </c>
      <c r="H531">
        <v>1286.5999999999999</v>
      </c>
      <c r="I531">
        <v>567.79999999999995</v>
      </c>
    </row>
    <row r="532" spans="1:9" x14ac:dyDescent="0.25">
      <c r="A532" s="1">
        <v>35947</v>
      </c>
      <c r="B532">
        <v>2332</v>
      </c>
      <c r="D532">
        <v>1009.7</v>
      </c>
      <c r="E532">
        <v>1322.3</v>
      </c>
      <c r="G532">
        <v>421.4</v>
      </c>
      <c r="H532">
        <v>1332.2</v>
      </c>
      <c r="I532">
        <v>578.4</v>
      </c>
    </row>
    <row r="533" spans="1:9" x14ac:dyDescent="0.25">
      <c r="A533" s="1">
        <v>35916</v>
      </c>
      <c r="B533">
        <v>2369.9</v>
      </c>
      <c r="D533">
        <v>1041.3</v>
      </c>
      <c r="E533">
        <v>1328.6</v>
      </c>
      <c r="G533">
        <v>426.6</v>
      </c>
      <c r="H533">
        <v>1358.6</v>
      </c>
      <c r="I533">
        <v>584.70000000000005</v>
      </c>
    </row>
    <row r="534" spans="1:9" x14ac:dyDescent="0.25">
      <c r="A534" s="1">
        <v>35886</v>
      </c>
      <c r="B534">
        <v>2442.8000000000002</v>
      </c>
      <c r="D534">
        <v>1082.0999999999999</v>
      </c>
      <c r="E534">
        <v>1360.7</v>
      </c>
      <c r="G534">
        <v>448.9</v>
      </c>
      <c r="H534">
        <v>1400.3</v>
      </c>
      <c r="I534">
        <v>593.6</v>
      </c>
    </row>
    <row r="535" spans="1:9" x14ac:dyDescent="0.25">
      <c r="A535" s="1">
        <v>35855</v>
      </c>
      <c r="B535">
        <v>2524</v>
      </c>
      <c r="D535">
        <v>1123</v>
      </c>
      <c r="E535">
        <v>1401</v>
      </c>
      <c r="G535">
        <v>477</v>
      </c>
      <c r="H535">
        <v>1444.8</v>
      </c>
      <c r="I535">
        <v>602.1</v>
      </c>
    </row>
    <row r="536" spans="1:9" x14ac:dyDescent="0.25">
      <c r="A536" s="1">
        <v>35827</v>
      </c>
      <c r="B536">
        <v>2553.3000000000002</v>
      </c>
      <c r="D536">
        <v>1151</v>
      </c>
      <c r="E536">
        <v>1402.3</v>
      </c>
      <c r="G536">
        <v>487.8</v>
      </c>
      <c r="H536">
        <v>1460.6</v>
      </c>
      <c r="I536">
        <v>604.9</v>
      </c>
    </row>
    <row r="537" spans="1:9" x14ac:dyDescent="0.25">
      <c r="A537" s="1">
        <v>35796</v>
      </c>
      <c r="B537">
        <v>2577.1999999999998</v>
      </c>
      <c r="D537">
        <v>1176.3</v>
      </c>
      <c r="E537">
        <v>1400.9</v>
      </c>
      <c r="G537">
        <v>493.5</v>
      </c>
      <c r="H537">
        <v>1475.6</v>
      </c>
      <c r="I537">
        <v>608.1</v>
      </c>
    </row>
    <row r="538" spans="1:9" x14ac:dyDescent="0.25">
      <c r="A538" s="1">
        <v>35765</v>
      </c>
      <c r="B538">
        <v>2566.9</v>
      </c>
      <c r="D538">
        <v>1181.9000000000001</v>
      </c>
      <c r="E538">
        <v>1385</v>
      </c>
      <c r="G538">
        <v>487.8</v>
      </c>
      <c r="H538">
        <v>1470.6</v>
      </c>
      <c r="I538">
        <v>608.5</v>
      </c>
    </row>
    <row r="539" spans="1:9" x14ac:dyDescent="0.25">
      <c r="A539" s="1">
        <v>35735</v>
      </c>
      <c r="B539">
        <v>2600.6999999999998</v>
      </c>
      <c r="D539">
        <v>1170.2</v>
      </c>
      <c r="E539">
        <v>1430.5</v>
      </c>
      <c r="G539">
        <v>512.29999999999995</v>
      </c>
      <c r="H539">
        <v>1472</v>
      </c>
      <c r="I539">
        <v>616.5</v>
      </c>
    </row>
    <row r="540" spans="1:9" x14ac:dyDescent="0.25">
      <c r="A540" s="1">
        <v>35704</v>
      </c>
      <c r="B540">
        <v>2577.1</v>
      </c>
      <c r="D540">
        <v>1153.9000000000001</v>
      </c>
      <c r="E540">
        <v>1423.2</v>
      </c>
      <c r="G540">
        <v>506</v>
      </c>
      <c r="H540">
        <v>1457.5</v>
      </c>
      <c r="I540">
        <v>613.6</v>
      </c>
    </row>
    <row r="541" spans="1:9" x14ac:dyDescent="0.25">
      <c r="A541" s="1">
        <v>35674</v>
      </c>
      <c r="B541">
        <v>2550.6</v>
      </c>
      <c r="D541">
        <v>1148.4000000000001</v>
      </c>
      <c r="E541">
        <v>1402.2</v>
      </c>
      <c r="G541">
        <v>491.9</v>
      </c>
      <c r="H541">
        <v>1444.6</v>
      </c>
      <c r="I541">
        <v>614.20000000000005</v>
      </c>
    </row>
    <row r="542" spans="1:9" x14ac:dyDescent="0.25">
      <c r="A542" s="1">
        <v>35643</v>
      </c>
      <c r="B542">
        <v>2491.6</v>
      </c>
      <c r="D542">
        <v>1139.0999999999999</v>
      </c>
      <c r="E542">
        <v>1352.4</v>
      </c>
      <c r="G542">
        <v>465.2</v>
      </c>
      <c r="H542">
        <v>1413.5</v>
      </c>
      <c r="I542">
        <v>612.9</v>
      </c>
    </row>
    <row r="543" spans="1:9" x14ac:dyDescent="0.25">
      <c r="A543" s="1">
        <v>35612</v>
      </c>
      <c r="B543">
        <v>2519.6999999999998</v>
      </c>
      <c r="D543">
        <v>1141.4000000000001</v>
      </c>
      <c r="E543">
        <v>1378.3</v>
      </c>
      <c r="G543">
        <v>477.4</v>
      </c>
      <c r="H543">
        <v>1425.9</v>
      </c>
      <c r="I543">
        <v>616.4</v>
      </c>
    </row>
    <row r="544" spans="1:9" x14ac:dyDescent="0.25">
      <c r="A544" s="1">
        <v>35582</v>
      </c>
      <c r="B544">
        <v>2614.3000000000002</v>
      </c>
      <c r="D544">
        <v>1194.9000000000001</v>
      </c>
      <c r="E544">
        <v>1419.3</v>
      </c>
      <c r="G544">
        <v>510.1</v>
      </c>
      <c r="H544">
        <v>1479.1</v>
      </c>
      <c r="I544">
        <v>625</v>
      </c>
    </row>
    <row r="545" spans="1:9" x14ac:dyDescent="0.25">
      <c r="A545" s="1">
        <v>35551</v>
      </c>
      <c r="B545">
        <v>2638.5</v>
      </c>
      <c r="D545">
        <v>1218.7</v>
      </c>
      <c r="E545">
        <v>1419.8</v>
      </c>
      <c r="G545">
        <v>514.5</v>
      </c>
      <c r="H545">
        <v>1497.6</v>
      </c>
      <c r="I545">
        <v>626.5</v>
      </c>
    </row>
    <row r="546" spans="1:9" x14ac:dyDescent="0.25">
      <c r="A546" s="1">
        <v>35521</v>
      </c>
      <c r="B546">
        <v>2699.2</v>
      </c>
      <c r="D546">
        <v>1249.3</v>
      </c>
      <c r="E546">
        <v>1449.9</v>
      </c>
      <c r="G546">
        <v>535.70000000000005</v>
      </c>
      <c r="H546">
        <v>1531.8</v>
      </c>
      <c r="I546">
        <v>631.70000000000005</v>
      </c>
    </row>
    <row r="547" spans="1:9" x14ac:dyDescent="0.25">
      <c r="A547" s="1">
        <v>35490</v>
      </c>
      <c r="B547">
        <v>2751.6</v>
      </c>
      <c r="D547">
        <v>1285.9000000000001</v>
      </c>
      <c r="E547">
        <v>1465.6</v>
      </c>
      <c r="G547">
        <v>556.4</v>
      </c>
      <c r="H547">
        <v>1558.9</v>
      </c>
      <c r="I547">
        <v>636.29999999999995</v>
      </c>
    </row>
    <row r="548" spans="1:9" x14ac:dyDescent="0.25">
      <c r="A548" s="1">
        <v>35462</v>
      </c>
      <c r="B548">
        <v>2787.7</v>
      </c>
      <c r="D548">
        <v>1312.7</v>
      </c>
      <c r="E548">
        <v>1474.9</v>
      </c>
      <c r="G548">
        <v>572.4</v>
      </c>
      <c r="H548">
        <v>1575.9</v>
      </c>
      <c r="I548">
        <v>639.29999999999995</v>
      </c>
    </row>
    <row r="549" spans="1:9" x14ac:dyDescent="0.25">
      <c r="A549" s="1">
        <v>35431</v>
      </c>
      <c r="B549">
        <v>2782.3</v>
      </c>
      <c r="D549">
        <v>1320.7</v>
      </c>
      <c r="E549">
        <v>1461.5</v>
      </c>
      <c r="G549">
        <v>565.6</v>
      </c>
      <c r="H549">
        <v>1576.2</v>
      </c>
      <c r="I549">
        <v>640.5</v>
      </c>
    </row>
    <row r="550" spans="1:9" x14ac:dyDescent="0.25">
      <c r="A550" s="1">
        <v>35400</v>
      </c>
      <c r="B550">
        <v>2747</v>
      </c>
      <c r="D550">
        <v>1301.7</v>
      </c>
      <c r="E550">
        <v>1445.3</v>
      </c>
      <c r="G550">
        <v>554.79999999999995</v>
      </c>
      <c r="H550">
        <v>1556.9</v>
      </c>
      <c r="I550">
        <v>635.29999999999995</v>
      </c>
    </row>
    <row r="551" spans="1:9" x14ac:dyDescent="0.25">
      <c r="A551" s="1">
        <v>35370</v>
      </c>
      <c r="B551">
        <v>2796.2</v>
      </c>
      <c r="D551">
        <v>1296</v>
      </c>
      <c r="E551">
        <v>1500.2</v>
      </c>
      <c r="G551">
        <v>588.20000000000005</v>
      </c>
      <c r="H551">
        <v>1574.5</v>
      </c>
      <c r="I551">
        <v>633.6</v>
      </c>
    </row>
    <row r="552" spans="1:9" x14ac:dyDescent="0.25">
      <c r="A552" s="1">
        <v>35339</v>
      </c>
      <c r="B552">
        <v>2776</v>
      </c>
      <c r="D552">
        <v>1279.2</v>
      </c>
      <c r="E552">
        <v>1496.8</v>
      </c>
      <c r="G552">
        <v>577.79999999999995</v>
      </c>
      <c r="H552">
        <v>1565.5</v>
      </c>
      <c r="I552">
        <v>632.6</v>
      </c>
    </row>
    <row r="553" spans="1:9" x14ac:dyDescent="0.25">
      <c r="A553" s="1">
        <v>35309</v>
      </c>
      <c r="B553">
        <v>2735.8</v>
      </c>
      <c r="D553">
        <v>1265.5999999999999</v>
      </c>
      <c r="E553">
        <v>1470.3</v>
      </c>
      <c r="G553">
        <v>563.1</v>
      </c>
      <c r="H553">
        <v>1542</v>
      </c>
      <c r="I553">
        <v>630.70000000000005</v>
      </c>
    </row>
    <row r="554" spans="1:9" x14ac:dyDescent="0.25">
      <c r="A554" s="1">
        <v>35278</v>
      </c>
      <c r="B554">
        <v>2677.6</v>
      </c>
      <c r="D554">
        <v>1251.9000000000001</v>
      </c>
      <c r="E554">
        <v>1425.8</v>
      </c>
      <c r="G554">
        <v>533.6</v>
      </c>
      <c r="H554">
        <v>1514.3</v>
      </c>
      <c r="I554">
        <v>629.70000000000005</v>
      </c>
    </row>
    <row r="555" spans="1:9" x14ac:dyDescent="0.25">
      <c r="A555" s="1">
        <v>35247</v>
      </c>
      <c r="B555">
        <v>2712.5</v>
      </c>
      <c r="D555">
        <v>1255.5999999999999</v>
      </c>
      <c r="E555">
        <v>1456.8</v>
      </c>
      <c r="G555">
        <v>546.6</v>
      </c>
      <c r="H555">
        <v>1532.5</v>
      </c>
      <c r="I555">
        <v>633.29999999999995</v>
      </c>
    </row>
    <row r="556" spans="1:9" x14ac:dyDescent="0.25">
      <c r="A556" s="1">
        <v>35217</v>
      </c>
      <c r="B556">
        <v>2783.1</v>
      </c>
      <c r="D556">
        <v>1299.4000000000001</v>
      </c>
      <c r="E556">
        <v>1483.7</v>
      </c>
      <c r="G556">
        <v>574.5</v>
      </c>
      <c r="H556">
        <v>1571</v>
      </c>
      <c r="I556">
        <v>637.6</v>
      </c>
    </row>
    <row r="557" spans="1:9" x14ac:dyDescent="0.25">
      <c r="A557" s="1">
        <v>35186</v>
      </c>
      <c r="B557">
        <v>2813.2</v>
      </c>
      <c r="D557">
        <v>1328.5</v>
      </c>
      <c r="E557">
        <v>1484.7</v>
      </c>
      <c r="G557">
        <v>580.79999999999995</v>
      </c>
      <c r="H557">
        <v>1592.5</v>
      </c>
      <c r="I557">
        <v>640</v>
      </c>
    </row>
    <row r="558" spans="1:9" x14ac:dyDescent="0.25">
      <c r="A558" s="1">
        <v>35156</v>
      </c>
      <c r="B558">
        <v>2891.6</v>
      </c>
      <c r="D558">
        <v>1367.3</v>
      </c>
      <c r="E558">
        <v>1524.3</v>
      </c>
      <c r="G558">
        <v>605.70000000000005</v>
      </c>
      <c r="H558">
        <v>1638.9</v>
      </c>
      <c r="I558">
        <v>647</v>
      </c>
    </row>
    <row r="559" spans="1:9" x14ac:dyDescent="0.25">
      <c r="A559" s="1">
        <v>35125</v>
      </c>
      <c r="B559">
        <v>2969.5</v>
      </c>
      <c r="D559">
        <v>1412.2</v>
      </c>
      <c r="E559">
        <v>1557.3</v>
      </c>
      <c r="G559">
        <v>636.1</v>
      </c>
      <c r="H559">
        <v>1679.1</v>
      </c>
      <c r="I559">
        <v>654.20000000000005</v>
      </c>
    </row>
    <row r="560" spans="1:9" x14ac:dyDescent="0.25">
      <c r="A560" s="1">
        <v>35096</v>
      </c>
      <c r="B560">
        <v>2994.9</v>
      </c>
      <c r="D560">
        <v>1435</v>
      </c>
      <c r="E560">
        <v>1559.9</v>
      </c>
      <c r="G560">
        <v>647</v>
      </c>
      <c r="H560">
        <v>1690.9</v>
      </c>
      <c r="I560">
        <v>657.1</v>
      </c>
    </row>
    <row r="561" spans="1:9" x14ac:dyDescent="0.25">
      <c r="A561" s="1">
        <v>35065</v>
      </c>
      <c r="B561">
        <v>2995.8</v>
      </c>
      <c r="D561">
        <v>1437.1</v>
      </c>
      <c r="E561">
        <v>1558.6</v>
      </c>
      <c r="G561">
        <v>644.1</v>
      </c>
      <c r="H561">
        <v>1695.2</v>
      </c>
      <c r="I561">
        <v>656.4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workbookViewId="0">
      <selection activeCell="F5" sqref="F5"/>
    </sheetView>
  </sheetViews>
  <sheetFormatPr baseColWidth="10" defaultColWidth="11" defaultRowHeight="15.75" x14ac:dyDescent="0.25"/>
  <cols>
    <col min="1" max="16384" width="11" style="3"/>
  </cols>
  <sheetData>
    <row r="1" spans="1:68" x14ac:dyDescent="0.25">
      <c r="A1" s="3" t="s">
        <v>18</v>
      </c>
      <c r="B1" s="3" t="s">
        <v>20</v>
      </c>
      <c r="BO1" s="4"/>
      <c r="BP1" s="4"/>
    </row>
    <row r="2" spans="1:68" x14ac:dyDescent="0.25">
      <c r="A2" s="4">
        <v>40909</v>
      </c>
      <c r="B2" s="3">
        <v>633.20000000000005</v>
      </c>
    </row>
    <row r="3" spans="1:68" x14ac:dyDescent="0.25">
      <c r="A3" s="4">
        <v>40940</v>
      </c>
      <c r="B3" s="3">
        <v>641.9</v>
      </c>
    </row>
    <row r="4" spans="1:68" x14ac:dyDescent="0.25">
      <c r="A4" s="4">
        <v>40969</v>
      </c>
      <c r="B4" s="3">
        <v>638.20000000000005</v>
      </c>
    </row>
    <row r="5" spans="1:68" x14ac:dyDescent="0.25">
      <c r="A5" s="4">
        <v>41000</v>
      </c>
      <c r="B5" s="3">
        <v>635.70000000000005</v>
      </c>
    </row>
    <row r="6" spans="1:68" x14ac:dyDescent="0.25">
      <c r="A6" s="4">
        <v>41030</v>
      </c>
      <c r="B6" s="3">
        <v>630.9</v>
      </c>
    </row>
    <row r="7" spans="1:68" x14ac:dyDescent="0.25">
      <c r="A7" s="4">
        <v>41061</v>
      </c>
      <c r="B7" s="3">
        <v>615.6</v>
      </c>
    </row>
    <row r="8" spans="1:68" x14ac:dyDescent="0.25">
      <c r="A8" s="4">
        <v>41091</v>
      </c>
      <c r="B8" s="3">
        <v>614.79999999999995</v>
      </c>
    </row>
    <row r="9" spans="1:68" x14ac:dyDescent="0.25">
      <c r="A9" s="4">
        <v>41122</v>
      </c>
      <c r="B9" s="3">
        <v>622.9</v>
      </c>
    </row>
    <row r="10" spans="1:68" x14ac:dyDescent="0.25">
      <c r="A10" s="4">
        <v>41153</v>
      </c>
      <c r="B10" s="3">
        <v>632.5</v>
      </c>
    </row>
    <row r="11" spans="1:68" x14ac:dyDescent="0.25">
      <c r="A11" s="4">
        <v>41183</v>
      </c>
      <c r="B11" s="3">
        <v>646.29999999999995</v>
      </c>
    </row>
    <row r="12" spans="1:68" x14ac:dyDescent="0.25">
      <c r="A12" s="4">
        <v>41214</v>
      </c>
      <c r="B12" s="3">
        <v>652.1</v>
      </c>
    </row>
    <row r="13" spans="1:68" x14ac:dyDescent="0.25">
      <c r="A13" s="4">
        <v>41244</v>
      </c>
      <c r="B13" s="3">
        <v>647</v>
      </c>
    </row>
    <row r="14" spans="1:68" x14ac:dyDescent="0.25">
      <c r="A14" s="4">
        <v>41275</v>
      </c>
      <c r="B14" s="3">
        <v>661.8</v>
      </c>
    </row>
    <row r="15" spans="1:68" x14ac:dyDescent="0.25">
      <c r="A15" s="4">
        <v>41306</v>
      </c>
      <c r="B15" s="3">
        <v>665.2</v>
      </c>
    </row>
    <row r="16" spans="1:68" x14ac:dyDescent="0.25">
      <c r="A16" s="4">
        <v>41334</v>
      </c>
      <c r="B16" s="3">
        <v>664.1</v>
      </c>
    </row>
    <row r="17" spans="1:2" x14ac:dyDescent="0.25">
      <c r="A17" s="4">
        <v>41365</v>
      </c>
      <c r="B17" s="3">
        <v>657</v>
      </c>
    </row>
    <row r="18" spans="1:2" x14ac:dyDescent="0.25">
      <c r="A18" s="4">
        <v>41395</v>
      </c>
      <c r="B18" s="3">
        <v>642.20000000000005</v>
      </c>
    </row>
    <row r="19" spans="1:2" x14ac:dyDescent="0.25">
      <c r="A19" s="4">
        <v>41426</v>
      </c>
      <c r="B19" s="3">
        <v>617.29999999999995</v>
      </c>
    </row>
    <row r="20" spans="1:2" x14ac:dyDescent="0.25">
      <c r="A20" s="4">
        <v>41456</v>
      </c>
      <c r="B20" s="3">
        <v>610.4</v>
      </c>
    </row>
    <row r="21" spans="1:2" x14ac:dyDescent="0.25">
      <c r="A21" s="4">
        <v>41487</v>
      </c>
      <c r="B21" s="3">
        <v>611.70000000000005</v>
      </c>
    </row>
    <row r="22" spans="1:2" x14ac:dyDescent="0.25">
      <c r="A22" s="4">
        <v>41518</v>
      </c>
      <c r="B22" s="3">
        <v>620.9</v>
      </c>
    </row>
    <row r="23" spans="1:2" x14ac:dyDescent="0.25">
      <c r="A23" s="4">
        <v>41548</v>
      </c>
      <c r="B23" s="3">
        <v>633.79999999999995</v>
      </c>
    </row>
    <row r="24" spans="1:2" x14ac:dyDescent="0.25">
      <c r="A24" s="4">
        <v>41579</v>
      </c>
      <c r="B24" s="3">
        <v>638.29999999999995</v>
      </c>
    </row>
    <row r="25" spans="1:2" x14ac:dyDescent="0.25">
      <c r="A25" s="4">
        <v>41609</v>
      </c>
      <c r="B25" s="3">
        <v>624.9</v>
      </c>
    </row>
    <row r="26" spans="1:2" x14ac:dyDescent="0.25">
      <c r="A26" s="4">
        <v>41640</v>
      </c>
      <c r="B26" s="3">
        <v>633.9</v>
      </c>
    </row>
    <row r="27" spans="1:2" x14ac:dyDescent="0.25">
      <c r="A27" s="4">
        <v>41671</v>
      </c>
      <c r="B27" s="3">
        <v>629.6</v>
      </c>
    </row>
    <row r="28" spans="1:2" x14ac:dyDescent="0.25">
      <c r="A28" s="4">
        <v>41699</v>
      </c>
      <c r="B28" s="3">
        <v>624.5</v>
      </c>
    </row>
    <row r="29" spans="1:2" x14ac:dyDescent="0.25">
      <c r="A29" s="4">
        <v>41730</v>
      </c>
      <c r="B29" s="3">
        <v>611.79999999999995</v>
      </c>
    </row>
    <row r="30" spans="1:2" x14ac:dyDescent="0.25">
      <c r="A30" s="4">
        <v>41760</v>
      </c>
      <c r="B30" s="3">
        <v>592.29999999999995</v>
      </c>
    </row>
    <row r="31" spans="1:2" x14ac:dyDescent="0.25">
      <c r="A31" s="4">
        <v>41791</v>
      </c>
      <c r="B31" s="3">
        <v>570.20000000000005</v>
      </c>
    </row>
    <row r="32" spans="1:2" x14ac:dyDescent="0.25">
      <c r="A32" s="4">
        <v>41821</v>
      </c>
      <c r="B32" s="3">
        <v>568.20000000000005</v>
      </c>
    </row>
    <row r="33" spans="1:2" x14ac:dyDescent="0.25">
      <c r="A33" s="4">
        <v>41852</v>
      </c>
      <c r="B33" s="3">
        <v>571.6</v>
      </c>
    </row>
    <row r="34" spans="1:2" x14ac:dyDescent="0.25">
      <c r="A34" s="4">
        <v>41883</v>
      </c>
      <c r="B34" s="3">
        <v>575.79999999999995</v>
      </c>
    </row>
    <row r="35" spans="1:2" x14ac:dyDescent="0.25">
      <c r="A35" s="4">
        <v>41913</v>
      </c>
      <c r="B35" s="3">
        <v>587.1</v>
      </c>
    </row>
    <row r="36" spans="1:2" x14ac:dyDescent="0.25">
      <c r="A36" s="4">
        <v>41944</v>
      </c>
      <c r="B36" s="3">
        <v>581.70000000000005</v>
      </c>
    </row>
    <row r="37" spans="1:2" x14ac:dyDescent="0.25">
      <c r="A37" s="4">
        <v>41974</v>
      </c>
      <c r="B37" s="3">
        <v>575.9</v>
      </c>
    </row>
    <row r="38" spans="1:2" x14ac:dyDescent="0.25">
      <c r="A38" s="4">
        <v>42005</v>
      </c>
      <c r="B38" s="3">
        <v>582.79999999999995</v>
      </c>
    </row>
    <row r="39" spans="1:2" x14ac:dyDescent="0.25">
      <c r="A39" s="4">
        <v>42036</v>
      </c>
      <c r="B39" s="3">
        <v>581.1</v>
      </c>
    </row>
    <row r="40" spans="1:2" x14ac:dyDescent="0.25">
      <c r="A40" s="4">
        <v>42064</v>
      </c>
      <c r="B40" s="3">
        <v>571.70000000000005</v>
      </c>
    </row>
    <row r="41" spans="1:2" x14ac:dyDescent="0.25">
      <c r="A41" s="4">
        <v>42095</v>
      </c>
      <c r="B41" s="3">
        <v>553</v>
      </c>
    </row>
    <row r="42" spans="1:2" x14ac:dyDescent="0.25">
      <c r="A42" s="4">
        <v>42125</v>
      </c>
      <c r="B42" s="3">
        <v>531.9</v>
      </c>
    </row>
    <row r="43" spans="1:2" x14ac:dyDescent="0.25">
      <c r="A43" s="4">
        <v>42156</v>
      </c>
      <c r="B43" s="3">
        <v>510.9</v>
      </c>
    </row>
    <row r="44" spans="1:2" x14ac:dyDescent="0.25">
      <c r="A44" s="4">
        <v>42186</v>
      </c>
      <c r="B44" s="3">
        <v>501.8</v>
      </c>
    </row>
    <row r="45" spans="1:2" x14ac:dyDescent="0.25">
      <c r="A45" s="4">
        <v>42217</v>
      </c>
      <c r="B45" s="3">
        <v>506.3</v>
      </c>
    </row>
    <row r="46" spans="1:2" x14ac:dyDescent="0.25">
      <c r="A46" s="4">
        <v>42248</v>
      </c>
      <c r="B46" s="3">
        <v>513.20000000000005</v>
      </c>
    </row>
    <row r="47" spans="1:2" x14ac:dyDescent="0.25">
      <c r="A47" s="4">
        <v>42278</v>
      </c>
      <c r="B47" s="3">
        <v>523.5</v>
      </c>
    </row>
    <row r="48" spans="1:2" x14ac:dyDescent="0.25">
      <c r="A48" s="4">
        <v>42309</v>
      </c>
      <c r="B48" s="3">
        <v>521.70000000000005</v>
      </c>
    </row>
    <row r="49" spans="1:2" x14ac:dyDescent="0.25">
      <c r="A49" s="4">
        <v>42339</v>
      </c>
      <c r="B49" s="3">
        <v>515.70000000000005</v>
      </c>
    </row>
    <row r="50" spans="1:2" x14ac:dyDescent="0.25">
      <c r="A50" s="4">
        <v>42370</v>
      </c>
      <c r="B50" s="3">
        <v>518.1</v>
      </c>
    </row>
    <row r="51" spans="1:2" x14ac:dyDescent="0.25">
      <c r="A51" s="4">
        <v>42401</v>
      </c>
      <c r="B51" s="3">
        <v>510.2</v>
      </c>
    </row>
    <row r="52" spans="1:2" x14ac:dyDescent="0.25">
      <c r="A52" s="4">
        <v>42430</v>
      </c>
      <c r="B52" s="3">
        <v>500</v>
      </c>
    </row>
    <row r="53" spans="1:2" x14ac:dyDescent="0.25">
      <c r="A53" s="4">
        <v>42461</v>
      </c>
      <c r="B53" s="3">
        <v>486.1</v>
      </c>
    </row>
    <row r="54" spans="1:2" x14ac:dyDescent="0.25">
      <c r="A54" s="4">
        <v>42491</v>
      </c>
      <c r="B54" s="3">
        <v>470.2</v>
      </c>
    </row>
    <row r="55" spans="1:2" x14ac:dyDescent="0.25">
      <c r="A55" s="4">
        <v>42522</v>
      </c>
      <c r="B55" s="3">
        <v>450.1</v>
      </c>
    </row>
    <row r="56" spans="1:2" x14ac:dyDescent="0.25">
      <c r="A56" s="4">
        <v>42552</v>
      </c>
      <c r="B56" s="3">
        <v>441</v>
      </c>
    </row>
    <row r="57" spans="1:2" x14ac:dyDescent="0.25">
      <c r="A57" s="4">
        <v>42583</v>
      </c>
      <c r="B57" s="3">
        <v>445.4</v>
      </c>
    </row>
    <row r="58" spans="1:2" x14ac:dyDescent="0.25">
      <c r="A58" s="4">
        <v>42614</v>
      </c>
      <c r="B58" s="3">
        <v>451.1</v>
      </c>
    </row>
    <row r="59" spans="1:2" x14ac:dyDescent="0.25">
      <c r="A59" s="4">
        <v>42644</v>
      </c>
      <c r="B59" s="3">
        <v>458.4</v>
      </c>
    </row>
    <row r="60" spans="1:2" x14ac:dyDescent="0.25">
      <c r="A60" s="4">
        <v>42675</v>
      </c>
      <c r="B60" s="3">
        <v>463</v>
      </c>
    </row>
    <row r="61" spans="1:2" x14ac:dyDescent="0.25">
      <c r="A61" s="4">
        <v>42705</v>
      </c>
      <c r="B61" s="3">
        <v>453.6</v>
      </c>
    </row>
    <row r="62" spans="1:2" x14ac:dyDescent="0.25">
      <c r="A62" s="4">
        <v>42736</v>
      </c>
      <c r="B62" s="3">
        <v>453.9</v>
      </c>
    </row>
    <row r="63" spans="1:2" x14ac:dyDescent="0.25">
      <c r="A63" s="4">
        <v>42767</v>
      </c>
      <c r="B63" s="3">
        <v>452.3</v>
      </c>
    </row>
    <row r="64" spans="1:2" x14ac:dyDescent="0.25">
      <c r="A64" s="4">
        <v>42795</v>
      </c>
      <c r="B64" s="3">
        <v>446</v>
      </c>
    </row>
    <row r="65" spans="1:2" x14ac:dyDescent="0.25">
      <c r="A65" s="4">
        <v>42826</v>
      </c>
      <c r="B65" s="3">
        <v>425.8</v>
      </c>
    </row>
    <row r="66" spans="1:2" x14ac:dyDescent="0.25">
      <c r="A66" s="4">
        <v>42856</v>
      </c>
      <c r="B66" s="3">
        <v>409.5</v>
      </c>
    </row>
    <row r="67" spans="1:2" x14ac:dyDescent="0.25">
      <c r="A67" s="4">
        <v>42887</v>
      </c>
      <c r="B67" s="3">
        <v>391.4</v>
      </c>
    </row>
    <row r="68" spans="1:2" x14ac:dyDescent="0.25">
      <c r="A68" s="4">
        <v>42917</v>
      </c>
      <c r="B68" s="3">
        <v>387.3</v>
      </c>
    </row>
    <row r="69" spans="1:2" x14ac:dyDescent="0.25">
      <c r="A69" s="4">
        <v>42948</v>
      </c>
      <c r="B69" s="3">
        <v>397.4</v>
      </c>
    </row>
    <row r="70" spans="1:2" x14ac:dyDescent="0.25">
      <c r="A70" s="4">
        <v>42979</v>
      </c>
      <c r="B70" s="3">
        <v>400.4</v>
      </c>
    </row>
    <row r="71" spans="1:2" x14ac:dyDescent="0.25">
      <c r="A71" s="4">
        <v>43009</v>
      </c>
      <c r="B71" s="3">
        <v>415.1</v>
      </c>
    </row>
    <row r="72" spans="1:2" x14ac:dyDescent="0.25">
      <c r="A72" s="4">
        <v>43040</v>
      </c>
      <c r="B72" s="3">
        <v>422.5</v>
      </c>
    </row>
    <row r="73" spans="1:2" x14ac:dyDescent="0.25">
      <c r="A73" s="4">
        <v>43070</v>
      </c>
      <c r="B73" s="3">
        <v>418</v>
      </c>
    </row>
    <row r="74" spans="1:2" x14ac:dyDescent="0.25">
      <c r="A74" s="4">
        <v>43101</v>
      </c>
      <c r="B74" s="3">
        <v>422.9</v>
      </c>
    </row>
    <row r="75" spans="1:2" x14ac:dyDescent="0.25">
      <c r="A75" s="4">
        <v>43132</v>
      </c>
      <c r="B75" s="3">
        <v>418.2</v>
      </c>
    </row>
    <row r="76" spans="1:2" x14ac:dyDescent="0.25">
      <c r="A76" s="4">
        <v>43160</v>
      </c>
      <c r="B76" s="3">
        <v>411.5</v>
      </c>
    </row>
    <row r="77" spans="1:2" x14ac:dyDescent="0.25">
      <c r="A77" s="4">
        <v>43191</v>
      </c>
      <c r="B77" s="3">
        <v>398.9</v>
      </c>
    </row>
    <row r="78" spans="1:2" x14ac:dyDescent="0.25">
      <c r="A78" s="4">
        <v>43221</v>
      </c>
      <c r="B78" s="3">
        <v>385.6</v>
      </c>
    </row>
    <row r="79" spans="1:2" x14ac:dyDescent="0.25">
      <c r="A79" s="4">
        <v>43252</v>
      </c>
      <c r="B79" s="3">
        <v>370.2</v>
      </c>
    </row>
    <row r="80" spans="1:2" x14ac:dyDescent="0.25">
      <c r="A80" s="4">
        <v>43282</v>
      </c>
      <c r="B80" s="3">
        <v>369.1</v>
      </c>
    </row>
    <row r="81" spans="1:2" x14ac:dyDescent="0.25">
      <c r="A81" s="4">
        <v>43313</v>
      </c>
      <c r="B81" s="3">
        <v>380.7</v>
      </c>
    </row>
  </sheetData>
  <autoFilter ref="A1:B81">
    <sortState ref="A2:B81">
      <sortCondition ref="A1:A81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60" workbookViewId="0">
      <selection activeCell="E86" sqref="E86"/>
    </sheetView>
  </sheetViews>
  <sheetFormatPr baseColWidth="10" defaultRowHeight="15.75" x14ac:dyDescent="0.25"/>
  <sheetData>
    <row r="1" spans="1:6" s="8" customFormat="1" ht="16.5" thickBot="1" x14ac:dyDescent="0.3">
      <c r="A1" s="14" t="s">
        <v>21</v>
      </c>
      <c r="B1" s="14" t="s">
        <v>20</v>
      </c>
      <c r="C1" s="14" t="s">
        <v>19</v>
      </c>
      <c r="D1" s="14" t="s">
        <v>22</v>
      </c>
      <c r="E1" s="14" t="s">
        <v>23</v>
      </c>
      <c r="F1" s="79" t="s">
        <v>24</v>
      </c>
    </row>
    <row r="2" spans="1:6" x14ac:dyDescent="0.25">
      <c r="A2" s="80">
        <v>43313</v>
      </c>
      <c r="B2" s="60">
        <v>380.7</v>
      </c>
      <c r="C2" s="55">
        <v>1</v>
      </c>
      <c r="D2" s="55">
        <f>RANK(B2,B$2:B$81,1)</f>
        <v>3</v>
      </c>
      <c r="E2" s="55">
        <f>D2-C2</f>
        <v>2</v>
      </c>
      <c r="F2" s="55">
        <f>E2^2</f>
        <v>4</v>
      </c>
    </row>
    <row r="3" spans="1:6" x14ac:dyDescent="0.25">
      <c r="A3" s="80">
        <v>43282</v>
      </c>
      <c r="B3" s="60">
        <v>369.1</v>
      </c>
      <c r="C3" s="55">
        <v>2</v>
      </c>
      <c r="D3" s="55">
        <f t="shared" ref="D3:D66" si="0">RANK(B3,B$2:B$81,1)</f>
        <v>1</v>
      </c>
      <c r="E3" s="55">
        <f t="shared" ref="E3:E66" si="1">D3-C3</f>
        <v>-1</v>
      </c>
      <c r="F3" s="55">
        <f t="shared" ref="F3:F66" si="2">E3^2</f>
        <v>1</v>
      </c>
    </row>
    <row r="4" spans="1:6" x14ac:dyDescent="0.25">
      <c r="A4" s="80">
        <v>43252</v>
      </c>
      <c r="B4" s="60">
        <v>370.2</v>
      </c>
      <c r="C4" s="55">
        <v>3</v>
      </c>
      <c r="D4" s="55">
        <f t="shared" si="0"/>
        <v>2</v>
      </c>
      <c r="E4" s="55">
        <f t="shared" si="1"/>
        <v>-1</v>
      </c>
      <c r="F4" s="55">
        <f t="shared" si="2"/>
        <v>1</v>
      </c>
    </row>
    <row r="5" spans="1:6" x14ac:dyDescent="0.25">
      <c r="A5" s="80">
        <v>43221</v>
      </c>
      <c r="B5" s="60">
        <v>385.6</v>
      </c>
      <c r="C5" s="55">
        <v>4</v>
      </c>
      <c r="D5" s="55">
        <f t="shared" si="0"/>
        <v>4</v>
      </c>
      <c r="E5" s="55">
        <f t="shared" si="1"/>
        <v>0</v>
      </c>
      <c r="F5" s="55">
        <f t="shared" si="2"/>
        <v>0</v>
      </c>
    </row>
    <row r="6" spans="1:6" x14ac:dyDescent="0.25">
      <c r="A6" s="80">
        <v>43191</v>
      </c>
      <c r="B6" s="60">
        <v>398.9</v>
      </c>
      <c r="C6" s="55">
        <v>5</v>
      </c>
      <c r="D6" s="55">
        <f t="shared" si="0"/>
        <v>8</v>
      </c>
      <c r="E6" s="55">
        <f t="shared" si="1"/>
        <v>3</v>
      </c>
      <c r="F6" s="55">
        <f t="shared" si="2"/>
        <v>9</v>
      </c>
    </row>
    <row r="7" spans="1:6" x14ac:dyDescent="0.25">
      <c r="A7" s="80">
        <v>43160</v>
      </c>
      <c r="B7" s="60">
        <v>411.5</v>
      </c>
      <c r="C7" s="55">
        <v>6</v>
      </c>
      <c r="D7" s="55">
        <f t="shared" si="0"/>
        <v>11</v>
      </c>
      <c r="E7" s="55">
        <f t="shared" si="1"/>
        <v>5</v>
      </c>
      <c r="F7" s="55">
        <f t="shared" si="2"/>
        <v>25</v>
      </c>
    </row>
    <row r="8" spans="1:6" x14ac:dyDescent="0.25">
      <c r="A8" s="80">
        <v>43132</v>
      </c>
      <c r="B8" s="60">
        <v>418.2</v>
      </c>
      <c r="C8" s="55">
        <v>7</v>
      </c>
      <c r="D8" s="55">
        <f t="shared" si="0"/>
        <v>14</v>
      </c>
      <c r="E8" s="55">
        <f t="shared" si="1"/>
        <v>7</v>
      </c>
      <c r="F8" s="55">
        <f t="shared" si="2"/>
        <v>49</v>
      </c>
    </row>
    <row r="9" spans="1:6" x14ac:dyDescent="0.25">
      <c r="A9" s="80">
        <v>43101</v>
      </c>
      <c r="B9" s="60">
        <v>422.9</v>
      </c>
      <c r="C9" s="55">
        <v>8</v>
      </c>
      <c r="D9" s="55">
        <f t="shared" si="0"/>
        <v>16</v>
      </c>
      <c r="E9" s="55">
        <f t="shared" si="1"/>
        <v>8</v>
      </c>
      <c r="F9" s="55">
        <f t="shared" si="2"/>
        <v>64</v>
      </c>
    </row>
    <row r="10" spans="1:6" x14ac:dyDescent="0.25">
      <c r="A10" s="80">
        <v>43070</v>
      </c>
      <c r="B10" s="60">
        <v>418</v>
      </c>
      <c r="C10" s="55">
        <v>9</v>
      </c>
      <c r="D10" s="55">
        <f t="shared" si="0"/>
        <v>13</v>
      </c>
      <c r="E10" s="55">
        <f t="shared" si="1"/>
        <v>4</v>
      </c>
      <c r="F10" s="55">
        <f t="shared" si="2"/>
        <v>16</v>
      </c>
    </row>
    <row r="11" spans="1:6" x14ac:dyDescent="0.25">
      <c r="A11" s="80">
        <v>43040</v>
      </c>
      <c r="B11" s="60">
        <v>422.5</v>
      </c>
      <c r="C11" s="55">
        <v>10</v>
      </c>
      <c r="D11" s="55">
        <f t="shared" si="0"/>
        <v>15</v>
      </c>
      <c r="E11" s="55">
        <f t="shared" si="1"/>
        <v>5</v>
      </c>
      <c r="F11" s="55">
        <f t="shared" si="2"/>
        <v>25</v>
      </c>
    </row>
    <row r="12" spans="1:6" x14ac:dyDescent="0.25">
      <c r="A12" s="80">
        <v>43009</v>
      </c>
      <c r="B12" s="60">
        <v>415.1</v>
      </c>
      <c r="C12" s="55">
        <v>11</v>
      </c>
      <c r="D12" s="55">
        <f t="shared" si="0"/>
        <v>12</v>
      </c>
      <c r="E12" s="55">
        <f t="shared" si="1"/>
        <v>1</v>
      </c>
      <c r="F12" s="55">
        <f t="shared" si="2"/>
        <v>1</v>
      </c>
    </row>
    <row r="13" spans="1:6" x14ac:dyDescent="0.25">
      <c r="A13" s="80">
        <v>42979</v>
      </c>
      <c r="B13" s="60">
        <v>400.4</v>
      </c>
      <c r="C13" s="55">
        <v>12</v>
      </c>
      <c r="D13" s="55">
        <f t="shared" si="0"/>
        <v>9</v>
      </c>
      <c r="E13" s="55">
        <f t="shared" si="1"/>
        <v>-3</v>
      </c>
      <c r="F13" s="55">
        <f t="shared" si="2"/>
        <v>9</v>
      </c>
    </row>
    <row r="14" spans="1:6" x14ac:dyDescent="0.25">
      <c r="A14" s="80">
        <v>42948</v>
      </c>
      <c r="B14" s="60">
        <v>397.4</v>
      </c>
      <c r="C14" s="55">
        <v>13</v>
      </c>
      <c r="D14" s="55">
        <f t="shared" si="0"/>
        <v>7</v>
      </c>
      <c r="E14" s="55">
        <f t="shared" si="1"/>
        <v>-6</v>
      </c>
      <c r="F14" s="55">
        <f t="shared" si="2"/>
        <v>36</v>
      </c>
    </row>
    <row r="15" spans="1:6" x14ac:dyDescent="0.25">
      <c r="A15" s="80">
        <v>42917</v>
      </c>
      <c r="B15" s="60">
        <v>387.3</v>
      </c>
      <c r="C15" s="55">
        <v>14</v>
      </c>
      <c r="D15" s="55">
        <f t="shared" si="0"/>
        <v>5</v>
      </c>
      <c r="E15" s="55">
        <f t="shared" si="1"/>
        <v>-9</v>
      </c>
      <c r="F15" s="55">
        <f t="shared" si="2"/>
        <v>81</v>
      </c>
    </row>
    <row r="16" spans="1:6" x14ac:dyDescent="0.25">
      <c r="A16" s="80">
        <v>42887</v>
      </c>
      <c r="B16" s="60">
        <v>391.4</v>
      </c>
      <c r="C16" s="55">
        <v>15</v>
      </c>
      <c r="D16" s="55">
        <f t="shared" si="0"/>
        <v>6</v>
      </c>
      <c r="E16" s="55">
        <f t="shared" si="1"/>
        <v>-9</v>
      </c>
      <c r="F16" s="55">
        <f t="shared" si="2"/>
        <v>81</v>
      </c>
    </row>
    <row r="17" spans="1:6" x14ac:dyDescent="0.25">
      <c r="A17" s="80">
        <v>42856</v>
      </c>
      <c r="B17" s="60">
        <v>409.5</v>
      </c>
      <c r="C17" s="55">
        <v>16</v>
      </c>
      <c r="D17" s="55">
        <f t="shared" si="0"/>
        <v>10</v>
      </c>
      <c r="E17" s="55">
        <f t="shared" si="1"/>
        <v>-6</v>
      </c>
      <c r="F17" s="55">
        <f t="shared" si="2"/>
        <v>36</v>
      </c>
    </row>
    <row r="18" spans="1:6" x14ac:dyDescent="0.25">
      <c r="A18" s="80">
        <v>42826</v>
      </c>
      <c r="B18" s="60">
        <v>425.8</v>
      </c>
      <c r="C18" s="55">
        <v>17</v>
      </c>
      <c r="D18" s="55">
        <f t="shared" si="0"/>
        <v>17</v>
      </c>
      <c r="E18" s="55">
        <f t="shared" si="1"/>
        <v>0</v>
      </c>
      <c r="F18" s="55">
        <f t="shared" si="2"/>
        <v>0</v>
      </c>
    </row>
    <row r="19" spans="1:6" x14ac:dyDescent="0.25">
      <c r="A19" s="80">
        <v>42795</v>
      </c>
      <c r="B19" s="60">
        <v>446</v>
      </c>
      <c r="C19" s="55">
        <v>18</v>
      </c>
      <c r="D19" s="55">
        <f t="shared" si="0"/>
        <v>20</v>
      </c>
      <c r="E19" s="55">
        <f t="shared" si="1"/>
        <v>2</v>
      </c>
      <c r="F19" s="55">
        <f t="shared" si="2"/>
        <v>4</v>
      </c>
    </row>
    <row r="20" spans="1:6" x14ac:dyDescent="0.25">
      <c r="A20" s="80">
        <v>42767</v>
      </c>
      <c r="B20" s="60">
        <v>452.3</v>
      </c>
      <c r="C20" s="55">
        <v>19</v>
      </c>
      <c r="D20" s="55">
        <f t="shared" si="0"/>
        <v>23</v>
      </c>
      <c r="E20" s="55">
        <f t="shared" si="1"/>
        <v>4</v>
      </c>
      <c r="F20" s="55">
        <f t="shared" si="2"/>
        <v>16</v>
      </c>
    </row>
    <row r="21" spans="1:6" x14ac:dyDescent="0.25">
      <c r="A21" s="80">
        <v>42736</v>
      </c>
      <c r="B21" s="60">
        <v>453.9</v>
      </c>
      <c r="C21" s="55">
        <v>20</v>
      </c>
      <c r="D21" s="55">
        <f t="shared" si="0"/>
        <v>25</v>
      </c>
      <c r="E21" s="55">
        <f t="shared" si="1"/>
        <v>5</v>
      </c>
      <c r="F21" s="55">
        <f t="shared" si="2"/>
        <v>25</v>
      </c>
    </row>
    <row r="22" spans="1:6" x14ac:dyDescent="0.25">
      <c r="A22" s="80">
        <v>42705</v>
      </c>
      <c r="B22" s="60">
        <v>453.6</v>
      </c>
      <c r="C22" s="55">
        <v>21</v>
      </c>
      <c r="D22" s="55">
        <f t="shared" si="0"/>
        <v>24</v>
      </c>
      <c r="E22" s="55">
        <f t="shared" si="1"/>
        <v>3</v>
      </c>
      <c r="F22" s="55">
        <f t="shared" si="2"/>
        <v>9</v>
      </c>
    </row>
    <row r="23" spans="1:6" x14ac:dyDescent="0.25">
      <c r="A23" s="80">
        <v>42675</v>
      </c>
      <c r="B23" s="60">
        <v>463</v>
      </c>
      <c r="C23" s="55">
        <v>22</v>
      </c>
      <c r="D23" s="55">
        <f t="shared" si="0"/>
        <v>27</v>
      </c>
      <c r="E23" s="55">
        <f t="shared" si="1"/>
        <v>5</v>
      </c>
      <c r="F23" s="55">
        <f t="shared" si="2"/>
        <v>25</v>
      </c>
    </row>
    <row r="24" spans="1:6" x14ac:dyDescent="0.25">
      <c r="A24" s="80">
        <v>42644</v>
      </c>
      <c r="B24" s="60">
        <v>458.4</v>
      </c>
      <c r="C24" s="55">
        <v>23</v>
      </c>
      <c r="D24" s="55">
        <f t="shared" si="0"/>
        <v>26</v>
      </c>
      <c r="E24" s="55">
        <f t="shared" si="1"/>
        <v>3</v>
      </c>
      <c r="F24" s="55">
        <f t="shared" si="2"/>
        <v>9</v>
      </c>
    </row>
    <row r="25" spans="1:6" x14ac:dyDescent="0.25">
      <c r="A25" s="80">
        <v>42614</v>
      </c>
      <c r="B25" s="60">
        <v>451.1</v>
      </c>
      <c r="C25" s="55">
        <v>24</v>
      </c>
      <c r="D25" s="55">
        <f t="shared" si="0"/>
        <v>22</v>
      </c>
      <c r="E25" s="55">
        <f t="shared" si="1"/>
        <v>-2</v>
      </c>
      <c r="F25" s="55">
        <f t="shared" si="2"/>
        <v>4</v>
      </c>
    </row>
    <row r="26" spans="1:6" x14ac:dyDescent="0.25">
      <c r="A26" s="80">
        <v>42583</v>
      </c>
      <c r="B26" s="60">
        <v>445.4</v>
      </c>
      <c r="C26" s="55">
        <v>25</v>
      </c>
      <c r="D26" s="55">
        <f t="shared" si="0"/>
        <v>19</v>
      </c>
      <c r="E26" s="55">
        <f t="shared" si="1"/>
        <v>-6</v>
      </c>
      <c r="F26" s="55">
        <f t="shared" si="2"/>
        <v>36</v>
      </c>
    </row>
    <row r="27" spans="1:6" x14ac:dyDescent="0.25">
      <c r="A27" s="80">
        <v>42552</v>
      </c>
      <c r="B27" s="60">
        <v>441</v>
      </c>
      <c r="C27" s="55">
        <v>26</v>
      </c>
      <c r="D27" s="55">
        <f t="shared" si="0"/>
        <v>18</v>
      </c>
      <c r="E27" s="55">
        <f t="shared" si="1"/>
        <v>-8</v>
      </c>
      <c r="F27" s="55">
        <f t="shared" si="2"/>
        <v>64</v>
      </c>
    </row>
    <row r="28" spans="1:6" x14ac:dyDescent="0.25">
      <c r="A28" s="80">
        <v>42522</v>
      </c>
      <c r="B28" s="60">
        <v>450.1</v>
      </c>
      <c r="C28" s="55">
        <v>27</v>
      </c>
      <c r="D28" s="55">
        <f t="shared" si="0"/>
        <v>21</v>
      </c>
      <c r="E28" s="55">
        <f t="shared" si="1"/>
        <v>-6</v>
      </c>
      <c r="F28" s="55">
        <f t="shared" si="2"/>
        <v>36</v>
      </c>
    </row>
    <row r="29" spans="1:6" x14ac:dyDescent="0.25">
      <c r="A29" s="80">
        <v>42491</v>
      </c>
      <c r="B29" s="60">
        <v>470.2</v>
      </c>
      <c r="C29" s="55">
        <v>28</v>
      </c>
      <c r="D29" s="55">
        <f t="shared" si="0"/>
        <v>28</v>
      </c>
      <c r="E29" s="55">
        <f t="shared" si="1"/>
        <v>0</v>
      </c>
      <c r="F29" s="55">
        <f t="shared" si="2"/>
        <v>0</v>
      </c>
    </row>
    <row r="30" spans="1:6" x14ac:dyDescent="0.25">
      <c r="A30" s="80">
        <v>42461</v>
      </c>
      <c r="B30" s="60">
        <v>486.1</v>
      </c>
      <c r="C30" s="55">
        <v>29</v>
      </c>
      <c r="D30" s="55">
        <f t="shared" si="0"/>
        <v>29</v>
      </c>
      <c r="E30" s="55">
        <f t="shared" si="1"/>
        <v>0</v>
      </c>
      <c r="F30" s="55">
        <f t="shared" si="2"/>
        <v>0</v>
      </c>
    </row>
    <row r="31" spans="1:6" x14ac:dyDescent="0.25">
      <c r="A31" s="80">
        <v>42430</v>
      </c>
      <c r="B31" s="60">
        <v>500</v>
      </c>
      <c r="C31" s="55">
        <v>30</v>
      </c>
      <c r="D31" s="55">
        <f t="shared" si="0"/>
        <v>30</v>
      </c>
      <c r="E31" s="55">
        <f t="shared" si="1"/>
        <v>0</v>
      </c>
      <c r="F31" s="55">
        <f t="shared" si="2"/>
        <v>0</v>
      </c>
    </row>
    <row r="32" spans="1:6" x14ac:dyDescent="0.25">
      <c r="A32" s="80">
        <v>42401</v>
      </c>
      <c r="B32" s="60">
        <v>510.2</v>
      </c>
      <c r="C32" s="55">
        <v>31</v>
      </c>
      <c r="D32" s="55">
        <f t="shared" si="0"/>
        <v>33</v>
      </c>
      <c r="E32" s="55">
        <f t="shared" si="1"/>
        <v>2</v>
      </c>
      <c r="F32" s="55">
        <f t="shared" si="2"/>
        <v>4</v>
      </c>
    </row>
    <row r="33" spans="1:6" x14ac:dyDescent="0.25">
      <c r="A33" s="80">
        <v>42370</v>
      </c>
      <c r="B33" s="60">
        <v>518.1</v>
      </c>
      <c r="C33" s="55">
        <v>32</v>
      </c>
      <c r="D33" s="55">
        <f t="shared" si="0"/>
        <v>37</v>
      </c>
      <c r="E33" s="55">
        <f t="shared" si="1"/>
        <v>5</v>
      </c>
      <c r="F33" s="55">
        <f t="shared" si="2"/>
        <v>25</v>
      </c>
    </row>
    <row r="34" spans="1:6" x14ac:dyDescent="0.25">
      <c r="A34" s="80">
        <v>42339</v>
      </c>
      <c r="B34" s="60">
        <v>515.70000000000005</v>
      </c>
      <c r="C34" s="55">
        <v>33</v>
      </c>
      <c r="D34" s="55">
        <f t="shared" si="0"/>
        <v>36</v>
      </c>
      <c r="E34" s="55">
        <f t="shared" si="1"/>
        <v>3</v>
      </c>
      <c r="F34" s="55">
        <f t="shared" si="2"/>
        <v>9</v>
      </c>
    </row>
    <row r="35" spans="1:6" x14ac:dyDescent="0.25">
      <c r="A35" s="80">
        <v>42309</v>
      </c>
      <c r="B35" s="60">
        <v>521.70000000000005</v>
      </c>
      <c r="C35" s="55">
        <v>34</v>
      </c>
      <c r="D35" s="55">
        <f t="shared" si="0"/>
        <v>38</v>
      </c>
      <c r="E35" s="55">
        <f t="shared" si="1"/>
        <v>4</v>
      </c>
      <c r="F35" s="55">
        <f t="shared" si="2"/>
        <v>16</v>
      </c>
    </row>
    <row r="36" spans="1:6" x14ac:dyDescent="0.25">
      <c r="A36" s="80">
        <v>42278</v>
      </c>
      <c r="B36" s="60">
        <v>523.5</v>
      </c>
      <c r="C36" s="55">
        <v>35</v>
      </c>
      <c r="D36" s="55">
        <f t="shared" si="0"/>
        <v>39</v>
      </c>
      <c r="E36" s="55">
        <f t="shared" si="1"/>
        <v>4</v>
      </c>
      <c r="F36" s="55">
        <f t="shared" si="2"/>
        <v>16</v>
      </c>
    </row>
    <row r="37" spans="1:6" x14ac:dyDescent="0.25">
      <c r="A37" s="80">
        <v>42248</v>
      </c>
      <c r="B37" s="60">
        <v>513.20000000000005</v>
      </c>
      <c r="C37" s="55">
        <v>36</v>
      </c>
      <c r="D37" s="55">
        <f t="shared" si="0"/>
        <v>35</v>
      </c>
      <c r="E37" s="55">
        <f t="shared" si="1"/>
        <v>-1</v>
      </c>
      <c r="F37" s="55">
        <f t="shared" si="2"/>
        <v>1</v>
      </c>
    </row>
    <row r="38" spans="1:6" x14ac:dyDescent="0.25">
      <c r="A38" s="80">
        <v>42217</v>
      </c>
      <c r="B38" s="60">
        <v>506.3</v>
      </c>
      <c r="C38" s="55">
        <v>37</v>
      </c>
      <c r="D38" s="55">
        <f t="shared" si="0"/>
        <v>32</v>
      </c>
      <c r="E38" s="55">
        <f t="shared" si="1"/>
        <v>-5</v>
      </c>
      <c r="F38" s="55">
        <f t="shared" si="2"/>
        <v>25</v>
      </c>
    </row>
    <row r="39" spans="1:6" x14ac:dyDescent="0.25">
      <c r="A39" s="80">
        <v>42186</v>
      </c>
      <c r="B39" s="60">
        <v>501.8</v>
      </c>
      <c r="C39" s="55">
        <v>38</v>
      </c>
      <c r="D39" s="55">
        <f t="shared" si="0"/>
        <v>31</v>
      </c>
      <c r="E39" s="55">
        <f t="shared" si="1"/>
        <v>-7</v>
      </c>
      <c r="F39" s="55">
        <f t="shared" si="2"/>
        <v>49</v>
      </c>
    </row>
    <row r="40" spans="1:6" x14ac:dyDescent="0.25">
      <c r="A40" s="80">
        <v>42156</v>
      </c>
      <c r="B40" s="60">
        <v>510.9</v>
      </c>
      <c r="C40" s="55">
        <v>39</v>
      </c>
      <c r="D40" s="55">
        <f t="shared" si="0"/>
        <v>34</v>
      </c>
      <c r="E40" s="55">
        <f t="shared" si="1"/>
        <v>-5</v>
      </c>
      <c r="F40" s="55">
        <f t="shared" si="2"/>
        <v>25</v>
      </c>
    </row>
    <row r="41" spans="1:6" x14ac:dyDescent="0.25">
      <c r="A41" s="80">
        <v>42125</v>
      </c>
      <c r="B41" s="60">
        <v>531.9</v>
      </c>
      <c r="C41" s="55">
        <v>40</v>
      </c>
      <c r="D41" s="55">
        <f t="shared" si="0"/>
        <v>40</v>
      </c>
      <c r="E41" s="55">
        <f t="shared" si="1"/>
        <v>0</v>
      </c>
      <c r="F41" s="55">
        <f t="shared" si="2"/>
        <v>0</v>
      </c>
    </row>
    <row r="42" spans="1:6" x14ac:dyDescent="0.25">
      <c r="A42" s="80">
        <v>42095</v>
      </c>
      <c r="B42" s="60">
        <v>553</v>
      </c>
      <c r="C42" s="55">
        <v>41</v>
      </c>
      <c r="D42" s="55">
        <f t="shared" si="0"/>
        <v>41</v>
      </c>
      <c r="E42" s="55">
        <f t="shared" si="1"/>
        <v>0</v>
      </c>
      <c r="F42" s="55">
        <f t="shared" si="2"/>
        <v>0</v>
      </c>
    </row>
    <row r="43" spans="1:6" x14ac:dyDescent="0.25">
      <c r="A43" s="80">
        <v>42064</v>
      </c>
      <c r="B43" s="60">
        <v>571.70000000000005</v>
      </c>
      <c r="C43" s="55">
        <v>42</v>
      </c>
      <c r="D43" s="55">
        <f t="shared" si="0"/>
        <v>45</v>
      </c>
      <c r="E43" s="55">
        <f t="shared" si="1"/>
        <v>3</v>
      </c>
      <c r="F43" s="55">
        <f t="shared" si="2"/>
        <v>9</v>
      </c>
    </row>
    <row r="44" spans="1:6" x14ac:dyDescent="0.25">
      <c r="A44" s="80">
        <v>42036</v>
      </c>
      <c r="B44" s="60">
        <v>581.1</v>
      </c>
      <c r="C44" s="55">
        <v>43</v>
      </c>
      <c r="D44" s="55">
        <f t="shared" si="0"/>
        <v>48</v>
      </c>
      <c r="E44" s="55">
        <f t="shared" si="1"/>
        <v>5</v>
      </c>
      <c r="F44" s="55">
        <f t="shared" si="2"/>
        <v>25</v>
      </c>
    </row>
    <row r="45" spans="1:6" x14ac:dyDescent="0.25">
      <c r="A45" s="80">
        <v>42005</v>
      </c>
      <c r="B45" s="60">
        <v>582.79999999999995</v>
      </c>
      <c r="C45" s="55">
        <v>44</v>
      </c>
      <c r="D45" s="55">
        <f t="shared" si="0"/>
        <v>50</v>
      </c>
      <c r="E45" s="55">
        <f t="shared" si="1"/>
        <v>6</v>
      </c>
      <c r="F45" s="55">
        <f t="shared" si="2"/>
        <v>36</v>
      </c>
    </row>
    <row r="46" spans="1:6" x14ac:dyDescent="0.25">
      <c r="A46" s="80">
        <v>41974</v>
      </c>
      <c r="B46" s="60">
        <v>575.9</v>
      </c>
      <c r="C46" s="55">
        <v>45</v>
      </c>
      <c r="D46" s="55">
        <f t="shared" si="0"/>
        <v>47</v>
      </c>
      <c r="E46" s="55">
        <f t="shared" si="1"/>
        <v>2</v>
      </c>
      <c r="F46" s="55">
        <f t="shared" si="2"/>
        <v>4</v>
      </c>
    </row>
    <row r="47" spans="1:6" x14ac:dyDescent="0.25">
      <c r="A47" s="80">
        <v>41944</v>
      </c>
      <c r="B47" s="60">
        <v>581.70000000000005</v>
      </c>
      <c r="C47" s="55">
        <v>46</v>
      </c>
      <c r="D47" s="55">
        <f t="shared" si="0"/>
        <v>49</v>
      </c>
      <c r="E47" s="55">
        <f t="shared" si="1"/>
        <v>3</v>
      </c>
      <c r="F47" s="55">
        <f t="shared" si="2"/>
        <v>9</v>
      </c>
    </row>
    <row r="48" spans="1:6" x14ac:dyDescent="0.25">
      <c r="A48" s="80">
        <v>41913</v>
      </c>
      <c r="B48" s="60">
        <v>587.1</v>
      </c>
      <c r="C48" s="55">
        <v>47</v>
      </c>
      <c r="D48" s="55">
        <f t="shared" si="0"/>
        <v>51</v>
      </c>
      <c r="E48" s="55">
        <f t="shared" si="1"/>
        <v>4</v>
      </c>
      <c r="F48" s="55">
        <f t="shared" si="2"/>
        <v>16</v>
      </c>
    </row>
    <row r="49" spans="1:6" x14ac:dyDescent="0.25">
      <c r="A49" s="80">
        <v>41883</v>
      </c>
      <c r="B49" s="60">
        <v>575.79999999999995</v>
      </c>
      <c r="C49" s="55">
        <v>48</v>
      </c>
      <c r="D49" s="55">
        <f t="shared" si="0"/>
        <v>46</v>
      </c>
      <c r="E49" s="55">
        <f t="shared" si="1"/>
        <v>-2</v>
      </c>
      <c r="F49" s="55">
        <f t="shared" si="2"/>
        <v>4</v>
      </c>
    </row>
    <row r="50" spans="1:6" x14ac:dyDescent="0.25">
      <c r="A50" s="80">
        <v>41852</v>
      </c>
      <c r="B50" s="60">
        <v>571.6</v>
      </c>
      <c r="C50" s="55">
        <v>49</v>
      </c>
      <c r="D50" s="55">
        <f t="shared" si="0"/>
        <v>44</v>
      </c>
      <c r="E50" s="55">
        <f t="shared" si="1"/>
        <v>-5</v>
      </c>
      <c r="F50" s="55">
        <f t="shared" si="2"/>
        <v>25</v>
      </c>
    </row>
    <row r="51" spans="1:6" x14ac:dyDescent="0.25">
      <c r="A51" s="80">
        <v>41821</v>
      </c>
      <c r="B51" s="60">
        <v>568.20000000000005</v>
      </c>
      <c r="C51" s="55">
        <v>50</v>
      </c>
      <c r="D51" s="55">
        <f t="shared" si="0"/>
        <v>42</v>
      </c>
      <c r="E51" s="55">
        <f t="shared" si="1"/>
        <v>-8</v>
      </c>
      <c r="F51" s="55">
        <f t="shared" si="2"/>
        <v>64</v>
      </c>
    </row>
    <row r="52" spans="1:6" x14ac:dyDescent="0.25">
      <c r="A52" s="80">
        <v>41791</v>
      </c>
      <c r="B52" s="60">
        <v>570.20000000000005</v>
      </c>
      <c r="C52" s="55">
        <v>51</v>
      </c>
      <c r="D52" s="55">
        <f t="shared" si="0"/>
        <v>43</v>
      </c>
      <c r="E52" s="55">
        <f t="shared" si="1"/>
        <v>-8</v>
      </c>
      <c r="F52" s="55">
        <f t="shared" si="2"/>
        <v>64</v>
      </c>
    </row>
    <row r="53" spans="1:6" x14ac:dyDescent="0.25">
      <c r="A53" s="80">
        <v>41760</v>
      </c>
      <c r="B53" s="60">
        <v>592.29999999999995</v>
      </c>
      <c r="C53" s="55">
        <v>52</v>
      </c>
      <c r="D53" s="55">
        <f t="shared" si="0"/>
        <v>52</v>
      </c>
      <c r="E53" s="55">
        <f t="shared" si="1"/>
        <v>0</v>
      </c>
      <c r="F53" s="55">
        <f t="shared" si="2"/>
        <v>0</v>
      </c>
    </row>
    <row r="54" spans="1:6" x14ac:dyDescent="0.25">
      <c r="A54" s="80">
        <v>41730</v>
      </c>
      <c r="B54" s="60">
        <v>611.79999999999995</v>
      </c>
      <c r="C54" s="55">
        <v>53</v>
      </c>
      <c r="D54" s="55">
        <f t="shared" si="0"/>
        <v>55</v>
      </c>
      <c r="E54" s="55">
        <f t="shared" si="1"/>
        <v>2</v>
      </c>
      <c r="F54" s="55">
        <f t="shared" si="2"/>
        <v>4</v>
      </c>
    </row>
    <row r="55" spans="1:6" x14ac:dyDescent="0.25">
      <c r="A55" s="80">
        <v>41699</v>
      </c>
      <c r="B55" s="60">
        <v>624.5</v>
      </c>
      <c r="C55" s="55">
        <v>54</v>
      </c>
      <c r="D55" s="55">
        <f t="shared" si="0"/>
        <v>61</v>
      </c>
      <c r="E55" s="55">
        <f t="shared" si="1"/>
        <v>7</v>
      </c>
      <c r="F55" s="55">
        <f t="shared" si="2"/>
        <v>49</v>
      </c>
    </row>
    <row r="56" spans="1:6" x14ac:dyDescent="0.25">
      <c r="A56" s="80">
        <v>41671</v>
      </c>
      <c r="B56" s="60">
        <v>629.6</v>
      </c>
      <c r="C56" s="55">
        <v>55</v>
      </c>
      <c r="D56" s="55">
        <f t="shared" si="0"/>
        <v>63</v>
      </c>
      <c r="E56" s="55">
        <f t="shared" si="1"/>
        <v>8</v>
      </c>
      <c r="F56" s="55">
        <f t="shared" si="2"/>
        <v>64</v>
      </c>
    </row>
    <row r="57" spans="1:6" x14ac:dyDescent="0.25">
      <c r="A57" s="80">
        <v>41640</v>
      </c>
      <c r="B57" s="60">
        <v>633.9</v>
      </c>
      <c r="C57" s="55">
        <v>56</v>
      </c>
      <c r="D57" s="55">
        <f t="shared" si="0"/>
        <v>68</v>
      </c>
      <c r="E57" s="55">
        <f t="shared" si="1"/>
        <v>12</v>
      </c>
      <c r="F57" s="55">
        <f t="shared" si="2"/>
        <v>144</v>
      </c>
    </row>
    <row r="58" spans="1:6" x14ac:dyDescent="0.25">
      <c r="A58" s="80">
        <v>41609</v>
      </c>
      <c r="B58" s="60">
        <v>624.9</v>
      </c>
      <c r="C58" s="55">
        <v>57</v>
      </c>
      <c r="D58" s="55">
        <f t="shared" si="0"/>
        <v>62</v>
      </c>
      <c r="E58" s="55">
        <f t="shared" si="1"/>
        <v>5</v>
      </c>
      <c r="F58" s="55">
        <f t="shared" si="2"/>
        <v>25</v>
      </c>
    </row>
    <row r="59" spans="1:6" x14ac:dyDescent="0.25">
      <c r="A59" s="80">
        <v>41579</v>
      </c>
      <c r="B59" s="60">
        <v>638.29999999999995</v>
      </c>
      <c r="C59" s="55">
        <v>58</v>
      </c>
      <c r="D59" s="55">
        <f t="shared" si="0"/>
        <v>71</v>
      </c>
      <c r="E59" s="55">
        <f t="shared" si="1"/>
        <v>13</v>
      </c>
      <c r="F59" s="55">
        <f t="shared" si="2"/>
        <v>169</v>
      </c>
    </row>
    <row r="60" spans="1:6" x14ac:dyDescent="0.25">
      <c r="A60" s="80">
        <v>41548</v>
      </c>
      <c r="B60" s="60">
        <v>633.79999999999995</v>
      </c>
      <c r="C60" s="55">
        <v>59</v>
      </c>
      <c r="D60" s="55">
        <f t="shared" si="0"/>
        <v>67</v>
      </c>
      <c r="E60" s="55">
        <f t="shared" si="1"/>
        <v>8</v>
      </c>
      <c r="F60" s="55">
        <f t="shared" si="2"/>
        <v>64</v>
      </c>
    </row>
    <row r="61" spans="1:6" x14ac:dyDescent="0.25">
      <c r="A61" s="80">
        <v>41518</v>
      </c>
      <c r="B61" s="60">
        <v>620.9</v>
      </c>
      <c r="C61" s="55">
        <v>60</v>
      </c>
      <c r="D61" s="55">
        <f t="shared" si="0"/>
        <v>59</v>
      </c>
      <c r="E61" s="55">
        <f t="shared" si="1"/>
        <v>-1</v>
      </c>
      <c r="F61" s="55">
        <f t="shared" si="2"/>
        <v>1</v>
      </c>
    </row>
    <row r="62" spans="1:6" x14ac:dyDescent="0.25">
      <c r="A62" s="80">
        <v>41487</v>
      </c>
      <c r="B62" s="60">
        <v>611.70000000000005</v>
      </c>
      <c r="C62" s="55">
        <v>61</v>
      </c>
      <c r="D62" s="55">
        <f t="shared" si="0"/>
        <v>54</v>
      </c>
      <c r="E62" s="55">
        <f t="shared" si="1"/>
        <v>-7</v>
      </c>
      <c r="F62" s="55">
        <f t="shared" si="2"/>
        <v>49</v>
      </c>
    </row>
    <row r="63" spans="1:6" x14ac:dyDescent="0.25">
      <c r="A63" s="80">
        <v>41456</v>
      </c>
      <c r="B63" s="60">
        <v>610.4</v>
      </c>
      <c r="C63" s="55">
        <v>62</v>
      </c>
      <c r="D63" s="55">
        <f t="shared" si="0"/>
        <v>53</v>
      </c>
      <c r="E63" s="55">
        <f t="shared" si="1"/>
        <v>-9</v>
      </c>
      <c r="F63" s="55">
        <f t="shared" si="2"/>
        <v>81</v>
      </c>
    </row>
    <row r="64" spans="1:6" x14ac:dyDescent="0.25">
      <c r="A64" s="80">
        <v>41426</v>
      </c>
      <c r="B64" s="60">
        <v>617.29999999999995</v>
      </c>
      <c r="C64" s="55">
        <v>63</v>
      </c>
      <c r="D64" s="55">
        <f t="shared" si="0"/>
        <v>58</v>
      </c>
      <c r="E64" s="55">
        <f t="shared" si="1"/>
        <v>-5</v>
      </c>
      <c r="F64" s="55">
        <f t="shared" si="2"/>
        <v>25</v>
      </c>
    </row>
    <row r="65" spans="1:6" x14ac:dyDescent="0.25">
      <c r="A65" s="80">
        <v>41395</v>
      </c>
      <c r="B65" s="60">
        <v>642.20000000000005</v>
      </c>
      <c r="C65" s="55">
        <v>64</v>
      </c>
      <c r="D65" s="55">
        <f t="shared" si="0"/>
        <v>73</v>
      </c>
      <c r="E65" s="55">
        <f t="shared" si="1"/>
        <v>9</v>
      </c>
      <c r="F65" s="55">
        <f t="shared" si="2"/>
        <v>81</v>
      </c>
    </row>
    <row r="66" spans="1:6" x14ac:dyDescent="0.25">
      <c r="A66" s="80">
        <v>41365</v>
      </c>
      <c r="B66" s="60">
        <v>657</v>
      </c>
      <c r="C66" s="55">
        <v>65</v>
      </c>
      <c r="D66" s="55">
        <f t="shared" si="0"/>
        <v>77</v>
      </c>
      <c r="E66" s="55">
        <f t="shared" si="1"/>
        <v>12</v>
      </c>
      <c r="F66" s="55">
        <f t="shared" si="2"/>
        <v>144</v>
      </c>
    </row>
    <row r="67" spans="1:6" x14ac:dyDescent="0.25">
      <c r="A67" s="80">
        <v>41334</v>
      </c>
      <c r="B67" s="60">
        <v>664.1</v>
      </c>
      <c r="C67" s="55">
        <v>66</v>
      </c>
      <c r="D67" s="55">
        <f t="shared" ref="D67:D81" si="3">RANK(B67,B$2:B$81,1)</f>
        <v>79</v>
      </c>
      <c r="E67" s="55">
        <f t="shared" ref="E67:E81" si="4">D67-C67</f>
        <v>13</v>
      </c>
      <c r="F67" s="55">
        <f t="shared" ref="F67:F81" si="5">E67^2</f>
        <v>169</v>
      </c>
    </row>
    <row r="68" spans="1:6" x14ac:dyDescent="0.25">
      <c r="A68" s="80">
        <v>41306</v>
      </c>
      <c r="B68" s="60">
        <v>665.2</v>
      </c>
      <c r="C68" s="55">
        <v>67</v>
      </c>
      <c r="D68" s="55">
        <f t="shared" si="3"/>
        <v>80</v>
      </c>
      <c r="E68" s="55">
        <f t="shared" si="4"/>
        <v>13</v>
      </c>
      <c r="F68" s="55">
        <f t="shared" si="5"/>
        <v>169</v>
      </c>
    </row>
    <row r="69" spans="1:6" x14ac:dyDescent="0.25">
      <c r="A69" s="80">
        <v>41275</v>
      </c>
      <c r="B69" s="60">
        <v>661.8</v>
      </c>
      <c r="C69" s="55">
        <v>68</v>
      </c>
      <c r="D69" s="55">
        <f t="shared" si="3"/>
        <v>78</v>
      </c>
      <c r="E69" s="55">
        <f t="shared" si="4"/>
        <v>10</v>
      </c>
      <c r="F69" s="55">
        <f t="shared" si="5"/>
        <v>100</v>
      </c>
    </row>
    <row r="70" spans="1:6" x14ac:dyDescent="0.25">
      <c r="A70" s="80">
        <v>41244</v>
      </c>
      <c r="B70" s="60">
        <v>647</v>
      </c>
      <c r="C70" s="55">
        <v>69</v>
      </c>
      <c r="D70" s="55">
        <f t="shared" si="3"/>
        <v>75</v>
      </c>
      <c r="E70" s="55">
        <f t="shared" si="4"/>
        <v>6</v>
      </c>
      <c r="F70" s="55">
        <f t="shared" si="5"/>
        <v>36</v>
      </c>
    </row>
    <row r="71" spans="1:6" x14ac:dyDescent="0.25">
      <c r="A71" s="80">
        <v>41214</v>
      </c>
      <c r="B71" s="60">
        <v>652.1</v>
      </c>
      <c r="C71" s="55">
        <v>70</v>
      </c>
      <c r="D71" s="55">
        <f t="shared" si="3"/>
        <v>76</v>
      </c>
      <c r="E71" s="55">
        <f t="shared" si="4"/>
        <v>6</v>
      </c>
      <c r="F71" s="55">
        <f t="shared" si="5"/>
        <v>36</v>
      </c>
    </row>
    <row r="72" spans="1:6" x14ac:dyDescent="0.25">
      <c r="A72" s="80">
        <v>41183</v>
      </c>
      <c r="B72" s="60">
        <v>646.29999999999995</v>
      </c>
      <c r="C72" s="55">
        <v>71</v>
      </c>
      <c r="D72" s="55">
        <f t="shared" si="3"/>
        <v>74</v>
      </c>
      <c r="E72" s="55">
        <f t="shared" si="4"/>
        <v>3</v>
      </c>
      <c r="F72" s="55">
        <f t="shared" si="5"/>
        <v>9</v>
      </c>
    </row>
    <row r="73" spans="1:6" x14ac:dyDescent="0.25">
      <c r="A73" s="80">
        <v>41153</v>
      </c>
      <c r="B73" s="60">
        <v>632.5</v>
      </c>
      <c r="C73" s="55">
        <v>72</v>
      </c>
      <c r="D73" s="55">
        <f t="shared" si="3"/>
        <v>65</v>
      </c>
      <c r="E73" s="55">
        <f t="shared" si="4"/>
        <v>-7</v>
      </c>
      <c r="F73" s="55">
        <f t="shared" si="5"/>
        <v>49</v>
      </c>
    </row>
    <row r="74" spans="1:6" x14ac:dyDescent="0.25">
      <c r="A74" s="80">
        <v>41122</v>
      </c>
      <c r="B74" s="60">
        <v>622.9</v>
      </c>
      <c r="C74" s="55">
        <v>73</v>
      </c>
      <c r="D74" s="55">
        <f t="shared" si="3"/>
        <v>60</v>
      </c>
      <c r="E74" s="55">
        <f t="shared" si="4"/>
        <v>-13</v>
      </c>
      <c r="F74" s="55">
        <f t="shared" si="5"/>
        <v>169</v>
      </c>
    </row>
    <row r="75" spans="1:6" x14ac:dyDescent="0.25">
      <c r="A75" s="80">
        <v>41091</v>
      </c>
      <c r="B75" s="60">
        <v>614.79999999999995</v>
      </c>
      <c r="C75" s="55">
        <v>74</v>
      </c>
      <c r="D75" s="55">
        <f t="shared" si="3"/>
        <v>56</v>
      </c>
      <c r="E75" s="55">
        <f t="shared" si="4"/>
        <v>-18</v>
      </c>
      <c r="F75" s="55">
        <f t="shared" si="5"/>
        <v>324</v>
      </c>
    </row>
    <row r="76" spans="1:6" x14ac:dyDescent="0.25">
      <c r="A76" s="80">
        <v>41061</v>
      </c>
      <c r="B76" s="60">
        <v>615.6</v>
      </c>
      <c r="C76" s="55">
        <v>75</v>
      </c>
      <c r="D76" s="55">
        <f t="shared" si="3"/>
        <v>57</v>
      </c>
      <c r="E76" s="55">
        <f t="shared" si="4"/>
        <v>-18</v>
      </c>
      <c r="F76" s="55">
        <f t="shared" si="5"/>
        <v>324</v>
      </c>
    </row>
    <row r="77" spans="1:6" x14ac:dyDescent="0.25">
      <c r="A77" s="80">
        <v>41030</v>
      </c>
      <c r="B77" s="60">
        <v>630.9</v>
      </c>
      <c r="C77" s="55">
        <v>76</v>
      </c>
      <c r="D77" s="55">
        <f t="shared" si="3"/>
        <v>64</v>
      </c>
      <c r="E77" s="55">
        <f t="shared" si="4"/>
        <v>-12</v>
      </c>
      <c r="F77" s="55">
        <f t="shared" si="5"/>
        <v>144</v>
      </c>
    </row>
    <row r="78" spans="1:6" x14ac:dyDescent="0.25">
      <c r="A78" s="80">
        <v>41000</v>
      </c>
      <c r="B78" s="60">
        <v>635.70000000000005</v>
      </c>
      <c r="C78" s="55">
        <v>77</v>
      </c>
      <c r="D78" s="55">
        <f t="shared" si="3"/>
        <v>69</v>
      </c>
      <c r="E78" s="55">
        <f t="shared" si="4"/>
        <v>-8</v>
      </c>
      <c r="F78" s="55">
        <f t="shared" si="5"/>
        <v>64</v>
      </c>
    </row>
    <row r="79" spans="1:6" x14ac:dyDescent="0.25">
      <c r="A79" s="80">
        <v>40969</v>
      </c>
      <c r="B79" s="60">
        <v>638.20000000000005</v>
      </c>
      <c r="C79" s="55">
        <v>78</v>
      </c>
      <c r="D79" s="55">
        <f t="shared" si="3"/>
        <v>70</v>
      </c>
      <c r="E79" s="55">
        <f t="shared" si="4"/>
        <v>-8</v>
      </c>
      <c r="F79" s="55">
        <f t="shared" si="5"/>
        <v>64</v>
      </c>
    </row>
    <row r="80" spans="1:6" x14ac:dyDescent="0.25">
      <c r="A80" s="80">
        <v>40940</v>
      </c>
      <c r="B80" s="60">
        <v>641.9</v>
      </c>
      <c r="C80" s="55">
        <v>79</v>
      </c>
      <c r="D80" s="55">
        <f t="shared" si="3"/>
        <v>72</v>
      </c>
      <c r="E80" s="55">
        <f t="shared" si="4"/>
        <v>-7</v>
      </c>
      <c r="F80" s="55">
        <f t="shared" si="5"/>
        <v>49</v>
      </c>
    </row>
    <row r="81" spans="1:12" x14ac:dyDescent="0.25">
      <c r="A81" s="80">
        <v>40909</v>
      </c>
      <c r="B81" s="60">
        <v>633.20000000000005</v>
      </c>
      <c r="C81" s="55">
        <v>80</v>
      </c>
      <c r="D81" s="55">
        <f t="shared" si="3"/>
        <v>66</v>
      </c>
      <c r="E81" s="55">
        <f t="shared" si="4"/>
        <v>-14</v>
      </c>
      <c r="F81" s="55">
        <f t="shared" si="5"/>
        <v>196</v>
      </c>
    </row>
    <row r="82" spans="1:12" x14ac:dyDescent="0.25">
      <c r="B82" s="5"/>
      <c r="C82" s="5"/>
      <c r="D82" s="5"/>
      <c r="E82" s="5"/>
      <c r="F82" s="9">
        <f>SUM(F2:F81)</f>
        <v>3894</v>
      </c>
    </row>
    <row r="84" spans="1:12" x14ac:dyDescent="0.25">
      <c r="A84" s="5"/>
      <c r="B84" s="5"/>
      <c r="C84" s="81" t="s">
        <v>25</v>
      </c>
      <c r="D84" s="89" t="s">
        <v>26</v>
      </c>
      <c r="E84" s="83">
        <f>1-((6*F82)/(E85*(E85^2-1)))</f>
        <v>0.95436005625879039</v>
      </c>
    </row>
    <row r="85" spans="1:12" x14ac:dyDescent="0.25">
      <c r="A85" s="5"/>
      <c r="B85" s="5"/>
      <c r="C85" s="81" t="s">
        <v>127</v>
      </c>
      <c r="D85" s="87" t="s">
        <v>126</v>
      </c>
      <c r="E85" s="84">
        <f>COUNT(A1:A81)</f>
        <v>80</v>
      </c>
    </row>
    <row r="86" spans="1:12" x14ac:dyDescent="0.25">
      <c r="A86" s="5"/>
      <c r="B86" s="5"/>
      <c r="D86" s="87" t="s">
        <v>27</v>
      </c>
      <c r="E86" s="56">
        <f>(SQRT(E85-1))*E84</f>
        <v>8.4825377241483721</v>
      </c>
    </row>
    <row r="87" spans="1:12" x14ac:dyDescent="0.25">
      <c r="A87" s="17"/>
      <c r="B87" s="17"/>
      <c r="C87" s="87" t="s">
        <v>129</v>
      </c>
      <c r="D87" s="87" t="s">
        <v>130</v>
      </c>
      <c r="E87" s="56">
        <f>ABS(E86)</f>
        <v>8.4825377241483721</v>
      </c>
    </row>
    <row r="88" spans="1:12" x14ac:dyDescent="0.25">
      <c r="A88" s="5"/>
      <c r="B88" s="5"/>
      <c r="D88" s="81" t="s">
        <v>131</v>
      </c>
      <c r="E88" s="88">
        <f>NORMSINV(0.975)</f>
        <v>1.9599639845400536</v>
      </c>
      <c r="F88" s="85" t="s">
        <v>128</v>
      </c>
    </row>
    <row r="89" spans="1:12" x14ac:dyDescent="0.25">
      <c r="A89" s="5"/>
      <c r="B89" s="5"/>
    </row>
    <row r="90" spans="1:12" x14ac:dyDescent="0.25">
      <c r="A90" s="5"/>
      <c r="B90" s="5"/>
      <c r="D90" s="81" t="s">
        <v>28</v>
      </c>
      <c r="E90" s="56" t="s">
        <v>125</v>
      </c>
      <c r="F90" s="56"/>
      <c r="G90" s="56"/>
      <c r="H90" s="56"/>
      <c r="I90" s="56"/>
      <c r="J90" s="56"/>
      <c r="K90" s="56"/>
      <c r="L90" s="56"/>
    </row>
    <row r="91" spans="1:12" x14ac:dyDescent="0.25">
      <c r="A91" s="5"/>
      <c r="B91" s="5"/>
    </row>
    <row r="92" spans="1:12" x14ac:dyDescent="0.25">
      <c r="A92" s="5"/>
      <c r="B92" s="5"/>
      <c r="E92" s="82" t="s">
        <v>29</v>
      </c>
      <c r="F92" s="82"/>
      <c r="G92" s="82"/>
      <c r="H92" s="82"/>
      <c r="I92" s="82"/>
      <c r="J92" s="86"/>
    </row>
    <row r="93" spans="1:12" x14ac:dyDescent="0.25">
      <c r="A93" s="5"/>
      <c r="B93" s="5"/>
      <c r="E93" s="82" t="s">
        <v>30</v>
      </c>
      <c r="F93" s="82"/>
      <c r="G93" s="82"/>
      <c r="H93" s="82"/>
      <c r="I93" s="82"/>
      <c r="J93" s="86"/>
    </row>
    <row r="94" spans="1:12" x14ac:dyDescent="0.25">
      <c r="A94" s="5"/>
      <c r="B94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A74" zoomScale="93" zoomScaleNormal="93" workbookViewId="0">
      <selection activeCell="C102" sqref="C102"/>
    </sheetView>
  </sheetViews>
  <sheetFormatPr baseColWidth="10" defaultRowHeight="15.75" x14ac:dyDescent="0.25"/>
  <sheetData>
    <row r="1" spans="1:16" ht="16.5" thickBot="1" x14ac:dyDescent="0.3">
      <c r="A1" s="13" t="s">
        <v>31</v>
      </c>
      <c r="B1" s="14" t="s">
        <v>21</v>
      </c>
      <c r="C1" s="14" t="s">
        <v>20</v>
      </c>
      <c r="D1" s="14" t="s">
        <v>22</v>
      </c>
      <c r="E1" s="15" t="s">
        <v>32</v>
      </c>
      <c r="F1" s="15" t="s">
        <v>33</v>
      </c>
      <c r="G1" s="15" t="s">
        <v>34</v>
      </c>
      <c r="H1" s="15" t="s">
        <v>35</v>
      </c>
      <c r="I1" s="15" t="s">
        <v>36</v>
      </c>
      <c r="J1" s="15" t="s">
        <v>37</v>
      </c>
      <c r="K1" s="15" t="s">
        <v>38</v>
      </c>
      <c r="L1" s="15" t="s">
        <v>39</v>
      </c>
      <c r="M1" s="15" t="s">
        <v>40</v>
      </c>
      <c r="N1" s="15" t="s">
        <v>41</v>
      </c>
      <c r="O1" s="15" t="s">
        <v>42</v>
      </c>
      <c r="P1" s="15" t="s">
        <v>43</v>
      </c>
    </row>
    <row r="2" spans="1:16" x14ac:dyDescent="0.25">
      <c r="A2" s="10">
        <v>1</v>
      </c>
      <c r="B2" s="11">
        <v>40909</v>
      </c>
      <c r="C2" s="10">
        <v>633.20000000000005</v>
      </c>
      <c r="D2" s="10">
        <f t="shared" ref="D2:D33" si="0">RANK(C2,C$2:C$81,1)</f>
        <v>66</v>
      </c>
      <c r="E2" s="12">
        <f>IF($A2=1,$D2," ")</f>
        <v>66</v>
      </c>
      <c r="F2" s="12" t="str">
        <f>IF($A2=2,$D2," ")</f>
        <v xml:space="preserve"> </v>
      </c>
      <c r="G2" s="12" t="str">
        <f>IF($A2=3,$D2," ")</f>
        <v xml:space="preserve"> </v>
      </c>
      <c r="H2" s="12" t="str">
        <f>IF($A2=4,$D2," ")</f>
        <v xml:space="preserve"> </v>
      </c>
      <c r="I2" s="12" t="str">
        <f>IF($A2=5,$D2," ")</f>
        <v xml:space="preserve"> </v>
      </c>
      <c r="J2" s="12" t="str">
        <f>IF($A2=6,$D2," ")</f>
        <v xml:space="preserve"> </v>
      </c>
      <c r="K2" s="12" t="str">
        <f>IF($A2=7,$D2," ")</f>
        <v xml:space="preserve"> </v>
      </c>
      <c r="L2" s="12" t="str">
        <f>IF($A2=8,$D2," ")</f>
        <v xml:space="preserve"> </v>
      </c>
      <c r="M2" s="12" t="str">
        <f>IF($A2=9,$D2," ")</f>
        <v xml:space="preserve"> </v>
      </c>
      <c r="N2" s="12" t="str">
        <f>IF($A2=10,$D2," ")</f>
        <v xml:space="preserve"> </v>
      </c>
      <c r="O2" s="12" t="str">
        <f>IF($A2=11,$D2," ")</f>
        <v xml:space="preserve"> </v>
      </c>
      <c r="P2" s="12" t="str">
        <f>IF($A2=12,$D2," ")</f>
        <v xml:space="preserve"> </v>
      </c>
    </row>
    <row r="3" spans="1:16" x14ac:dyDescent="0.25">
      <c r="A3" s="10">
        <v>2</v>
      </c>
      <c r="B3" s="11">
        <v>40940</v>
      </c>
      <c r="C3" s="10">
        <v>641.9</v>
      </c>
      <c r="D3" s="10">
        <f t="shared" si="0"/>
        <v>72</v>
      </c>
      <c r="E3" s="12" t="str">
        <f t="shared" ref="E3:E66" si="1">IF($A3=1,$D3," ")</f>
        <v xml:space="preserve"> </v>
      </c>
      <c r="F3" s="12">
        <f t="shared" ref="F3:F66" si="2">IF($A3=2,$D3," ")</f>
        <v>72</v>
      </c>
      <c r="G3" s="12" t="str">
        <f t="shared" ref="G3:G66" si="3">IF($A3=3,$D3," ")</f>
        <v xml:space="preserve"> </v>
      </c>
      <c r="H3" s="12" t="str">
        <f t="shared" ref="H3:H66" si="4">IF($A3=4,$D3," ")</f>
        <v xml:space="preserve"> </v>
      </c>
      <c r="I3" s="12" t="str">
        <f t="shared" ref="I3:I66" si="5">IF($A3=5,$D3," ")</f>
        <v xml:space="preserve"> </v>
      </c>
      <c r="J3" s="12" t="str">
        <f t="shared" ref="J3:J66" si="6">IF($A3=6,$D3," ")</f>
        <v xml:space="preserve"> </v>
      </c>
      <c r="K3" s="12" t="str">
        <f t="shared" ref="K3:K66" si="7">IF($A3=7,$D3," ")</f>
        <v xml:space="preserve"> </v>
      </c>
      <c r="L3" s="12" t="str">
        <f t="shared" ref="L3:L66" si="8">IF($A3=8,$D3," ")</f>
        <v xml:space="preserve"> </v>
      </c>
      <c r="M3" s="12" t="str">
        <f t="shared" ref="M3:M66" si="9">IF($A3=9,$D3," ")</f>
        <v xml:space="preserve"> </v>
      </c>
      <c r="N3" s="12" t="str">
        <f t="shared" ref="N3:N66" si="10">IF($A3=10,$D3," ")</f>
        <v xml:space="preserve"> </v>
      </c>
      <c r="O3" s="12" t="str">
        <f t="shared" ref="O3:O66" si="11">IF($A3=11,$D3," ")</f>
        <v xml:space="preserve"> </v>
      </c>
      <c r="P3" s="12" t="str">
        <f t="shared" ref="P3:P66" si="12">IF($A3=12,$D3," ")</f>
        <v xml:space="preserve"> </v>
      </c>
    </row>
    <row r="4" spans="1:16" x14ac:dyDescent="0.25">
      <c r="A4" s="10">
        <v>3</v>
      </c>
      <c r="B4" s="11">
        <v>40969</v>
      </c>
      <c r="C4" s="10">
        <v>638.20000000000005</v>
      </c>
      <c r="D4" s="10">
        <f t="shared" si="0"/>
        <v>70</v>
      </c>
      <c r="E4" s="12" t="str">
        <f t="shared" si="1"/>
        <v xml:space="preserve"> </v>
      </c>
      <c r="F4" s="12" t="str">
        <f t="shared" si="2"/>
        <v xml:space="preserve"> </v>
      </c>
      <c r="G4" s="12">
        <f t="shared" si="3"/>
        <v>70</v>
      </c>
      <c r="H4" s="12" t="str">
        <f t="shared" si="4"/>
        <v xml:space="preserve"> </v>
      </c>
      <c r="I4" s="12" t="str">
        <f t="shared" si="5"/>
        <v xml:space="preserve"> </v>
      </c>
      <c r="J4" s="12" t="str">
        <f t="shared" si="6"/>
        <v xml:space="preserve"> </v>
      </c>
      <c r="K4" s="12" t="str">
        <f t="shared" si="7"/>
        <v xml:space="preserve"> </v>
      </c>
      <c r="L4" s="12" t="str">
        <f t="shared" si="8"/>
        <v xml:space="preserve"> </v>
      </c>
      <c r="M4" s="12" t="str">
        <f t="shared" si="9"/>
        <v xml:space="preserve"> </v>
      </c>
      <c r="N4" s="12" t="str">
        <f t="shared" si="10"/>
        <v xml:space="preserve"> </v>
      </c>
      <c r="O4" s="12" t="str">
        <f t="shared" si="11"/>
        <v xml:space="preserve"> </v>
      </c>
      <c r="P4" s="12" t="str">
        <f t="shared" si="12"/>
        <v xml:space="preserve"> </v>
      </c>
    </row>
    <row r="5" spans="1:16" x14ac:dyDescent="0.25">
      <c r="A5" s="10">
        <v>4</v>
      </c>
      <c r="B5" s="11">
        <v>41000</v>
      </c>
      <c r="C5" s="10">
        <v>635.70000000000005</v>
      </c>
      <c r="D5" s="10">
        <f t="shared" si="0"/>
        <v>69</v>
      </c>
      <c r="E5" s="12" t="str">
        <f t="shared" si="1"/>
        <v xml:space="preserve"> </v>
      </c>
      <c r="F5" s="12" t="str">
        <f t="shared" si="2"/>
        <v xml:space="preserve"> </v>
      </c>
      <c r="G5" s="12" t="str">
        <f t="shared" si="3"/>
        <v xml:space="preserve"> </v>
      </c>
      <c r="H5" s="12">
        <f t="shared" si="4"/>
        <v>69</v>
      </c>
      <c r="I5" s="12" t="str">
        <f t="shared" si="5"/>
        <v xml:space="preserve"> </v>
      </c>
      <c r="J5" s="12" t="str">
        <f t="shared" si="6"/>
        <v xml:space="preserve"> </v>
      </c>
      <c r="K5" s="12" t="str">
        <f t="shared" si="7"/>
        <v xml:space="preserve"> </v>
      </c>
      <c r="L5" s="12" t="str">
        <f t="shared" si="8"/>
        <v xml:space="preserve"> </v>
      </c>
      <c r="M5" s="12" t="str">
        <f t="shared" si="9"/>
        <v xml:space="preserve"> </v>
      </c>
      <c r="N5" s="12" t="str">
        <f t="shared" si="10"/>
        <v xml:space="preserve"> </v>
      </c>
      <c r="O5" s="12" t="str">
        <f t="shared" si="11"/>
        <v xml:space="preserve"> </v>
      </c>
      <c r="P5" s="12" t="str">
        <f t="shared" si="12"/>
        <v xml:space="preserve"> </v>
      </c>
    </row>
    <row r="6" spans="1:16" x14ac:dyDescent="0.25">
      <c r="A6" s="10">
        <v>5</v>
      </c>
      <c r="B6" s="11">
        <v>41030</v>
      </c>
      <c r="C6" s="10">
        <v>630.9</v>
      </c>
      <c r="D6" s="10">
        <f t="shared" si="0"/>
        <v>64</v>
      </c>
      <c r="E6" s="12" t="str">
        <f t="shared" si="1"/>
        <v xml:space="preserve"> </v>
      </c>
      <c r="F6" s="12" t="str">
        <f t="shared" si="2"/>
        <v xml:space="preserve"> </v>
      </c>
      <c r="G6" s="12" t="str">
        <f t="shared" si="3"/>
        <v xml:space="preserve"> </v>
      </c>
      <c r="H6" s="12" t="str">
        <f t="shared" si="4"/>
        <v xml:space="preserve"> </v>
      </c>
      <c r="I6" s="12">
        <f t="shared" si="5"/>
        <v>64</v>
      </c>
      <c r="J6" s="12" t="str">
        <f t="shared" si="6"/>
        <v xml:space="preserve"> </v>
      </c>
      <c r="K6" s="12" t="str">
        <f t="shared" si="7"/>
        <v xml:space="preserve"> </v>
      </c>
      <c r="L6" s="12" t="str">
        <f t="shared" si="8"/>
        <v xml:space="preserve"> </v>
      </c>
      <c r="M6" s="12" t="str">
        <f t="shared" si="9"/>
        <v xml:space="preserve"> </v>
      </c>
      <c r="N6" s="12" t="str">
        <f t="shared" si="10"/>
        <v xml:space="preserve"> </v>
      </c>
      <c r="O6" s="12" t="str">
        <f t="shared" si="11"/>
        <v xml:space="preserve"> </v>
      </c>
      <c r="P6" s="12" t="str">
        <f t="shared" si="12"/>
        <v xml:space="preserve"> </v>
      </c>
    </row>
    <row r="7" spans="1:16" x14ac:dyDescent="0.25">
      <c r="A7" s="10">
        <v>6</v>
      </c>
      <c r="B7" s="11">
        <v>41061</v>
      </c>
      <c r="C7" s="10">
        <v>615.6</v>
      </c>
      <c r="D7" s="10">
        <f t="shared" si="0"/>
        <v>57</v>
      </c>
      <c r="E7" s="12" t="str">
        <f t="shared" si="1"/>
        <v xml:space="preserve"> </v>
      </c>
      <c r="F7" s="12" t="str">
        <f t="shared" si="2"/>
        <v xml:space="preserve"> </v>
      </c>
      <c r="G7" s="12" t="str">
        <f t="shared" si="3"/>
        <v xml:space="preserve"> </v>
      </c>
      <c r="H7" s="12" t="str">
        <f t="shared" si="4"/>
        <v xml:space="preserve"> </v>
      </c>
      <c r="I7" s="12" t="str">
        <f t="shared" si="5"/>
        <v xml:space="preserve"> </v>
      </c>
      <c r="J7" s="12">
        <f t="shared" si="6"/>
        <v>57</v>
      </c>
      <c r="K7" s="12" t="str">
        <f t="shared" si="7"/>
        <v xml:space="preserve"> </v>
      </c>
      <c r="L7" s="12" t="str">
        <f t="shared" si="8"/>
        <v xml:space="preserve"> </v>
      </c>
      <c r="M7" s="12" t="str">
        <f t="shared" si="9"/>
        <v xml:space="preserve"> </v>
      </c>
      <c r="N7" s="12" t="str">
        <f t="shared" si="10"/>
        <v xml:space="preserve"> </v>
      </c>
      <c r="O7" s="12" t="str">
        <f t="shared" si="11"/>
        <v xml:space="preserve"> </v>
      </c>
      <c r="P7" s="12" t="str">
        <f t="shared" si="12"/>
        <v xml:space="preserve"> </v>
      </c>
    </row>
    <row r="8" spans="1:16" x14ac:dyDescent="0.25">
      <c r="A8" s="10">
        <v>7</v>
      </c>
      <c r="B8" s="11">
        <v>41091</v>
      </c>
      <c r="C8" s="10">
        <v>614.79999999999995</v>
      </c>
      <c r="D8" s="10">
        <f t="shared" si="0"/>
        <v>56</v>
      </c>
      <c r="E8" s="12" t="str">
        <f t="shared" si="1"/>
        <v xml:space="preserve"> </v>
      </c>
      <c r="F8" s="12" t="str">
        <f t="shared" si="2"/>
        <v xml:space="preserve"> </v>
      </c>
      <c r="G8" s="12" t="str">
        <f t="shared" si="3"/>
        <v xml:space="preserve"> </v>
      </c>
      <c r="H8" s="12" t="str">
        <f t="shared" si="4"/>
        <v xml:space="preserve"> </v>
      </c>
      <c r="I8" s="12" t="str">
        <f t="shared" si="5"/>
        <v xml:space="preserve"> </v>
      </c>
      <c r="J8" s="12" t="str">
        <f t="shared" si="6"/>
        <v xml:space="preserve"> </v>
      </c>
      <c r="K8" s="12">
        <f t="shared" si="7"/>
        <v>56</v>
      </c>
      <c r="L8" s="12" t="str">
        <f t="shared" si="8"/>
        <v xml:space="preserve"> </v>
      </c>
      <c r="M8" s="12" t="str">
        <f t="shared" si="9"/>
        <v xml:space="preserve"> </v>
      </c>
      <c r="N8" s="12" t="str">
        <f t="shared" si="10"/>
        <v xml:space="preserve"> </v>
      </c>
      <c r="O8" s="12" t="str">
        <f t="shared" si="11"/>
        <v xml:space="preserve"> </v>
      </c>
      <c r="P8" s="12" t="str">
        <f t="shared" si="12"/>
        <v xml:space="preserve"> </v>
      </c>
    </row>
    <row r="9" spans="1:16" x14ac:dyDescent="0.25">
      <c r="A9" s="10">
        <v>8</v>
      </c>
      <c r="B9" s="11">
        <v>41122</v>
      </c>
      <c r="C9" s="10">
        <v>622.9</v>
      </c>
      <c r="D9" s="10">
        <f t="shared" si="0"/>
        <v>60</v>
      </c>
      <c r="E9" s="12" t="str">
        <f t="shared" si="1"/>
        <v xml:space="preserve"> </v>
      </c>
      <c r="F9" s="12" t="str">
        <f t="shared" si="2"/>
        <v xml:space="preserve"> </v>
      </c>
      <c r="G9" s="12" t="str">
        <f t="shared" si="3"/>
        <v xml:space="preserve"> </v>
      </c>
      <c r="H9" s="12" t="str">
        <f t="shared" si="4"/>
        <v xml:space="preserve"> </v>
      </c>
      <c r="I9" s="12" t="str">
        <f t="shared" si="5"/>
        <v xml:space="preserve"> </v>
      </c>
      <c r="J9" s="12" t="str">
        <f t="shared" si="6"/>
        <v xml:space="preserve"> </v>
      </c>
      <c r="K9" s="12" t="str">
        <f t="shared" si="7"/>
        <v xml:space="preserve"> </v>
      </c>
      <c r="L9" s="12">
        <f t="shared" si="8"/>
        <v>60</v>
      </c>
      <c r="M9" s="12" t="str">
        <f t="shared" si="9"/>
        <v xml:space="preserve"> </v>
      </c>
      <c r="N9" s="12" t="str">
        <f t="shared" si="10"/>
        <v xml:space="preserve"> </v>
      </c>
      <c r="O9" s="12" t="str">
        <f t="shared" si="11"/>
        <v xml:space="preserve"> </v>
      </c>
      <c r="P9" s="12" t="str">
        <f t="shared" si="12"/>
        <v xml:space="preserve"> </v>
      </c>
    </row>
    <row r="10" spans="1:16" x14ac:dyDescent="0.25">
      <c r="A10" s="10">
        <v>9</v>
      </c>
      <c r="B10" s="11">
        <v>41153</v>
      </c>
      <c r="C10" s="10">
        <v>632.5</v>
      </c>
      <c r="D10" s="10">
        <f t="shared" si="0"/>
        <v>65</v>
      </c>
      <c r="E10" s="12" t="str">
        <f t="shared" si="1"/>
        <v xml:space="preserve"> </v>
      </c>
      <c r="F10" s="12" t="str">
        <f t="shared" si="2"/>
        <v xml:space="preserve"> </v>
      </c>
      <c r="G10" s="12" t="str">
        <f t="shared" si="3"/>
        <v xml:space="preserve"> </v>
      </c>
      <c r="H10" s="12" t="str">
        <f t="shared" si="4"/>
        <v xml:space="preserve"> </v>
      </c>
      <c r="I10" s="12" t="str">
        <f t="shared" si="5"/>
        <v xml:space="preserve"> </v>
      </c>
      <c r="J10" s="12" t="str">
        <f t="shared" si="6"/>
        <v xml:space="preserve"> </v>
      </c>
      <c r="K10" s="12" t="str">
        <f t="shared" si="7"/>
        <v xml:space="preserve"> </v>
      </c>
      <c r="L10" s="12" t="str">
        <f t="shared" si="8"/>
        <v xml:space="preserve"> </v>
      </c>
      <c r="M10" s="12">
        <f t="shared" si="9"/>
        <v>65</v>
      </c>
      <c r="N10" s="12" t="str">
        <f t="shared" si="10"/>
        <v xml:space="preserve"> </v>
      </c>
      <c r="O10" s="12" t="str">
        <f t="shared" si="11"/>
        <v xml:space="preserve"> </v>
      </c>
      <c r="P10" s="12" t="str">
        <f t="shared" si="12"/>
        <v xml:space="preserve"> </v>
      </c>
    </row>
    <row r="11" spans="1:16" x14ac:dyDescent="0.25">
      <c r="A11" s="10">
        <v>10</v>
      </c>
      <c r="B11" s="11">
        <v>41183</v>
      </c>
      <c r="C11" s="10">
        <v>646.29999999999995</v>
      </c>
      <c r="D11" s="10">
        <f t="shared" si="0"/>
        <v>74</v>
      </c>
      <c r="E11" s="12" t="str">
        <f t="shared" si="1"/>
        <v xml:space="preserve"> </v>
      </c>
      <c r="F11" s="12" t="str">
        <f t="shared" si="2"/>
        <v xml:space="preserve"> </v>
      </c>
      <c r="G11" s="12" t="str">
        <f t="shared" si="3"/>
        <v xml:space="preserve"> </v>
      </c>
      <c r="H11" s="12" t="str">
        <f t="shared" si="4"/>
        <v xml:space="preserve"> </v>
      </c>
      <c r="I11" s="12" t="str">
        <f t="shared" si="5"/>
        <v xml:space="preserve"> </v>
      </c>
      <c r="J11" s="12" t="str">
        <f t="shared" si="6"/>
        <v xml:space="preserve"> </v>
      </c>
      <c r="K11" s="12" t="str">
        <f t="shared" si="7"/>
        <v xml:space="preserve"> </v>
      </c>
      <c r="L11" s="12" t="str">
        <f t="shared" si="8"/>
        <v xml:space="preserve"> </v>
      </c>
      <c r="M11" s="12" t="str">
        <f t="shared" si="9"/>
        <v xml:space="preserve"> </v>
      </c>
      <c r="N11" s="12">
        <f t="shared" si="10"/>
        <v>74</v>
      </c>
      <c r="O11" s="12" t="str">
        <f t="shared" si="11"/>
        <v xml:space="preserve"> </v>
      </c>
      <c r="P11" s="12" t="str">
        <f t="shared" si="12"/>
        <v xml:space="preserve"> </v>
      </c>
    </row>
    <row r="12" spans="1:16" x14ac:dyDescent="0.25">
      <c r="A12" s="10">
        <v>11</v>
      </c>
      <c r="B12" s="11">
        <v>41214</v>
      </c>
      <c r="C12" s="10">
        <v>652.1</v>
      </c>
      <c r="D12" s="10">
        <f t="shared" si="0"/>
        <v>76</v>
      </c>
      <c r="E12" s="12" t="str">
        <f t="shared" si="1"/>
        <v xml:space="preserve"> </v>
      </c>
      <c r="F12" s="12" t="str">
        <f t="shared" si="2"/>
        <v xml:space="preserve"> </v>
      </c>
      <c r="G12" s="12" t="str">
        <f t="shared" si="3"/>
        <v xml:space="preserve"> </v>
      </c>
      <c r="H12" s="12" t="str">
        <f t="shared" si="4"/>
        <v xml:space="preserve"> </v>
      </c>
      <c r="I12" s="12" t="str">
        <f t="shared" si="5"/>
        <v xml:space="preserve"> </v>
      </c>
      <c r="J12" s="12" t="str">
        <f t="shared" si="6"/>
        <v xml:space="preserve"> </v>
      </c>
      <c r="K12" s="12" t="str">
        <f t="shared" si="7"/>
        <v xml:space="preserve"> </v>
      </c>
      <c r="L12" s="12" t="str">
        <f t="shared" si="8"/>
        <v xml:space="preserve"> </v>
      </c>
      <c r="M12" s="12" t="str">
        <f t="shared" si="9"/>
        <v xml:space="preserve"> </v>
      </c>
      <c r="N12" s="12" t="str">
        <f t="shared" si="10"/>
        <v xml:space="preserve"> </v>
      </c>
      <c r="O12" s="12">
        <f t="shared" si="11"/>
        <v>76</v>
      </c>
      <c r="P12" s="12" t="str">
        <f t="shared" si="12"/>
        <v xml:space="preserve"> </v>
      </c>
    </row>
    <row r="13" spans="1:16" x14ac:dyDescent="0.25">
      <c r="A13" s="10">
        <v>12</v>
      </c>
      <c r="B13" s="11">
        <v>41244</v>
      </c>
      <c r="C13" s="10">
        <v>647</v>
      </c>
      <c r="D13" s="10">
        <f t="shared" si="0"/>
        <v>75</v>
      </c>
      <c r="E13" s="12" t="str">
        <f t="shared" si="1"/>
        <v xml:space="preserve"> </v>
      </c>
      <c r="F13" s="12" t="str">
        <f t="shared" si="2"/>
        <v xml:space="preserve"> </v>
      </c>
      <c r="G13" s="12" t="str">
        <f t="shared" si="3"/>
        <v xml:space="preserve"> </v>
      </c>
      <c r="H13" s="12" t="str">
        <f t="shared" si="4"/>
        <v xml:space="preserve"> </v>
      </c>
      <c r="I13" s="12" t="str">
        <f t="shared" si="5"/>
        <v xml:space="preserve"> </v>
      </c>
      <c r="J13" s="12" t="str">
        <f t="shared" si="6"/>
        <v xml:space="preserve"> </v>
      </c>
      <c r="K13" s="12" t="str">
        <f t="shared" si="7"/>
        <v xml:space="preserve"> </v>
      </c>
      <c r="L13" s="12" t="str">
        <f t="shared" si="8"/>
        <v xml:space="preserve"> </v>
      </c>
      <c r="M13" s="12" t="str">
        <f t="shared" si="9"/>
        <v xml:space="preserve"> </v>
      </c>
      <c r="N13" s="12" t="str">
        <f t="shared" si="10"/>
        <v xml:space="preserve"> </v>
      </c>
      <c r="O13" s="12" t="str">
        <f t="shared" si="11"/>
        <v xml:space="preserve"> </v>
      </c>
      <c r="P13" s="12">
        <f t="shared" si="12"/>
        <v>75</v>
      </c>
    </row>
    <row r="14" spans="1:16" x14ac:dyDescent="0.25">
      <c r="A14" s="5">
        <v>1</v>
      </c>
      <c r="B14" s="1">
        <v>41275</v>
      </c>
      <c r="C14" s="5">
        <v>661.8</v>
      </c>
      <c r="D14" s="5">
        <f t="shared" si="0"/>
        <v>78</v>
      </c>
      <c r="E14">
        <f t="shared" si="1"/>
        <v>78</v>
      </c>
      <c r="F14" t="str">
        <f t="shared" si="2"/>
        <v xml:space="preserve"> </v>
      </c>
      <c r="G14" t="str">
        <f t="shared" si="3"/>
        <v xml:space="preserve"> </v>
      </c>
      <c r="H14" t="str">
        <f t="shared" si="4"/>
        <v xml:space="preserve"> </v>
      </c>
      <c r="I14" t="str">
        <f t="shared" si="5"/>
        <v xml:space="preserve"> </v>
      </c>
      <c r="J14" t="str">
        <f t="shared" si="6"/>
        <v xml:space="preserve"> </v>
      </c>
      <c r="K14" t="str">
        <f t="shared" si="7"/>
        <v xml:space="preserve"> </v>
      </c>
      <c r="L14" t="str">
        <f t="shared" si="8"/>
        <v xml:space="preserve"> </v>
      </c>
      <c r="M14" t="str">
        <f t="shared" si="9"/>
        <v xml:space="preserve"> </v>
      </c>
      <c r="N14" t="str">
        <f t="shared" si="10"/>
        <v xml:space="preserve"> </v>
      </c>
      <c r="O14" t="str">
        <f t="shared" si="11"/>
        <v xml:space="preserve"> </v>
      </c>
      <c r="P14" t="str">
        <f t="shared" si="12"/>
        <v xml:space="preserve"> </v>
      </c>
    </row>
    <row r="15" spans="1:16" x14ac:dyDescent="0.25">
      <c r="A15" s="5">
        <v>2</v>
      </c>
      <c r="B15" s="1">
        <v>41306</v>
      </c>
      <c r="C15" s="5">
        <v>665.2</v>
      </c>
      <c r="D15" s="5">
        <f t="shared" si="0"/>
        <v>80</v>
      </c>
      <c r="E15" t="str">
        <f t="shared" si="1"/>
        <v xml:space="preserve"> </v>
      </c>
      <c r="F15">
        <f t="shared" si="2"/>
        <v>80</v>
      </c>
      <c r="G15" t="str">
        <f t="shared" si="3"/>
        <v xml:space="preserve"> </v>
      </c>
      <c r="H15" t="str">
        <f t="shared" si="4"/>
        <v xml:space="preserve"> </v>
      </c>
      <c r="I15" t="str">
        <f t="shared" si="5"/>
        <v xml:space="preserve"> </v>
      </c>
      <c r="J15" t="str">
        <f t="shared" si="6"/>
        <v xml:space="preserve"> </v>
      </c>
      <c r="K15" t="str">
        <f t="shared" si="7"/>
        <v xml:space="preserve"> </v>
      </c>
      <c r="L15" t="str">
        <f t="shared" si="8"/>
        <v xml:space="preserve"> </v>
      </c>
      <c r="M15" t="str">
        <f t="shared" si="9"/>
        <v xml:space="preserve"> </v>
      </c>
      <c r="N15" t="str">
        <f t="shared" si="10"/>
        <v xml:space="preserve"> </v>
      </c>
      <c r="O15" t="str">
        <f t="shared" si="11"/>
        <v xml:space="preserve"> </v>
      </c>
      <c r="P15" t="str">
        <f t="shared" si="12"/>
        <v xml:space="preserve"> </v>
      </c>
    </row>
    <row r="16" spans="1:16" x14ac:dyDescent="0.25">
      <c r="A16" s="5">
        <v>3</v>
      </c>
      <c r="B16" s="1">
        <v>41334</v>
      </c>
      <c r="C16" s="5">
        <v>664.1</v>
      </c>
      <c r="D16" s="5">
        <f t="shared" si="0"/>
        <v>79</v>
      </c>
      <c r="E16" t="str">
        <f t="shared" si="1"/>
        <v xml:space="preserve"> </v>
      </c>
      <c r="F16" t="str">
        <f t="shared" si="2"/>
        <v xml:space="preserve"> </v>
      </c>
      <c r="G16">
        <f t="shared" si="3"/>
        <v>79</v>
      </c>
      <c r="H16" t="str">
        <f t="shared" si="4"/>
        <v xml:space="preserve"> </v>
      </c>
      <c r="I16" t="str">
        <f t="shared" si="5"/>
        <v xml:space="preserve"> </v>
      </c>
      <c r="J16" t="str">
        <f t="shared" si="6"/>
        <v xml:space="preserve"> </v>
      </c>
      <c r="K16" t="str">
        <f t="shared" si="7"/>
        <v xml:space="preserve"> </v>
      </c>
      <c r="L16" t="str">
        <f t="shared" si="8"/>
        <v xml:space="preserve"> </v>
      </c>
      <c r="M16" t="str">
        <f t="shared" si="9"/>
        <v xml:space="preserve"> </v>
      </c>
      <c r="N16" t="str">
        <f t="shared" si="10"/>
        <v xml:space="preserve"> </v>
      </c>
      <c r="O16" t="str">
        <f t="shared" si="11"/>
        <v xml:space="preserve"> </v>
      </c>
      <c r="P16" t="str">
        <f t="shared" si="12"/>
        <v xml:space="preserve"> </v>
      </c>
    </row>
    <row r="17" spans="1:16" x14ac:dyDescent="0.25">
      <c r="A17" s="5">
        <v>4</v>
      </c>
      <c r="B17" s="1">
        <v>41365</v>
      </c>
      <c r="C17" s="5">
        <v>657</v>
      </c>
      <c r="D17" s="5">
        <f t="shared" si="0"/>
        <v>77</v>
      </c>
      <c r="E17" t="str">
        <f t="shared" si="1"/>
        <v xml:space="preserve"> </v>
      </c>
      <c r="F17" t="str">
        <f t="shared" si="2"/>
        <v xml:space="preserve"> </v>
      </c>
      <c r="G17" t="str">
        <f t="shared" si="3"/>
        <v xml:space="preserve"> </v>
      </c>
      <c r="H17">
        <f t="shared" si="4"/>
        <v>77</v>
      </c>
      <c r="I17" t="str">
        <f t="shared" si="5"/>
        <v xml:space="preserve"> </v>
      </c>
      <c r="J17" t="str">
        <f t="shared" si="6"/>
        <v xml:space="preserve"> </v>
      </c>
      <c r="K17" t="str">
        <f t="shared" si="7"/>
        <v xml:space="preserve"> </v>
      </c>
      <c r="L17" t="str">
        <f t="shared" si="8"/>
        <v xml:space="preserve"> </v>
      </c>
      <c r="M17" t="str">
        <f t="shared" si="9"/>
        <v xml:space="preserve"> </v>
      </c>
      <c r="N17" t="str">
        <f t="shared" si="10"/>
        <v xml:space="preserve"> </v>
      </c>
      <c r="O17" t="str">
        <f t="shared" si="11"/>
        <v xml:space="preserve"> </v>
      </c>
      <c r="P17" t="str">
        <f t="shared" si="12"/>
        <v xml:space="preserve"> </v>
      </c>
    </row>
    <row r="18" spans="1:16" x14ac:dyDescent="0.25">
      <c r="A18" s="5">
        <v>5</v>
      </c>
      <c r="B18" s="1">
        <v>41395</v>
      </c>
      <c r="C18" s="5">
        <v>642.20000000000005</v>
      </c>
      <c r="D18" s="5">
        <f t="shared" si="0"/>
        <v>73</v>
      </c>
      <c r="E18" t="str">
        <f t="shared" si="1"/>
        <v xml:space="preserve"> </v>
      </c>
      <c r="F18" t="str">
        <f t="shared" si="2"/>
        <v xml:space="preserve"> </v>
      </c>
      <c r="G18" t="str">
        <f t="shared" si="3"/>
        <v xml:space="preserve"> </v>
      </c>
      <c r="H18" t="str">
        <f t="shared" si="4"/>
        <v xml:space="preserve"> </v>
      </c>
      <c r="I18">
        <f t="shared" si="5"/>
        <v>73</v>
      </c>
      <c r="J18" t="str">
        <f t="shared" si="6"/>
        <v xml:space="preserve"> </v>
      </c>
      <c r="K18" t="str">
        <f t="shared" si="7"/>
        <v xml:space="preserve"> </v>
      </c>
      <c r="L18" t="str">
        <f t="shared" si="8"/>
        <v xml:space="preserve"> </v>
      </c>
      <c r="M18" t="str">
        <f t="shared" si="9"/>
        <v xml:space="preserve"> </v>
      </c>
      <c r="N18" t="str">
        <f t="shared" si="10"/>
        <v xml:space="preserve"> </v>
      </c>
      <c r="O18" t="str">
        <f t="shared" si="11"/>
        <v xml:space="preserve"> </v>
      </c>
      <c r="P18" t="str">
        <f t="shared" si="12"/>
        <v xml:space="preserve"> </v>
      </c>
    </row>
    <row r="19" spans="1:16" x14ac:dyDescent="0.25">
      <c r="A19" s="5">
        <v>6</v>
      </c>
      <c r="B19" s="1">
        <v>41426</v>
      </c>
      <c r="C19" s="5">
        <v>617.29999999999995</v>
      </c>
      <c r="D19" s="5">
        <f t="shared" si="0"/>
        <v>58</v>
      </c>
      <c r="E19" t="str">
        <f t="shared" si="1"/>
        <v xml:space="preserve"> </v>
      </c>
      <c r="F19" t="str">
        <f t="shared" si="2"/>
        <v xml:space="preserve"> </v>
      </c>
      <c r="G19" t="str">
        <f t="shared" si="3"/>
        <v xml:space="preserve"> </v>
      </c>
      <c r="H19" t="str">
        <f t="shared" si="4"/>
        <v xml:space="preserve"> </v>
      </c>
      <c r="I19" t="str">
        <f t="shared" si="5"/>
        <v xml:space="preserve"> </v>
      </c>
      <c r="J19">
        <f t="shared" si="6"/>
        <v>58</v>
      </c>
      <c r="K19" t="str">
        <f t="shared" si="7"/>
        <v xml:space="preserve"> </v>
      </c>
      <c r="L19" t="str">
        <f t="shared" si="8"/>
        <v xml:space="preserve"> </v>
      </c>
      <c r="M19" t="str">
        <f t="shared" si="9"/>
        <v xml:space="preserve"> </v>
      </c>
      <c r="N19" t="str">
        <f t="shared" si="10"/>
        <v xml:space="preserve"> </v>
      </c>
      <c r="O19" t="str">
        <f t="shared" si="11"/>
        <v xml:space="preserve"> </v>
      </c>
      <c r="P19" t="str">
        <f t="shared" si="12"/>
        <v xml:space="preserve"> </v>
      </c>
    </row>
    <row r="20" spans="1:16" x14ac:dyDescent="0.25">
      <c r="A20" s="5">
        <v>7</v>
      </c>
      <c r="B20" s="1">
        <v>41456</v>
      </c>
      <c r="C20" s="5">
        <v>610.4</v>
      </c>
      <c r="D20" s="5">
        <f t="shared" si="0"/>
        <v>53</v>
      </c>
      <c r="E20" t="str">
        <f t="shared" si="1"/>
        <v xml:space="preserve"> </v>
      </c>
      <c r="F20" t="str">
        <f t="shared" si="2"/>
        <v xml:space="preserve"> </v>
      </c>
      <c r="G20" t="str">
        <f t="shared" si="3"/>
        <v xml:space="preserve"> </v>
      </c>
      <c r="H20" t="str">
        <f t="shared" si="4"/>
        <v xml:space="preserve"> </v>
      </c>
      <c r="I20" t="str">
        <f t="shared" si="5"/>
        <v xml:space="preserve"> </v>
      </c>
      <c r="J20" t="str">
        <f t="shared" si="6"/>
        <v xml:space="preserve"> </v>
      </c>
      <c r="K20">
        <f t="shared" si="7"/>
        <v>53</v>
      </c>
      <c r="L20" t="str">
        <f t="shared" si="8"/>
        <v xml:space="preserve"> </v>
      </c>
      <c r="M20" t="str">
        <f t="shared" si="9"/>
        <v xml:space="preserve"> </v>
      </c>
      <c r="N20" t="str">
        <f t="shared" si="10"/>
        <v xml:space="preserve"> </v>
      </c>
      <c r="O20" t="str">
        <f t="shared" si="11"/>
        <v xml:space="preserve"> </v>
      </c>
      <c r="P20" t="str">
        <f t="shared" si="12"/>
        <v xml:space="preserve"> </v>
      </c>
    </row>
    <row r="21" spans="1:16" x14ac:dyDescent="0.25">
      <c r="A21" s="5">
        <v>8</v>
      </c>
      <c r="B21" s="1">
        <v>41487</v>
      </c>
      <c r="C21" s="5">
        <v>611.70000000000005</v>
      </c>
      <c r="D21" s="5">
        <f t="shared" si="0"/>
        <v>54</v>
      </c>
      <c r="E21" t="str">
        <f t="shared" si="1"/>
        <v xml:space="preserve"> </v>
      </c>
      <c r="F21" t="str">
        <f t="shared" si="2"/>
        <v xml:space="preserve"> </v>
      </c>
      <c r="G21" t="str">
        <f t="shared" si="3"/>
        <v xml:space="preserve"> </v>
      </c>
      <c r="H21" t="str">
        <f t="shared" si="4"/>
        <v xml:space="preserve"> </v>
      </c>
      <c r="I21" t="str">
        <f t="shared" si="5"/>
        <v xml:space="preserve"> </v>
      </c>
      <c r="J21" t="str">
        <f t="shared" si="6"/>
        <v xml:space="preserve"> </v>
      </c>
      <c r="K21" t="str">
        <f t="shared" si="7"/>
        <v xml:space="preserve"> </v>
      </c>
      <c r="L21">
        <f t="shared" si="8"/>
        <v>54</v>
      </c>
      <c r="M21" t="str">
        <f t="shared" si="9"/>
        <v xml:space="preserve"> </v>
      </c>
      <c r="N21" t="str">
        <f t="shared" si="10"/>
        <v xml:space="preserve"> </v>
      </c>
      <c r="O21" t="str">
        <f t="shared" si="11"/>
        <v xml:space="preserve"> </v>
      </c>
      <c r="P21" t="str">
        <f t="shared" si="12"/>
        <v xml:space="preserve"> </v>
      </c>
    </row>
    <row r="22" spans="1:16" x14ac:dyDescent="0.25">
      <c r="A22" s="5">
        <v>9</v>
      </c>
      <c r="B22" s="1">
        <v>41518</v>
      </c>
      <c r="C22" s="5">
        <v>620.9</v>
      </c>
      <c r="D22" s="5">
        <f t="shared" si="0"/>
        <v>59</v>
      </c>
      <c r="E22" t="str">
        <f t="shared" si="1"/>
        <v xml:space="preserve"> </v>
      </c>
      <c r="F22" t="str">
        <f t="shared" si="2"/>
        <v xml:space="preserve"> </v>
      </c>
      <c r="G22" t="str">
        <f t="shared" si="3"/>
        <v xml:space="preserve"> </v>
      </c>
      <c r="H22" t="str">
        <f t="shared" si="4"/>
        <v xml:space="preserve"> </v>
      </c>
      <c r="I22" t="str">
        <f t="shared" si="5"/>
        <v xml:space="preserve"> </v>
      </c>
      <c r="J22" t="str">
        <f t="shared" si="6"/>
        <v xml:space="preserve"> </v>
      </c>
      <c r="K22" t="str">
        <f t="shared" si="7"/>
        <v xml:space="preserve"> </v>
      </c>
      <c r="L22" t="str">
        <f t="shared" si="8"/>
        <v xml:space="preserve"> </v>
      </c>
      <c r="M22">
        <f t="shared" si="9"/>
        <v>59</v>
      </c>
      <c r="N22" t="str">
        <f t="shared" si="10"/>
        <v xml:space="preserve"> </v>
      </c>
      <c r="O22" t="str">
        <f t="shared" si="11"/>
        <v xml:space="preserve"> </v>
      </c>
      <c r="P22" t="str">
        <f t="shared" si="12"/>
        <v xml:space="preserve"> </v>
      </c>
    </row>
    <row r="23" spans="1:16" x14ac:dyDescent="0.25">
      <c r="A23" s="5">
        <v>10</v>
      </c>
      <c r="B23" s="1">
        <v>41548</v>
      </c>
      <c r="C23" s="5">
        <v>633.79999999999995</v>
      </c>
      <c r="D23" s="5">
        <f t="shared" si="0"/>
        <v>67</v>
      </c>
      <c r="E23" t="str">
        <f t="shared" si="1"/>
        <v xml:space="preserve"> </v>
      </c>
      <c r="F23" t="str">
        <f t="shared" si="2"/>
        <v xml:space="preserve"> </v>
      </c>
      <c r="G23" t="str">
        <f t="shared" si="3"/>
        <v xml:space="preserve"> </v>
      </c>
      <c r="H23" t="str">
        <f t="shared" si="4"/>
        <v xml:space="preserve"> </v>
      </c>
      <c r="I23" t="str">
        <f t="shared" si="5"/>
        <v xml:space="preserve"> </v>
      </c>
      <c r="J23" t="str">
        <f t="shared" si="6"/>
        <v xml:space="preserve"> </v>
      </c>
      <c r="K23" t="str">
        <f t="shared" si="7"/>
        <v xml:space="preserve"> </v>
      </c>
      <c r="L23" t="str">
        <f t="shared" si="8"/>
        <v xml:space="preserve"> </v>
      </c>
      <c r="M23" t="str">
        <f t="shared" si="9"/>
        <v xml:space="preserve"> </v>
      </c>
      <c r="N23">
        <f t="shared" si="10"/>
        <v>67</v>
      </c>
      <c r="O23" t="str">
        <f t="shared" si="11"/>
        <v xml:space="preserve"> </v>
      </c>
      <c r="P23" t="str">
        <f t="shared" si="12"/>
        <v xml:space="preserve"> </v>
      </c>
    </row>
    <row r="24" spans="1:16" x14ac:dyDescent="0.25">
      <c r="A24" s="5">
        <v>11</v>
      </c>
      <c r="B24" s="1">
        <v>41579</v>
      </c>
      <c r="C24" s="5">
        <v>638.29999999999995</v>
      </c>
      <c r="D24" s="5">
        <f t="shared" si="0"/>
        <v>71</v>
      </c>
      <c r="E24" t="str">
        <f t="shared" si="1"/>
        <v xml:space="preserve"> </v>
      </c>
      <c r="F24" t="str">
        <f t="shared" si="2"/>
        <v xml:space="preserve"> </v>
      </c>
      <c r="G24" t="str">
        <f t="shared" si="3"/>
        <v xml:space="preserve"> </v>
      </c>
      <c r="H24" t="str">
        <f t="shared" si="4"/>
        <v xml:space="preserve"> </v>
      </c>
      <c r="I24" t="str">
        <f t="shared" si="5"/>
        <v xml:space="preserve"> </v>
      </c>
      <c r="J24" t="str">
        <f t="shared" si="6"/>
        <v xml:space="preserve"> </v>
      </c>
      <c r="K24" t="str">
        <f t="shared" si="7"/>
        <v xml:space="preserve"> </v>
      </c>
      <c r="L24" t="str">
        <f t="shared" si="8"/>
        <v xml:space="preserve"> </v>
      </c>
      <c r="M24" t="str">
        <f t="shared" si="9"/>
        <v xml:space="preserve"> </v>
      </c>
      <c r="N24" t="str">
        <f t="shared" si="10"/>
        <v xml:space="preserve"> </v>
      </c>
      <c r="O24">
        <f t="shared" si="11"/>
        <v>71</v>
      </c>
      <c r="P24" t="str">
        <f t="shared" si="12"/>
        <v xml:space="preserve"> </v>
      </c>
    </row>
    <row r="25" spans="1:16" x14ac:dyDescent="0.25">
      <c r="A25" s="5">
        <v>12</v>
      </c>
      <c r="B25" s="1">
        <v>41609</v>
      </c>
      <c r="C25" s="5">
        <v>624.9</v>
      </c>
      <c r="D25" s="5">
        <f t="shared" si="0"/>
        <v>62</v>
      </c>
      <c r="E25" t="str">
        <f t="shared" si="1"/>
        <v xml:space="preserve"> </v>
      </c>
      <c r="F25" t="str">
        <f t="shared" si="2"/>
        <v xml:space="preserve"> </v>
      </c>
      <c r="G25" t="str">
        <f t="shared" si="3"/>
        <v xml:space="preserve"> </v>
      </c>
      <c r="H25" t="str">
        <f t="shared" si="4"/>
        <v xml:space="preserve"> </v>
      </c>
      <c r="I25" t="str">
        <f t="shared" si="5"/>
        <v xml:space="preserve"> </v>
      </c>
      <c r="J25" t="str">
        <f t="shared" si="6"/>
        <v xml:space="preserve"> </v>
      </c>
      <c r="K25" t="str">
        <f t="shared" si="7"/>
        <v xml:space="preserve"> </v>
      </c>
      <c r="L25" t="str">
        <f t="shared" si="8"/>
        <v xml:space="preserve"> </v>
      </c>
      <c r="M25" t="str">
        <f t="shared" si="9"/>
        <v xml:space="preserve"> </v>
      </c>
      <c r="N25" t="str">
        <f t="shared" si="10"/>
        <v xml:space="preserve"> </v>
      </c>
      <c r="O25" t="str">
        <f t="shared" si="11"/>
        <v xml:space="preserve"> </v>
      </c>
      <c r="P25">
        <f t="shared" si="12"/>
        <v>62</v>
      </c>
    </row>
    <row r="26" spans="1:16" x14ac:dyDescent="0.25">
      <c r="A26" s="10">
        <v>1</v>
      </c>
      <c r="B26" s="11">
        <v>41640</v>
      </c>
      <c r="C26" s="10">
        <v>633.9</v>
      </c>
      <c r="D26" s="10">
        <f t="shared" si="0"/>
        <v>68</v>
      </c>
      <c r="E26" s="12">
        <f t="shared" si="1"/>
        <v>68</v>
      </c>
      <c r="F26" s="12" t="str">
        <f t="shared" si="2"/>
        <v xml:space="preserve"> </v>
      </c>
      <c r="G26" s="12" t="str">
        <f t="shared" si="3"/>
        <v xml:space="preserve"> </v>
      </c>
      <c r="H26" s="12" t="str">
        <f t="shared" si="4"/>
        <v xml:space="preserve"> </v>
      </c>
      <c r="I26" s="12" t="str">
        <f t="shared" si="5"/>
        <v xml:space="preserve"> </v>
      </c>
      <c r="J26" s="12" t="str">
        <f t="shared" si="6"/>
        <v xml:space="preserve"> </v>
      </c>
      <c r="K26" s="12" t="str">
        <f t="shared" si="7"/>
        <v xml:space="preserve"> </v>
      </c>
      <c r="L26" s="12" t="str">
        <f t="shared" si="8"/>
        <v xml:space="preserve"> </v>
      </c>
      <c r="M26" s="12" t="str">
        <f t="shared" si="9"/>
        <v xml:space="preserve"> </v>
      </c>
      <c r="N26" s="12" t="str">
        <f t="shared" si="10"/>
        <v xml:space="preserve"> </v>
      </c>
      <c r="O26" s="12" t="str">
        <f t="shared" si="11"/>
        <v xml:space="preserve"> </v>
      </c>
      <c r="P26" s="12" t="str">
        <f t="shared" si="12"/>
        <v xml:space="preserve"> </v>
      </c>
    </row>
    <row r="27" spans="1:16" x14ac:dyDescent="0.25">
      <c r="A27" s="10">
        <v>2</v>
      </c>
      <c r="B27" s="11">
        <v>41671</v>
      </c>
      <c r="C27" s="10">
        <v>629.6</v>
      </c>
      <c r="D27" s="10">
        <f t="shared" si="0"/>
        <v>63</v>
      </c>
      <c r="E27" s="12" t="str">
        <f t="shared" si="1"/>
        <v xml:space="preserve"> </v>
      </c>
      <c r="F27" s="12">
        <f t="shared" si="2"/>
        <v>63</v>
      </c>
      <c r="G27" s="12" t="str">
        <f t="shared" si="3"/>
        <v xml:space="preserve"> </v>
      </c>
      <c r="H27" s="12" t="str">
        <f t="shared" si="4"/>
        <v xml:space="preserve"> </v>
      </c>
      <c r="I27" s="12" t="str">
        <f t="shared" si="5"/>
        <v xml:space="preserve"> </v>
      </c>
      <c r="J27" s="12" t="str">
        <f t="shared" si="6"/>
        <v xml:space="preserve"> </v>
      </c>
      <c r="K27" s="12" t="str">
        <f t="shared" si="7"/>
        <v xml:space="preserve"> </v>
      </c>
      <c r="L27" s="12" t="str">
        <f t="shared" si="8"/>
        <v xml:space="preserve"> </v>
      </c>
      <c r="M27" s="12" t="str">
        <f t="shared" si="9"/>
        <v xml:space="preserve"> </v>
      </c>
      <c r="N27" s="12" t="str">
        <f t="shared" si="10"/>
        <v xml:space="preserve"> </v>
      </c>
      <c r="O27" s="12" t="str">
        <f t="shared" si="11"/>
        <v xml:space="preserve"> </v>
      </c>
      <c r="P27" s="12" t="str">
        <f t="shared" si="12"/>
        <v xml:space="preserve"> </v>
      </c>
    </row>
    <row r="28" spans="1:16" x14ac:dyDescent="0.25">
      <c r="A28" s="10">
        <v>3</v>
      </c>
      <c r="B28" s="11">
        <v>41699</v>
      </c>
      <c r="C28" s="10">
        <v>624.5</v>
      </c>
      <c r="D28" s="10">
        <f t="shared" si="0"/>
        <v>61</v>
      </c>
      <c r="E28" s="12" t="str">
        <f t="shared" si="1"/>
        <v xml:space="preserve"> </v>
      </c>
      <c r="F28" s="12" t="str">
        <f t="shared" si="2"/>
        <v xml:space="preserve"> </v>
      </c>
      <c r="G28" s="12">
        <f t="shared" si="3"/>
        <v>61</v>
      </c>
      <c r="H28" s="12" t="str">
        <f t="shared" si="4"/>
        <v xml:space="preserve"> </v>
      </c>
      <c r="I28" s="12" t="str">
        <f t="shared" si="5"/>
        <v xml:space="preserve"> </v>
      </c>
      <c r="J28" s="12" t="str">
        <f t="shared" si="6"/>
        <v xml:space="preserve"> </v>
      </c>
      <c r="K28" s="12" t="str">
        <f t="shared" si="7"/>
        <v xml:space="preserve"> </v>
      </c>
      <c r="L28" s="12" t="str">
        <f t="shared" si="8"/>
        <v xml:space="preserve"> </v>
      </c>
      <c r="M28" s="12" t="str">
        <f t="shared" si="9"/>
        <v xml:space="preserve"> </v>
      </c>
      <c r="N28" s="12" t="str">
        <f t="shared" si="10"/>
        <v xml:space="preserve"> </v>
      </c>
      <c r="O28" s="12" t="str">
        <f t="shared" si="11"/>
        <v xml:space="preserve"> </v>
      </c>
      <c r="P28" s="12" t="str">
        <f t="shared" si="12"/>
        <v xml:space="preserve"> </v>
      </c>
    </row>
    <row r="29" spans="1:16" x14ac:dyDescent="0.25">
      <c r="A29" s="10">
        <v>4</v>
      </c>
      <c r="B29" s="11">
        <v>41730</v>
      </c>
      <c r="C29" s="10">
        <v>611.79999999999995</v>
      </c>
      <c r="D29" s="10">
        <f t="shared" si="0"/>
        <v>55</v>
      </c>
      <c r="E29" s="12" t="str">
        <f t="shared" si="1"/>
        <v xml:space="preserve"> </v>
      </c>
      <c r="F29" s="12" t="str">
        <f t="shared" si="2"/>
        <v xml:space="preserve"> </v>
      </c>
      <c r="G29" s="12" t="str">
        <f t="shared" si="3"/>
        <v xml:space="preserve"> </v>
      </c>
      <c r="H29" s="12">
        <f t="shared" si="4"/>
        <v>55</v>
      </c>
      <c r="I29" s="12" t="str">
        <f t="shared" si="5"/>
        <v xml:space="preserve"> </v>
      </c>
      <c r="J29" s="12" t="str">
        <f t="shared" si="6"/>
        <v xml:space="preserve"> </v>
      </c>
      <c r="K29" s="12" t="str">
        <f t="shared" si="7"/>
        <v xml:space="preserve"> </v>
      </c>
      <c r="L29" s="12" t="str">
        <f t="shared" si="8"/>
        <v xml:space="preserve"> </v>
      </c>
      <c r="M29" s="12" t="str">
        <f t="shared" si="9"/>
        <v xml:space="preserve"> </v>
      </c>
      <c r="N29" s="12" t="str">
        <f t="shared" si="10"/>
        <v xml:space="preserve"> </v>
      </c>
      <c r="O29" s="12" t="str">
        <f t="shared" si="11"/>
        <v xml:space="preserve"> </v>
      </c>
      <c r="P29" s="12" t="str">
        <f t="shared" si="12"/>
        <v xml:space="preserve"> </v>
      </c>
    </row>
    <row r="30" spans="1:16" x14ac:dyDescent="0.25">
      <c r="A30" s="10">
        <v>5</v>
      </c>
      <c r="B30" s="11">
        <v>41760</v>
      </c>
      <c r="C30" s="10">
        <v>592.29999999999995</v>
      </c>
      <c r="D30" s="10">
        <f t="shared" si="0"/>
        <v>52</v>
      </c>
      <c r="E30" s="12" t="str">
        <f t="shared" si="1"/>
        <v xml:space="preserve"> </v>
      </c>
      <c r="F30" s="12" t="str">
        <f t="shared" si="2"/>
        <v xml:space="preserve"> </v>
      </c>
      <c r="G30" s="12" t="str">
        <f t="shared" si="3"/>
        <v xml:space="preserve"> </v>
      </c>
      <c r="H30" s="12" t="str">
        <f t="shared" si="4"/>
        <v xml:space="preserve"> </v>
      </c>
      <c r="I30" s="12">
        <f t="shared" si="5"/>
        <v>52</v>
      </c>
      <c r="J30" s="12" t="str">
        <f t="shared" si="6"/>
        <v xml:space="preserve"> </v>
      </c>
      <c r="K30" s="12" t="str">
        <f t="shared" si="7"/>
        <v xml:space="preserve"> </v>
      </c>
      <c r="L30" s="12" t="str">
        <f t="shared" si="8"/>
        <v xml:space="preserve"> </v>
      </c>
      <c r="M30" s="12" t="str">
        <f t="shared" si="9"/>
        <v xml:space="preserve"> </v>
      </c>
      <c r="N30" s="12" t="str">
        <f t="shared" si="10"/>
        <v xml:space="preserve"> </v>
      </c>
      <c r="O30" s="12" t="str">
        <f t="shared" si="11"/>
        <v xml:space="preserve"> </v>
      </c>
      <c r="P30" s="12" t="str">
        <f t="shared" si="12"/>
        <v xml:space="preserve"> </v>
      </c>
    </row>
    <row r="31" spans="1:16" x14ac:dyDescent="0.25">
      <c r="A31" s="10">
        <v>6</v>
      </c>
      <c r="B31" s="11">
        <v>41791</v>
      </c>
      <c r="C31" s="10">
        <v>570.20000000000005</v>
      </c>
      <c r="D31" s="10">
        <f t="shared" si="0"/>
        <v>43</v>
      </c>
      <c r="E31" s="12" t="str">
        <f t="shared" si="1"/>
        <v xml:space="preserve"> </v>
      </c>
      <c r="F31" s="12" t="str">
        <f t="shared" si="2"/>
        <v xml:space="preserve"> </v>
      </c>
      <c r="G31" s="12" t="str">
        <f t="shared" si="3"/>
        <v xml:space="preserve"> </v>
      </c>
      <c r="H31" s="12" t="str">
        <f t="shared" si="4"/>
        <v xml:space="preserve"> </v>
      </c>
      <c r="I31" s="12" t="str">
        <f t="shared" si="5"/>
        <v xml:space="preserve"> </v>
      </c>
      <c r="J31" s="12">
        <f t="shared" si="6"/>
        <v>43</v>
      </c>
      <c r="K31" s="12" t="str">
        <f t="shared" si="7"/>
        <v xml:space="preserve"> </v>
      </c>
      <c r="L31" s="12" t="str">
        <f t="shared" si="8"/>
        <v xml:space="preserve"> </v>
      </c>
      <c r="M31" s="12" t="str">
        <f t="shared" si="9"/>
        <v xml:space="preserve"> </v>
      </c>
      <c r="N31" s="12" t="str">
        <f t="shared" si="10"/>
        <v xml:space="preserve"> </v>
      </c>
      <c r="O31" s="12" t="str">
        <f t="shared" si="11"/>
        <v xml:space="preserve"> </v>
      </c>
      <c r="P31" s="12" t="str">
        <f t="shared" si="12"/>
        <v xml:space="preserve"> </v>
      </c>
    </row>
    <row r="32" spans="1:16" x14ac:dyDescent="0.25">
      <c r="A32" s="10">
        <v>7</v>
      </c>
      <c r="B32" s="11">
        <v>41821</v>
      </c>
      <c r="C32" s="10">
        <v>568.20000000000005</v>
      </c>
      <c r="D32" s="10">
        <f t="shared" si="0"/>
        <v>42</v>
      </c>
      <c r="E32" s="12" t="str">
        <f t="shared" si="1"/>
        <v xml:space="preserve"> </v>
      </c>
      <c r="F32" s="12" t="str">
        <f t="shared" si="2"/>
        <v xml:space="preserve"> </v>
      </c>
      <c r="G32" s="12" t="str">
        <f t="shared" si="3"/>
        <v xml:space="preserve"> </v>
      </c>
      <c r="H32" s="12" t="str">
        <f t="shared" si="4"/>
        <v xml:space="preserve"> </v>
      </c>
      <c r="I32" s="12" t="str">
        <f t="shared" si="5"/>
        <v xml:space="preserve"> </v>
      </c>
      <c r="J32" s="12" t="str">
        <f t="shared" si="6"/>
        <v xml:space="preserve"> </v>
      </c>
      <c r="K32" s="12">
        <f t="shared" si="7"/>
        <v>42</v>
      </c>
      <c r="L32" s="12" t="str">
        <f t="shared" si="8"/>
        <v xml:space="preserve"> </v>
      </c>
      <c r="M32" s="12" t="str">
        <f t="shared" si="9"/>
        <v xml:space="preserve"> </v>
      </c>
      <c r="N32" s="12" t="str">
        <f t="shared" si="10"/>
        <v xml:space="preserve"> </v>
      </c>
      <c r="O32" s="12" t="str">
        <f t="shared" si="11"/>
        <v xml:space="preserve"> </v>
      </c>
      <c r="P32" s="12" t="str">
        <f t="shared" si="12"/>
        <v xml:space="preserve"> </v>
      </c>
    </row>
    <row r="33" spans="1:16" x14ac:dyDescent="0.25">
      <c r="A33" s="10">
        <v>8</v>
      </c>
      <c r="B33" s="11">
        <v>41852</v>
      </c>
      <c r="C33" s="10">
        <v>571.6</v>
      </c>
      <c r="D33" s="10">
        <f t="shared" si="0"/>
        <v>44</v>
      </c>
      <c r="E33" s="12" t="str">
        <f t="shared" si="1"/>
        <v xml:space="preserve"> </v>
      </c>
      <c r="F33" s="12" t="str">
        <f t="shared" si="2"/>
        <v xml:space="preserve"> </v>
      </c>
      <c r="G33" s="12" t="str">
        <f t="shared" si="3"/>
        <v xml:space="preserve"> </v>
      </c>
      <c r="H33" s="12" t="str">
        <f t="shared" si="4"/>
        <v xml:space="preserve"> </v>
      </c>
      <c r="I33" s="12" t="str">
        <f t="shared" si="5"/>
        <v xml:space="preserve"> </v>
      </c>
      <c r="J33" s="12" t="str">
        <f t="shared" si="6"/>
        <v xml:space="preserve"> </v>
      </c>
      <c r="K33" s="12" t="str">
        <f t="shared" si="7"/>
        <v xml:space="preserve"> </v>
      </c>
      <c r="L33" s="12">
        <f t="shared" si="8"/>
        <v>44</v>
      </c>
      <c r="M33" s="12" t="str">
        <f t="shared" si="9"/>
        <v xml:space="preserve"> </v>
      </c>
      <c r="N33" s="12" t="str">
        <f t="shared" si="10"/>
        <v xml:space="preserve"> </v>
      </c>
      <c r="O33" s="12" t="str">
        <f t="shared" si="11"/>
        <v xml:space="preserve"> </v>
      </c>
      <c r="P33" s="12" t="str">
        <f t="shared" si="12"/>
        <v xml:space="preserve"> </v>
      </c>
    </row>
    <row r="34" spans="1:16" x14ac:dyDescent="0.25">
      <c r="A34" s="10">
        <v>9</v>
      </c>
      <c r="B34" s="11">
        <v>41883</v>
      </c>
      <c r="C34" s="10">
        <v>575.79999999999995</v>
      </c>
      <c r="D34" s="10">
        <f t="shared" ref="D34:D65" si="13">RANK(C34,C$2:C$81,1)</f>
        <v>46</v>
      </c>
      <c r="E34" s="12" t="str">
        <f t="shared" si="1"/>
        <v xml:space="preserve"> </v>
      </c>
      <c r="F34" s="12" t="str">
        <f t="shared" si="2"/>
        <v xml:space="preserve"> </v>
      </c>
      <c r="G34" s="12" t="str">
        <f t="shared" si="3"/>
        <v xml:space="preserve"> </v>
      </c>
      <c r="H34" s="12" t="str">
        <f t="shared" si="4"/>
        <v xml:space="preserve"> </v>
      </c>
      <c r="I34" s="12" t="str">
        <f t="shared" si="5"/>
        <v xml:space="preserve"> </v>
      </c>
      <c r="J34" s="12" t="str">
        <f t="shared" si="6"/>
        <v xml:space="preserve"> </v>
      </c>
      <c r="K34" s="12" t="str">
        <f t="shared" si="7"/>
        <v xml:space="preserve"> </v>
      </c>
      <c r="L34" s="12" t="str">
        <f t="shared" si="8"/>
        <v xml:space="preserve"> </v>
      </c>
      <c r="M34" s="12">
        <f t="shared" si="9"/>
        <v>46</v>
      </c>
      <c r="N34" s="12" t="str">
        <f t="shared" si="10"/>
        <v xml:space="preserve"> </v>
      </c>
      <c r="O34" s="12" t="str">
        <f t="shared" si="11"/>
        <v xml:space="preserve"> </v>
      </c>
      <c r="P34" s="12" t="str">
        <f t="shared" si="12"/>
        <v xml:space="preserve"> </v>
      </c>
    </row>
    <row r="35" spans="1:16" x14ac:dyDescent="0.25">
      <c r="A35" s="10">
        <v>10</v>
      </c>
      <c r="B35" s="11">
        <v>41913</v>
      </c>
      <c r="C35" s="10">
        <v>587.1</v>
      </c>
      <c r="D35" s="10">
        <f t="shared" si="13"/>
        <v>51</v>
      </c>
      <c r="E35" s="12" t="str">
        <f t="shared" si="1"/>
        <v xml:space="preserve"> </v>
      </c>
      <c r="F35" s="12" t="str">
        <f t="shared" si="2"/>
        <v xml:space="preserve"> </v>
      </c>
      <c r="G35" s="12" t="str">
        <f t="shared" si="3"/>
        <v xml:space="preserve"> </v>
      </c>
      <c r="H35" s="12" t="str">
        <f t="shared" si="4"/>
        <v xml:space="preserve"> </v>
      </c>
      <c r="I35" s="12" t="str">
        <f t="shared" si="5"/>
        <v xml:space="preserve"> </v>
      </c>
      <c r="J35" s="12" t="str">
        <f t="shared" si="6"/>
        <v xml:space="preserve"> </v>
      </c>
      <c r="K35" s="12" t="str">
        <f t="shared" si="7"/>
        <v xml:space="preserve"> </v>
      </c>
      <c r="L35" s="12" t="str">
        <f t="shared" si="8"/>
        <v xml:space="preserve"> </v>
      </c>
      <c r="M35" s="12" t="str">
        <f t="shared" si="9"/>
        <v xml:space="preserve"> </v>
      </c>
      <c r="N35" s="12">
        <f t="shared" si="10"/>
        <v>51</v>
      </c>
      <c r="O35" s="12" t="str">
        <f t="shared" si="11"/>
        <v xml:space="preserve"> </v>
      </c>
      <c r="P35" s="12" t="str">
        <f t="shared" si="12"/>
        <v xml:space="preserve"> </v>
      </c>
    </row>
    <row r="36" spans="1:16" x14ac:dyDescent="0.25">
      <c r="A36" s="10">
        <v>11</v>
      </c>
      <c r="B36" s="11">
        <v>41944</v>
      </c>
      <c r="C36" s="10">
        <v>581.70000000000005</v>
      </c>
      <c r="D36" s="10">
        <f t="shared" si="13"/>
        <v>49</v>
      </c>
      <c r="E36" s="12" t="str">
        <f t="shared" si="1"/>
        <v xml:space="preserve"> </v>
      </c>
      <c r="F36" s="12" t="str">
        <f t="shared" si="2"/>
        <v xml:space="preserve"> </v>
      </c>
      <c r="G36" s="12" t="str">
        <f t="shared" si="3"/>
        <v xml:space="preserve"> </v>
      </c>
      <c r="H36" s="12" t="str">
        <f t="shared" si="4"/>
        <v xml:space="preserve"> </v>
      </c>
      <c r="I36" s="12" t="str">
        <f t="shared" si="5"/>
        <v xml:space="preserve"> </v>
      </c>
      <c r="J36" s="12" t="str">
        <f t="shared" si="6"/>
        <v xml:space="preserve"> </v>
      </c>
      <c r="K36" s="12" t="str">
        <f t="shared" si="7"/>
        <v xml:space="preserve"> </v>
      </c>
      <c r="L36" s="12" t="str">
        <f t="shared" si="8"/>
        <v xml:space="preserve"> </v>
      </c>
      <c r="M36" s="12" t="str">
        <f t="shared" si="9"/>
        <v xml:space="preserve"> </v>
      </c>
      <c r="N36" s="12" t="str">
        <f t="shared" si="10"/>
        <v xml:space="preserve"> </v>
      </c>
      <c r="O36" s="12">
        <f t="shared" si="11"/>
        <v>49</v>
      </c>
      <c r="P36" s="12" t="str">
        <f t="shared" si="12"/>
        <v xml:space="preserve"> </v>
      </c>
    </row>
    <row r="37" spans="1:16" x14ac:dyDescent="0.25">
      <c r="A37" s="10">
        <v>12</v>
      </c>
      <c r="B37" s="11">
        <v>41974</v>
      </c>
      <c r="C37" s="10">
        <v>575.9</v>
      </c>
      <c r="D37" s="10">
        <f t="shared" si="13"/>
        <v>47</v>
      </c>
      <c r="E37" s="12" t="str">
        <f t="shared" si="1"/>
        <v xml:space="preserve"> </v>
      </c>
      <c r="F37" s="12" t="str">
        <f t="shared" si="2"/>
        <v xml:space="preserve"> </v>
      </c>
      <c r="G37" s="12" t="str">
        <f t="shared" si="3"/>
        <v xml:space="preserve"> </v>
      </c>
      <c r="H37" s="12" t="str">
        <f t="shared" si="4"/>
        <v xml:space="preserve"> </v>
      </c>
      <c r="I37" s="12" t="str">
        <f t="shared" si="5"/>
        <v xml:space="preserve"> </v>
      </c>
      <c r="J37" s="12" t="str">
        <f t="shared" si="6"/>
        <v xml:space="preserve"> </v>
      </c>
      <c r="K37" s="12" t="str">
        <f t="shared" si="7"/>
        <v xml:space="preserve"> </v>
      </c>
      <c r="L37" s="12" t="str">
        <f t="shared" si="8"/>
        <v xml:space="preserve"> </v>
      </c>
      <c r="M37" s="12" t="str">
        <f t="shared" si="9"/>
        <v xml:space="preserve"> </v>
      </c>
      <c r="N37" s="12" t="str">
        <f t="shared" si="10"/>
        <v xml:space="preserve"> </v>
      </c>
      <c r="O37" s="12" t="str">
        <f t="shared" si="11"/>
        <v xml:space="preserve"> </v>
      </c>
      <c r="P37" s="12">
        <f t="shared" si="12"/>
        <v>47</v>
      </c>
    </row>
    <row r="38" spans="1:16" x14ac:dyDescent="0.25">
      <c r="A38" s="5">
        <v>1</v>
      </c>
      <c r="B38" s="1">
        <v>42005</v>
      </c>
      <c r="C38" s="5">
        <v>582.79999999999995</v>
      </c>
      <c r="D38" s="5">
        <f t="shared" si="13"/>
        <v>50</v>
      </c>
      <c r="E38">
        <f t="shared" si="1"/>
        <v>50</v>
      </c>
      <c r="F38" t="str">
        <f t="shared" si="2"/>
        <v xml:space="preserve"> </v>
      </c>
      <c r="G38" t="str">
        <f t="shared" si="3"/>
        <v xml:space="preserve"> </v>
      </c>
      <c r="H38" t="str">
        <f t="shared" si="4"/>
        <v xml:space="preserve"> </v>
      </c>
      <c r="I38" t="str">
        <f t="shared" si="5"/>
        <v xml:space="preserve"> </v>
      </c>
      <c r="J38" t="str">
        <f t="shared" si="6"/>
        <v xml:space="preserve"> </v>
      </c>
      <c r="K38" t="str">
        <f t="shared" si="7"/>
        <v xml:space="preserve"> </v>
      </c>
      <c r="L38" t="str">
        <f t="shared" si="8"/>
        <v xml:space="preserve"> </v>
      </c>
      <c r="M38" t="str">
        <f t="shared" si="9"/>
        <v xml:space="preserve"> </v>
      </c>
      <c r="N38" t="str">
        <f t="shared" si="10"/>
        <v xml:space="preserve"> </v>
      </c>
      <c r="O38" t="str">
        <f t="shared" si="11"/>
        <v xml:space="preserve"> </v>
      </c>
      <c r="P38" t="str">
        <f t="shared" si="12"/>
        <v xml:space="preserve"> </v>
      </c>
    </row>
    <row r="39" spans="1:16" x14ac:dyDescent="0.25">
      <c r="A39" s="5">
        <v>2</v>
      </c>
      <c r="B39" s="1">
        <v>42036</v>
      </c>
      <c r="C39" s="5">
        <v>581.1</v>
      </c>
      <c r="D39" s="5">
        <f t="shared" si="13"/>
        <v>48</v>
      </c>
      <c r="E39" t="str">
        <f t="shared" si="1"/>
        <v xml:space="preserve"> </v>
      </c>
      <c r="F39">
        <f t="shared" si="2"/>
        <v>48</v>
      </c>
      <c r="G39" t="str">
        <f t="shared" si="3"/>
        <v xml:space="preserve"> </v>
      </c>
      <c r="H39" t="str">
        <f t="shared" si="4"/>
        <v xml:space="preserve"> </v>
      </c>
      <c r="I39" t="str">
        <f t="shared" si="5"/>
        <v xml:space="preserve"> </v>
      </c>
      <c r="J39" t="str">
        <f t="shared" si="6"/>
        <v xml:space="preserve"> </v>
      </c>
      <c r="K39" t="str">
        <f t="shared" si="7"/>
        <v xml:space="preserve"> </v>
      </c>
      <c r="L39" t="str">
        <f t="shared" si="8"/>
        <v xml:space="preserve"> </v>
      </c>
      <c r="M39" t="str">
        <f t="shared" si="9"/>
        <v xml:space="preserve"> </v>
      </c>
      <c r="N39" t="str">
        <f t="shared" si="10"/>
        <v xml:space="preserve"> </v>
      </c>
      <c r="O39" t="str">
        <f t="shared" si="11"/>
        <v xml:space="preserve"> </v>
      </c>
      <c r="P39" t="str">
        <f t="shared" si="12"/>
        <v xml:space="preserve"> </v>
      </c>
    </row>
    <row r="40" spans="1:16" x14ac:dyDescent="0.25">
      <c r="A40" s="5">
        <v>3</v>
      </c>
      <c r="B40" s="1">
        <v>42064</v>
      </c>
      <c r="C40" s="5">
        <v>571.70000000000005</v>
      </c>
      <c r="D40" s="5">
        <f t="shared" si="13"/>
        <v>45</v>
      </c>
      <c r="E40" t="str">
        <f t="shared" si="1"/>
        <v xml:space="preserve"> </v>
      </c>
      <c r="F40" t="str">
        <f t="shared" si="2"/>
        <v xml:space="preserve"> </v>
      </c>
      <c r="G40">
        <f t="shared" si="3"/>
        <v>45</v>
      </c>
      <c r="H40" t="str">
        <f t="shared" si="4"/>
        <v xml:space="preserve"> </v>
      </c>
      <c r="I40" t="str">
        <f t="shared" si="5"/>
        <v xml:space="preserve"> </v>
      </c>
      <c r="J40" t="str">
        <f t="shared" si="6"/>
        <v xml:space="preserve"> </v>
      </c>
      <c r="K40" t="str">
        <f t="shared" si="7"/>
        <v xml:space="preserve"> </v>
      </c>
      <c r="L40" t="str">
        <f t="shared" si="8"/>
        <v xml:space="preserve"> </v>
      </c>
      <c r="M40" t="str">
        <f t="shared" si="9"/>
        <v xml:space="preserve"> </v>
      </c>
      <c r="N40" t="str">
        <f t="shared" si="10"/>
        <v xml:space="preserve"> </v>
      </c>
      <c r="O40" t="str">
        <f t="shared" si="11"/>
        <v xml:space="preserve"> </v>
      </c>
      <c r="P40" t="str">
        <f t="shared" si="12"/>
        <v xml:space="preserve"> </v>
      </c>
    </row>
    <row r="41" spans="1:16" x14ac:dyDescent="0.25">
      <c r="A41" s="5">
        <v>4</v>
      </c>
      <c r="B41" s="1">
        <v>42095</v>
      </c>
      <c r="C41" s="5">
        <v>553</v>
      </c>
      <c r="D41" s="5">
        <f t="shared" si="13"/>
        <v>41</v>
      </c>
      <c r="E41" t="str">
        <f t="shared" si="1"/>
        <v xml:space="preserve"> </v>
      </c>
      <c r="F41" t="str">
        <f t="shared" si="2"/>
        <v xml:space="preserve"> </v>
      </c>
      <c r="G41" t="str">
        <f t="shared" si="3"/>
        <v xml:space="preserve"> </v>
      </c>
      <c r="H41">
        <f t="shared" si="4"/>
        <v>41</v>
      </c>
      <c r="I41" t="str">
        <f t="shared" si="5"/>
        <v xml:space="preserve"> </v>
      </c>
      <c r="J41" t="str">
        <f t="shared" si="6"/>
        <v xml:space="preserve"> </v>
      </c>
      <c r="K41" t="str">
        <f t="shared" si="7"/>
        <v xml:space="preserve"> </v>
      </c>
      <c r="L41" t="str">
        <f t="shared" si="8"/>
        <v xml:space="preserve"> </v>
      </c>
      <c r="M41" t="str">
        <f t="shared" si="9"/>
        <v xml:space="preserve"> </v>
      </c>
      <c r="N41" t="str">
        <f t="shared" si="10"/>
        <v xml:space="preserve"> </v>
      </c>
      <c r="O41" t="str">
        <f t="shared" si="11"/>
        <v xml:space="preserve"> </v>
      </c>
      <c r="P41" t="str">
        <f t="shared" si="12"/>
        <v xml:space="preserve"> </v>
      </c>
    </row>
    <row r="42" spans="1:16" x14ac:dyDescent="0.25">
      <c r="A42" s="5">
        <v>5</v>
      </c>
      <c r="B42" s="1">
        <v>42125</v>
      </c>
      <c r="C42" s="5">
        <v>531.9</v>
      </c>
      <c r="D42" s="5">
        <f t="shared" si="13"/>
        <v>40</v>
      </c>
      <c r="E42" t="str">
        <f t="shared" si="1"/>
        <v xml:space="preserve"> </v>
      </c>
      <c r="F42" t="str">
        <f t="shared" si="2"/>
        <v xml:space="preserve"> </v>
      </c>
      <c r="G42" t="str">
        <f t="shared" si="3"/>
        <v xml:space="preserve"> </v>
      </c>
      <c r="H42" t="str">
        <f t="shared" si="4"/>
        <v xml:space="preserve"> </v>
      </c>
      <c r="I42">
        <f t="shared" si="5"/>
        <v>40</v>
      </c>
      <c r="J42" t="str">
        <f t="shared" si="6"/>
        <v xml:space="preserve"> </v>
      </c>
      <c r="K42" t="str">
        <f t="shared" si="7"/>
        <v xml:space="preserve"> </v>
      </c>
      <c r="L42" t="str">
        <f t="shared" si="8"/>
        <v xml:space="preserve"> </v>
      </c>
      <c r="M42" t="str">
        <f t="shared" si="9"/>
        <v xml:space="preserve"> </v>
      </c>
      <c r="N42" t="str">
        <f t="shared" si="10"/>
        <v xml:space="preserve"> </v>
      </c>
      <c r="O42" t="str">
        <f t="shared" si="11"/>
        <v xml:space="preserve"> </v>
      </c>
      <c r="P42" t="str">
        <f t="shared" si="12"/>
        <v xml:space="preserve"> </v>
      </c>
    </row>
    <row r="43" spans="1:16" x14ac:dyDescent="0.25">
      <c r="A43" s="5">
        <v>6</v>
      </c>
      <c r="B43" s="1">
        <v>42156</v>
      </c>
      <c r="C43" s="5">
        <v>510.9</v>
      </c>
      <c r="D43" s="5">
        <f t="shared" si="13"/>
        <v>34</v>
      </c>
      <c r="E43" t="str">
        <f t="shared" si="1"/>
        <v xml:space="preserve"> </v>
      </c>
      <c r="F43" t="str">
        <f t="shared" si="2"/>
        <v xml:space="preserve"> </v>
      </c>
      <c r="G43" t="str">
        <f t="shared" si="3"/>
        <v xml:space="preserve"> </v>
      </c>
      <c r="H43" t="str">
        <f t="shared" si="4"/>
        <v xml:space="preserve"> </v>
      </c>
      <c r="I43" t="str">
        <f t="shared" si="5"/>
        <v xml:space="preserve"> </v>
      </c>
      <c r="J43">
        <f t="shared" si="6"/>
        <v>34</v>
      </c>
      <c r="K43" t="str">
        <f t="shared" si="7"/>
        <v xml:space="preserve"> </v>
      </c>
      <c r="L43" t="str">
        <f t="shared" si="8"/>
        <v xml:space="preserve"> </v>
      </c>
      <c r="M43" t="str">
        <f t="shared" si="9"/>
        <v xml:space="preserve"> </v>
      </c>
      <c r="N43" t="str">
        <f t="shared" si="10"/>
        <v xml:space="preserve"> </v>
      </c>
      <c r="O43" t="str">
        <f t="shared" si="11"/>
        <v xml:space="preserve"> </v>
      </c>
      <c r="P43" t="str">
        <f t="shared" si="12"/>
        <v xml:space="preserve"> </v>
      </c>
    </row>
    <row r="44" spans="1:16" x14ac:dyDescent="0.25">
      <c r="A44" s="5">
        <v>7</v>
      </c>
      <c r="B44" s="1">
        <v>42186</v>
      </c>
      <c r="C44" s="5">
        <v>501.8</v>
      </c>
      <c r="D44" s="5">
        <f t="shared" si="13"/>
        <v>31</v>
      </c>
      <c r="E44" t="str">
        <f t="shared" si="1"/>
        <v xml:space="preserve"> </v>
      </c>
      <c r="F44" t="str">
        <f t="shared" si="2"/>
        <v xml:space="preserve"> </v>
      </c>
      <c r="G44" t="str">
        <f t="shared" si="3"/>
        <v xml:space="preserve"> </v>
      </c>
      <c r="H44" t="str">
        <f t="shared" si="4"/>
        <v xml:space="preserve"> </v>
      </c>
      <c r="I44" t="str">
        <f t="shared" si="5"/>
        <v xml:space="preserve"> </v>
      </c>
      <c r="J44" t="str">
        <f t="shared" si="6"/>
        <v xml:space="preserve"> </v>
      </c>
      <c r="K44">
        <f t="shared" si="7"/>
        <v>31</v>
      </c>
      <c r="L44" t="str">
        <f t="shared" si="8"/>
        <v xml:space="preserve"> </v>
      </c>
      <c r="M44" t="str">
        <f t="shared" si="9"/>
        <v xml:space="preserve"> </v>
      </c>
      <c r="N44" t="str">
        <f t="shared" si="10"/>
        <v xml:space="preserve"> </v>
      </c>
      <c r="O44" t="str">
        <f t="shared" si="11"/>
        <v xml:space="preserve"> </v>
      </c>
      <c r="P44" t="str">
        <f t="shared" si="12"/>
        <v xml:space="preserve"> </v>
      </c>
    </row>
    <row r="45" spans="1:16" x14ac:dyDescent="0.25">
      <c r="A45" s="5">
        <v>8</v>
      </c>
      <c r="B45" s="1">
        <v>42217</v>
      </c>
      <c r="C45" s="5">
        <v>506.3</v>
      </c>
      <c r="D45" s="5">
        <f t="shared" si="13"/>
        <v>32</v>
      </c>
      <c r="E45" t="str">
        <f t="shared" si="1"/>
        <v xml:space="preserve"> </v>
      </c>
      <c r="F45" t="str">
        <f t="shared" si="2"/>
        <v xml:space="preserve"> </v>
      </c>
      <c r="G45" t="str">
        <f t="shared" si="3"/>
        <v xml:space="preserve"> </v>
      </c>
      <c r="H45" t="str">
        <f t="shared" si="4"/>
        <v xml:space="preserve"> </v>
      </c>
      <c r="I45" t="str">
        <f t="shared" si="5"/>
        <v xml:space="preserve"> </v>
      </c>
      <c r="J45" t="str">
        <f t="shared" si="6"/>
        <v xml:space="preserve"> </v>
      </c>
      <c r="K45" t="str">
        <f t="shared" si="7"/>
        <v xml:space="preserve"> </v>
      </c>
      <c r="L45">
        <f t="shared" si="8"/>
        <v>32</v>
      </c>
      <c r="M45" t="str">
        <f t="shared" si="9"/>
        <v xml:space="preserve"> </v>
      </c>
      <c r="N45" t="str">
        <f t="shared" si="10"/>
        <v xml:space="preserve"> </v>
      </c>
      <c r="O45" t="str">
        <f t="shared" si="11"/>
        <v xml:space="preserve"> </v>
      </c>
      <c r="P45" t="str">
        <f t="shared" si="12"/>
        <v xml:space="preserve"> </v>
      </c>
    </row>
    <row r="46" spans="1:16" x14ac:dyDescent="0.25">
      <c r="A46" s="5">
        <v>9</v>
      </c>
      <c r="B46" s="1">
        <v>42248</v>
      </c>
      <c r="C46" s="5">
        <v>513.20000000000005</v>
      </c>
      <c r="D46" s="5">
        <f t="shared" si="13"/>
        <v>35</v>
      </c>
      <c r="E46" t="str">
        <f t="shared" si="1"/>
        <v xml:space="preserve"> </v>
      </c>
      <c r="F46" t="str">
        <f t="shared" si="2"/>
        <v xml:space="preserve"> </v>
      </c>
      <c r="G46" t="str">
        <f t="shared" si="3"/>
        <v xml:space="preserve"> </v>
      </c>
      <c r="H46" t="str">
        <f t="shared" si="4"/>
        <v xml:space="preserve"> </v>
      </c>
      <c r="I46" t="str">
        <f t="shared" si="5"/>
        <v xml:space="preserve"> </v>
      </c>
      <c r="J46" t="str">
        <f t="shared" si="6"/>
        <v xml:space="preserve"> </v>
      </c>
      <c r="K46" t="str">
        <f t="shared" si="7"/>
        <v xml:space="preserve"> </v>
      </c>
      <c r="L46" t="str">
        <f t="shared" si="8"/>
        <v xml:space="preserve"> </v>
      </c>
      <c r="M46">
        <f t="shared" si="9"/>
        <v>35</v>
      </c>
      <c r="N46" t="str">
        <f t="shared" si="10"/>
        <v xml:space="preserve"> </v>
      </c>
      <c r="O46" t="str">
        <f t="shared" si="11"/>
        <v xml:space="preserve"> </v>
      </c>
      <c r="P46" t="str">
        <f t="shared" si="12"/>
        <v xml:space="preserve"> </v>
      </c>
    </row>
    <row r="47" spans="1:16" x14ac:dyDescent="0.25">
      <c r="A47" s="5">
        <v>10</v>
      </c>
      <c r="B47" s="1">
        <v>42278</v>
      </c>
      <c r="C47" s="5">
        <v>523.5</v>
      </c>
      <c r="D47" s="5">
        <f t="shared" si="13"/>
        <v>39</v>
      </c>
      <c r="E47" t="str">
        <f t="shared" si="1"/>
        <v xml:space="preserve"> </v>
      </c>
      <c r="F47" t="str">
        <f t="shared" si="2"/>
        <v xml:space="preserve"> </v>
      </c>
      <c r="G47" t="str">
        <f t="shared" si="3"/>
        <v xml:space="preserve"> </v>
      </c>
      <c r="H47" t="str">
        <f t="shared" si="4"/>
        <v xml:space="preserve"> </v>
      </c>
      <c r="I47" t="str">
        <f t="shared" si="5"/>
        <v xml:space="preserve"> </v>
      </c>
      <c r="J47" t="str">
        <f t="shared" si="6"/>
        <v xml:space="preserve"> </v>
      </c>
      <c r="K47" t="str">
        <f t="shared" si="7"/>
        <v xml:space="preserve"> </v>
      </c>
      <c r="L47" t="str">
        <f t="shared" si="8"/>
        <v xml:space="preserve"> </v>
      </c>
      <c r="M47" t="str">
        <f t="shared" si="9"/>
        <v xml:space="preserve"> </v>
      </c>
      <c r="N47">
        <f t="shared" si="10"/>
        <v>39</v>
      </c>
      <c r="O47" t="str">
        <f t="shared" si="11"/>
        <v xml:space="preserve"> </v>
      </c>
      <c r="P47" t="str">
        <f t="shared" si="12"/>
        <v xml:space="preserve"> </v>
      </c>
    </row>
    <row r="48" spans="1:16" x14ac:dyDescent="0.25">
      <c r="A48" s="5">
        <v>11</v>
      </c>
      <c r="B48" s="1">
        <v>42309</v>
      </c>
      <c r="C48" s="5">
        <v>521.70000000000005</v>
      </c>
      <c r="D48" s="5">
        <f t="shared" si="13"/>
        <v>38</v>
      </c>
      <c r="E48" t="str">
        <f t="shared" si="1"/>
        <v xml:space="preserve"> </v>
      </c>
      <c r="F48" t="str">
        <f t="shared" si="2"/>
        <v xml:space="preserve"> </v>
      </c>
      <c r="G48" t="str">
        <f t="shared" si="3"/>
        <v xml:space="preserve"> </v>
      </c>
      <c r="H48" t="str">
        <f t="shared" si="4"/>
        <v xml:space="preserve"> </v>
      </c>
      <c r="I48" t="str">
        <f t="shared" si="5"/>
        <v xml:space="preserve"> </v>
      </c>
      <c r="J48" t="str">
        <f t="shared" si="6"/>
        <v xml:space="preserve"> </v>
      </c>
      <c r="K48" t="str">
        <f t="shared" si="7"/>
        <v xml:space="preserve"> </v>
      </c>
      <c r="L48" t="str">
        <f t="shared" si="8"/>
        <v xml:space="preserve"> </v>
      </c>
      <c r="M48" t="str">
        <f t="shared" si="9"/>
        <v xml:space="preserve"> </v>
      </c>
      <c r="N48" t="str">
        <f t="shared" si="10"/>
        <v xml:space="preserve"> </v>
      </c>
      <c r="O48">
        <f t="shared" si="11"/>
        <v>38</v>
      </c>
      <c r="P48" t="str">
        <f t="shared" si="12"/>
        <v xml:space="preserve"> </v>
      </c>
    </row>
    <row r="49" spans="1:16" x14ac:dyDescent="0.25">
      <c r="A49" s="5">
        <v>12</v>
      </c>
      <c r="B49" s="1">
        <v>42339</v>
      </c>
      <c r="C49" s="5">
        <v>515.70000000000005</v>
      </c>
      <c r="D49" s="5">
        <f t="shared" si="13"/>
        <v>36</v>
      </c>
      <c r="E49" t="str">
        <f t="shared" si="1"/>
        <v xml:space="preserve"> </v>
      </c>
      <c r="F49" t="str">
        <f t="shared" si="2"/>
        <v xml:space="preserve"> </v>
      </c>
      <c r="G49" t="str">
        <f t="shared" si="3"/>
        <v xml:space="preserve"> </v>
      </c>
      <c r="H49" t="str">
        <f t="shared" si="4"/>
        <v xml:space="preserve"> </v>
      </c>
      <c r="I49" t="str">
        <f t="shared" si="5"/>
        <v xml:space="preserve"> </v>
      </c>
      <c r="J49" t="str">
        <f t="shared" si="6"/>
        <v xml:space="preserve"> </v>
      </c>
      <c r="K49" t="str">
        <f t="shared" si="7"/>
        <v xml:space="preserve"> </v>
      </c>
      <c r="L49" t="str">
        <f t="shared" si="8"/>
        <v xml:space="preserve"> </v>
      </c>
      <c r="M49" t="str">
        <f t="shared" si="9"/>
        <v xml:space="preserve"> </v>
      </c>
      <c r="N49" t="str">
        <f t="shared" si="10"/>
        <v xml:space="preserve"> </v>
      </c>
      <c r="O49" t="str">
        <f t="shared" si="11"/>
        <v xml:space="preserve"> </v>
      </c>
      <c r="P49">
        <f t="shared" si="12"/>
        <v>36</v>
      </c>
    </row>
    <row r="50" spans="1:16" x14ac:dyDescent="0.25">
      <c r="A50" s="10">
        <v>1</v>
      </c>
      <c r="B50" s="11">
        <v>42370</v>
      </c>
      <c r="C50" s="10">
        <v>518.1</v>
      </c>
      <c r="D50" s="10">
        <f t="shared" si="13"/>
        <v>37</v>
      </c>
      <c r="E50" s="12">
        <f t="shared" si="1"/>
        <v>37</v>
      </c>
      <c r="F50" s="12" t="str">
        <f t="shared" si="2"/>
        <v xml:space="preserve"> </v>
      </c>
      <c r="G50" s="12" t="str">
        <f t="shared" si="3"/>
        <v xml:space="preserve"> </v>
      </c>
      <c r="H50" s="12" t="str">
        <f t="shared" si="4"/>
        <v xml:space="preserve"> </v>
      </c>
      <c r="I50" s="12" t="str">
        <f t="shared" si="5"/>
        <v xml:space="preserve"> </v>
      </c>
      <c r="J50" s="12" t="str">
        <f t="shared" si="6"/>
        <v xml:space="preserve"> </v>
      </c>
      <c r="K50" s="12" t="str">
        <f t="shared" si="7"/>
        <v xml:space="preserve"> </v>
      </c>
      <c r="L50" s="12" t="str">
        <f t="shared" si="8"/>
        <v xml:space="preserve"> </v>
      </c>
      <c r="M50" s="12" t="str">
        <f t="shared" si="9"/>
        <v xml:space="preserve"> </v>
      </c>
      <c r="N50" s="12" t="str">
        <f t="shared" si="10"/>
        <v xml:space="preserve"> </v>
      </c>
      <c r="O50" s="12" t="str">
        <f t="shared" si="11"/>
        <v xml:space="preserve"> </v>
      </c>
      <c r="P50" s="12" t="str">
        <f t="shared" si="12"/>
        <v xml:space="preserve"> </v>
      </c>
    </row>
    <row r="51" spans="1:16" x14ac:dyDescent="0.25">
      <c r="A51" s="10">
        <v>2</v>
      </c>
      <c r="B51" s="11">
        <v>42401</v>
      </c>
      <c r="C51" s="10">
        <v>510.2</v>
      </c>
      <c r="D51" s="10">
        <f t="shared" si="13"/>
        <v>33</v>
      </c>
      <c r="E51" s="12" t="str">
        <f t="shared" si="1"/>
        <v xml:space="preserve"> </v>
      </c>
      <c r="F51" s="12">
        <f t="shared" si="2"/>
        <v>33</v>
      </c>
      <c r="G51" s="12" t="str">
        <f t="shared" si="3"/>
        <v xml:space="preserve"> </v>
      </c>
      <c r="H51" s="12" t="str">
        <f t="shared" si="4"/>
        <v xml:space="preserve"> </v>
      </c>
      <c r="I51" s="12" t="str">
        <f t="shared" si="5"/>
        <v xml:space="preserve"> </v>
      </c>
      <c r="J51" s="12" t="str">
        <f t="shared" si="6"/>
        <v xml:space="preserve"> </v>
      </c>
      <c r="K51" s="12" t="str">
        <f t="shared" si="7"/>
        <v xml:space="preserve"> </v>
      </c>
      <c r="L51" s="12" t="str">
        <f t="shared" si="8"/>
        <v xml:space="preserve"> </v>
      </c>
      <c r="M51" s="12" t="str">
        <f t="shared" si="9"/>
        <v xml:space="preserve"> </v>
      </c>
      <c r="N51" s="12" t="str">
        <f t="shared" si="10"/>
        <v xml:space="preserve"> </v>
      </c>
      <c r="O51" s="12" t="str">
        <f t="shared" si="11"/>
        <v xml:space="preserve"> </v>
      </c>
      <c r="P51" s="12" t="str">
        <f t="shared" si="12"/>
        <v xml:space="preserve"> </v>
      </c>
    </row>
    <row r="52" spans="1:16" x14ac:dyDescent="0.25">
      <c r="A52" s="10">
        <v>3</v>
      </c>
      <c r="B52" s="11">
        <v>42430</v>
      </c>
      <c r="C52" s="10">
        <v>500</v>
      </c>
      <c r="D52" s="10">
        <f t="shared" si="13"/>
        <v>30</v>
      </c>
      <c r="E52" s="12" t="str">
        <f t="shared" si="1"/>
        <v xml:space="preserve"> </v>
      </c>
      <c r="F52" s="12" t="str">
        <f t="shared" si="2"/>
        <v xml:space="preserve"> </v>
      </c>
      <c r="G52" s="12">
        <f t="shared" si="3"/>
        <v>30</v>
      </c>
      <c r="H52" s="12" t="str">
        <f t="shared" si="4"/>
        <v xml:space="preserve"> </v>
      </c>
      <c r="I52" s="12" t="str">
        <f t="shared" si="5"/>
        <v xml:space="preserve"> </v>
      </c>
      <c r="J52" s="12" t="str">
        <f t="shared" si="6"/>
        <v xml:space="preserve"> </v>
      </c>
      <c r="K52" s="12" t="str">
        <f t="shared" si="7"/>
        <v xml:space="preserve"> </v>
      </c>
      <c r="L52" s="12" t="str">
        <f t="shared" si="8"/>
        <v xml:space="preserve"> </v>
      </c>
      <c r="M52" s="12" t="str">
        <f t="shared" si="9"/>
        <v xml:space="preserve"> </v>
      </c>
      <c r="N52" s="12" t="str">
        <f t="shared" si="10"/>
        <v xml:space="preserve"> </v>
      </c>
      <c r="O52" s="12" t="str">
        <f t="shared" si="11"/>
        <v xml:space="preserve"> </v>
      </c>
      <c r="P52" s="12" t="str">
        <f t="shared" si="12"/>
        <v xml:space="preserve"> </v>
      </c>
    </row>
    <row r="53" spans="1:16" x14ac:dyDescent="0.25">
      <c r="A53" s="10">
        <v>4</v>
      </c>
      <c r="B53" s="11">
        <v>42461</v>
      </c>
      <c r="C53" s="10">
        <v>486.1</v>
      </c>
      <c r="D53" s="10">
        <f t="shared" si="13"/>
        <v>29</v>
      </c>
      <c r="E53" s="12" t="str">
        <f t="shared" si="1"/>
        <v xml:space="preserve"> </v>
      </c>
      <c r="F53" s="12" t="str">
        <f t="shared" si="2"/>
        <v xml:space="preserve"> </v>
      </c>
      <c r="G53" s="12" t="str">
        <f t="shared" si="3"/>
        <v xml:space="preserve"> </v>
      </c>
      <c r="H53" s="12">
        <f t="shared" si="4"/>
        <v>29</v>
      </c>
      <c r="I53" s="12" t="str">
        <f t="shared" si="5"/>
        <v xml:space="preserve"> </v>
      </c>
      <c r="J53" s="12" t="str">
        <f t="shared" si="6"/>
        <v xml:space="preserve"> </v>
      </c>
      <c r="K53" s="12" t="str">
        <f t="shared" si="7"/>
        <v xml:space="preserve"> </v>
      </c>
      <c r="L53" s="12" t="str">
        <f t="shared" si="8"/>
        <v xml:space="preserve"> </v>
      </c>
      <c r="M53" s="12" t="str">
        <f t="shared" si="9"/>
        <v xml:space="preserve"> </v>
      </c>
      <c r="N53" s="12" t="str">
        <f t="shared" si="10"/>
        <v xml:space="preserve"> </v>
      </c>
      <c r="O53" s="12" t="str">
        <f t="shared" si="11"/>
        <v xml:space="preserve"> </v>
      </c>
      <c r="P53" s="12" t="str">
        <f t="shared" si="12"/>
        <v xml:space="preserve"> </v>
      </c>
    </row>
    <row r="54" spans="1:16" x14ac:dyDescent="0.25">
      <c r="A54" s="10">
        <v>5</v>
      </c>
      <c r="B54" s="11">
        <v>42491</v>
      </c>
      <c r="C54" s="10">
        <v>470.2</v>
      </c>
      <c r="D54" s="10">
        <f t="shared" si="13"/>
        <v>28</v>
      </c>
      <c r="E54" s="12" t="str">
        <f t="shared" si="1"/>
        <v xml:space="preserve"> </v>
      </c>
      <c r="F54" s="12" t="str">
        <f t="shared" si="2"/>
        <v xml:space="preserve"> </v>
      </c>
      <c r="G54" s="12" t="str">
        <f t="shared" si="3"/>
        <v xml:space="preserve"> </v>
      </c>
      <c r="H54" s="12" t="str">
        <f t="shared" si="4"/>
        <v xml:space="preserve"> </v>
      </c>
      <c r="I54" s="12">
        <f t="shared" si="5"/>
        <v>28</v>
      </c>
      <c r="J54" s="12" t="str">
        <f t="shared" si="6"/>
        <v xml:space="preserve"> </v>
      </c>
      <c r="K54" s="12" t="str">
        <f t="shared" si="7"/>
        <v xml:space="preserve"> </v>
      </c>
      <c r="L54" s="12" t="str">
        <f t="shared" si="8"/>
        <v xml:space="preserve"> </v>
      </c>
      <c r="M54" s="12" t="str">
        <f t="shared" si="9"/>
        <v xml:space="preserve"> </v>
      </c>
      <c r="N54" s="12" t="str">
        <f t="shared" si="10"/>
        <v xml:space="preserve"> </v>
      </c>
      <c r="O54" s="12" t="str">
        <f t="shared" si="11"/>
        <v xml:space="preserve"> </v>
      </c>
      <c r="P54" s="12" t="str">
        <f t="shared" si="12"/>
        <v xml:space="preserve"> </v>
      </c>
    </row>
    <row r="55" spans="1:16" x14ac:dyDescent="0.25">
      <c r="A55" s="10">
        <v>6</v>
      </c>
      <c r="B55" s="11">
        <v>42522</v>
      </c>
      <c r="C55" s="10">
        <v>450.1</v>
      </c>
      <c r="D55" s="10">
        <f t="shared" si="13"/>
        <v>21</v>
      </c>
      <c r="E55" s="12" t="str">
        <f t="shared" si="1"/>
        <v xml:space="preserve"> </v>
      </c>
      <c r="F55" s="12" t="str">
        <f t="shared" si="2"/>
        <v xml:space="preserve"> </v>
      </c>
      <c r="G55" s="12" t="str">
        <f t="shared" si="3"/>
        <v xml:space="preserve"> </v>
      </c>
      <c r="H55" s="12" t="str">
        <f t="shared" si="4"/>
        <v xml:space="preserve"> </v>
      </c>
      <c r="I55" s="12" t="str">
        <f t="shared" si="5"/>
        <v xml:space="preserve"> </v>
      </c>
      <c r="J55" s="12">
        <f t="shared" si="6"/>
        <v>21</v>
      </c>
      <c r="K55" s="12" t="str">
        <f t="shared" si="7"/>
        <v xml:space="preserve"> </v>
      </c>
      <c r="L55" s="12" t="str">
        <f t="shared" si="8"/>
        <v xml:space="preserve"> </v>
      </c>
      <c r="M55" s="12" t="str">
        <f t="shared" si="9"/>
        <v xml:space="preserve"> </v>
      </c>
      <c r="N55" s="12" t="str">
        <f t="shared" si="10"/>
        <v xml:space="preserve"> </v>
      </c>
      <c r="O55" s="12" t="str">
        <f t="shared" si="11"/>
        <v xml:space="preserve"> </v>
      </c>
      <c r="P55" s="12" t="str">
        <f t="shared" si="12"/>
        <v xml:space="preserve"> </v>
      </c>
    </row>
    <row r="56" spans="1:16" x14ac:dyDescent="0.25">
      <c r="A56" s="10">
        <v>7</v>
      </c>
      <c r="B56" s="11">
        <v>42552</v>
      </c>
      <c r="C56" s="10">
        <v>441</v>
      </c>
      <c r="D56" s="10">
        <f t="shared" si="13"/>
        <v>18</v>
      </c>
      <c r="E56" s="12" t="str">
        <f t="shared" si="1"/>
        <v xml:space="preserve"> </v>
      </c>
      <c r="F56" s="12" t="str">
        <f t="shared" si="2"/>
        <v xml:space="preserve"> </v>
      </c>
      <c r="G56" s="12" t="str">
        <f t="shared" si="3"/>
        <v xml:space="preserve"> </v>
      </c>
      <c r="H56" s="12" t="str">
        <f t="shared" si="4"/>
        <v xml:space="preserve"> </v>
      </c>
      <c r="I56" s="12" t="str">
        <f t="shared" si="5"/>
        <v xml:space="preserve"> </v>
      </c>
      <c r="J56" s="12" t="str">
        <f t="shared" si="6"/>
        <v xml:space="preserve"> </v>
      </c>
      <c r="K56" s="12">
        <f t="shared" si="7"/>
        <v>18</v>
      </c>
      <c r="L56" s="12" t="str">
        <f t="shared" si="8"/>
        <v xml:space="preserve"> </v>
      </c>
      <c r="M56" s="12" t="str">
        <f t="shared" si="9"/>
        <v xml:space="preserve"> </v>
      </c>
      <c r="N56" s="12" t="str">
        <f t="shared" si="10"/>
        <v xml:space="preserve"> </v>
      </c>
      <c r="O56" s="12" t="str">
        <f t="shared" si="11"/>
        <v xml:space="preserve"> </v>
      </c>
      <c r="P56" s="12" t="str">
        <f t="shared" si="12"/>
        <v xml:space="preserve"> </v>
      </c>
    </row>
    <row r="57" spans="1:16" x14ac:dyDescent="0.25">
      <c r="A57" s="10">
        <v>8</v>
      </c>
      <c r="B57" s="11">
        <v>42583</v>
      </c>
      <c r="C57" s="10">
        <v>445.4</v>
      </c>
      <c r="D57" s="10">
        <f t="shared" si="13"/>
        <v>19</v>
      </c>
      <c r="E57" s="12" t="str">
        <f t="shared" si="1"/>
        <v xml:space="preserve"> </v>
      </c>
      <c r="F57" s="12" t="str">
        <f t="shared" si="2"/>
        <v xml:space="preserve"> </v>
      </c>
      <c r="G57" s="12" t="str">
        <f t="shared" si="3"/>
        <v xml:space="preserve"> </v>
      </c>
      <c r="H57" s="12" t="str">
        <f t="shared" si="4"/>
        <v xml:space="preserve"> </v>
      </c>
      <c r="I57" s="12" t="str">
        <f t="shared" si="5"/>
        <v xml:space="preserve"> </v>
      </c>
      <c r="J57" s="12" t="str">
        <f t="shared" si="6"/>
        <v xml:space="preserve"> </v>
      </c>
      <c r="K57" s="12" t="str">
        <f t="shared" si="7"/>
        <v xml:space="preserve"> </v>
      </c>
      <c r="L57" s="12">
        <f t="shared" si="8"/>
        <v>19</v>
      </c>
      <c r="M57" s="12" t="str">
        <f t="shared" si="9"/>
        <v xml:space="preserve"> </v>
      </c>
      <c r="N57" s="12" t="str">
        <f t="shared" si="10"/>
        <v xml:space="preserve"> </v>
      </c>
      <c r="O57" s="12" t="str">
        <f t="shared" si="11"/>
        <v xml:space="preserve"> </v>
      </c>
      <c r="P57" s="12" t="str">
        <f t="shared" si="12"/>
        <v xml:space="preserve"> </v>
      </c>
    </row>
    <row r="58" spans="1:16" x14ac:dyDescent="0.25">
      <c r="A58" s="10">
        <v>9</v>
      </c>
      <c r="B58" s="11">
        <v>42614</v>
      </c>
      <c r="C58" s="10">
        <v>451.1</v>
      </c>
      <c r="D58" s="10">
        <f t="shared" si="13"/>
        <v>22</v>
      </c>
      <c r="E58" s="12" t="str">
        <f t="shared" si="1"/>
        <v xml:space="preserve"> </v>
      </c>
      <c r="F58" s="12" t="str">
        <f t="shared" si="2"/>
        <v xml:space="preserve"> </v>
      </c>
      <c r="G58" s="12" t="str">
        <f t="shared" si="3"/>
        <v xml:space="preserve"> </v>
      </c>
      <c r="H58" s="12" t="str">
        <f t="shared" si="4"/>
        <v xml:space="preserve"> </v>
      </c>
      <c r="I58" s="12" t="str">
        <f t="shared" si="5"/>
        <v xml:space="preserve"> </v>
      </c>
      <c r="J58" s="12" t="str">
        <f t="shared" si="6"/>
        <v xml:space="preserve"> </v>
      </c>
      <c r="K58" s="12" t="str">
        <f t="shared" si="7"/>
        <v xml:space="preserve"> </v>
      </c>
      <c r="L58" s="12" t="str">
        <f t="shared" si="8"/>
        <v xml:space="preserve"> </v>
      </c>
      <c r="M58" s="12">
        <f t="shared" si="9"/>
        <v>22</v>
      </c>
      <c r="N58" s="12" t="str">
        <f t="shared" si="10"/>
        <v xml:space="preserve"> </v>
      </c>
      <c r="O58" s="12" t="str">
        <f t="shared" si="11"/>
        <v xml:space="preserve"> </v>
      </c>
      <c r="P58" s="12" t="str">
        <f t="shared" si="12"/>
        <v xml:space="preserve"> </v>
      </c>
    </row>
    <row r="59" spans="1:16" x14ac:dyDescent="0.25">
      <c r="A59" s="10">
        <v>10</v>
      </c>
      <c r="B59" s="11">
        <v>42644</v>
      </c>
      <c r="C59" s="10">
        <v>458.4</v>
      </c>
      <c r="D59" s="10">
        <f t="shared" si="13"/>
        <v>26</v>
      </c>
      <c r="E59" s="12" t="str">
        <f t="shared" si="1"/>
        <v xml:space="preserve"> </v>
      </c>
      <c r="F59" s="12" t="str">
        <f t="shared" si="2"/>
        <v xml:space="preserve"> </v>
      </c>
      <c r="G59" s="12" t="str">
        <f t="shared" si="3"/>
        <v xml:space="preserve"> </v>
      </c>
      <c r="H59" s="12" t="str">
        <f t="shared" si="4"/>
        <v xml:space="preserve"> </v>
      </c>
      <c r="I59" s="12" t="str">
        <f t="shared" si="5"/>
        <v xml:space="preserve"> </v>
      </c>
      <c r="J59" s="12" t="str">
        <f t="shared" si="6"/>
        <v xml:space="preserve"> </v>
      </c>
      <c r="K59" s="12" t="str">
        <f t="shared" si="7"/>
        <v xml:space="preserve"> </v>
      </c>
      <c r="L59" s="12" t="str">
        <f t="shared" si="8"/>
        <v xml:space="preserve"> </v>
      </c>
      <c r="M59" s="12" t="str">
        <f t="shared" si="9"/>
        <v xml:space="preserve"> </v>
      </c>
      <c r="N59" s="12">
        <f t="shared" si="10"/>
        <v>26</v>
      </c>
      <c r="O59" s="12" t="str">
        <f t="shared" si="11"/>
        <v xml:space="preserve"> </v>
      </c>
      <c r="P59" s="12" t="str">
        <f t="shared" si="12"/>
        <v xml:space="preserve"> </v>
      </c>
    </row>
    <row r="60" spans="1:16" x14ac:dyDescent="0.25">
      <c r="A60" s="10">
        <v>11</v>
      </c>
      <c r="B60" s="11">
        <v>42675</v>
      </c>
      <c r="C60" s="10">
        <v>463</v>
      </c>
      <c r="D60" s="10">
        <f t="shared" si="13"/>
        <v>27</v>
      </c>
      <c r="E60" s="12" t="str">
        <f t="shared" si="1"/>
        <v xml:space="preserve"> </v>
      </c>
      <c r="F60" s="12" t="str">
        <f t="shared" si="2"/>
        <v xml:space="preserve"> </v>
      </c>
      <c r="G60" s="12" t="str">
        <f t="shared" si="3"/>
        <v xml:space="preserve"> </v>
      </c>
      <c r="H60" s="12" t="str">
        <f t="shared" si="4"/>
        <v xml:space="preserve"> </v>
      </c>
      <c r="I60" s="12" t="str">
        <f t="shared" si="5"/>
        <v xml:space="preserve"> </v>
      </c>
      <c r="J60" s="12" t="str">
        <f t="shared" si="6"/>
        <v xml:space="preserve"> </v>
      </c>
      <c r="K60" s="12" t="str">
        <f t="shared" si="7"/>
        <v xml:space="preserve"> </v>
      </c>
      <c r="L60" s="12" t="str">
        <f t="shared" si="8"/>
        <v xml:space="preserve"> </v>
      </c>
      <c r="M60" s="12" t="str">
        <f t="shared" si="9"/>
        <v xml:space="preserve"> </v>
      </c>
      <c r="N60" s="12" t="str">
        <f t="shared" si="10"/>
        <v xml:space="preserve"> </v>
      </c>
      <c r="O60" s="12">
        <f t="shared" si="11"/>
        <v>27</v>
      </c>
      <c r="P60" s="12" t="str">
        <f t="shared" si="12"/>
        <v xml:space="preserve"> </v>
      </c>
    </row>
    <row r="61" spans="1:16" x14ac:dyDescent="0.25">
      <c r="A61" s="10">
        <v>12</v>
      </c>
      <c r="B61" s="11">
        <v>42705</v>
      </c>
      <c r="C61" s="10">
        <v>453.6</v>
      </c>
      <c r="D61" s="10">
        <f t="shared" si="13"/>
        <v>24</v>
      </c>
      <c r="E61" s="12" t="str">
        <f t="shared" si="1"/>
        <v xml:space="preserve"> </v>
      </c>
      <c r="F61" s="12" t="str">
        <f t="shared" si="2"/>
        <v xml:space="preserve"> </v>
      </c>
      <c r="G61" s="12" t="str">
        <f t="shared" si="3"/>
        <v xml:space="preserve"> </v>
      </c>
      <c r="H61" s="12" t="str">
        <f t="shared" si="4"/>
        <v xml:space="preserve"> </v>
      </c>
      <c r="I61" s="12" t="str">
        <f t="shared" si="5"/>
        <v xml:space="preserve"> </v>
      </c>
      <c r="J61" s="12" t="str">
        <f t="shared" si="6"/>
        <v xml:space="preserve"> </v>
      </c>
      <c r="K61" s="12" t="str">
        <f t="shared" si="7"/>
        <v xml:space="preserve"> </v>
      </c>
      <c r="L61" s="12" t="str">
        <f t="shared" si="8"/>
        <v xml:space="preserve"> </v>
      </c>
      <c r="M61" s="12" t="str">
        <f t="shared" si="9"/>
        <v xml:space="preserve"> </v>
      </c>
      <c r="N61" s="12" t="str">
        <f t="shared" si="10"/>
        <v xml:space="preserve"> </v>
      </c>
      <c r="O61" s="12" t="str">
        <f t="shared" si="11"/>
        <v xml:space="preserve"> </v>
      </c>
      <c r="P61" s="12">
        <f t="shared" si="12"/>
        <v>24</v>
      </c>
    </row>
    <row r="62" spans="1:16" x14ac:dyDescent="0.25">
      <c r="A62" s="5">
        <v>1</v>
      </c>
      <c r="B62" s="1">
        <v>42736</v>
      </c>
      <c r="C62" s="5">
        <v>453.9</v>
      </c>
      <c r="D62" s="5">
        <f t="shared" si="13"/>
        <v>25</v>
      </c>
      <c r="E62">
        <f t="shared" si="1"/>
        <v>25</v>
      </c>
      <c r="F62" t="str">
        <f t="shared" si="2"/>
        <v xml:space="preserve"> </v>
      </c>
      <c r="G62" t="str">
        <f t="shared" si="3"/>
        <v xml:space="preserve"> </v>
      </c>
      <c r="H62" t="str">
        <f t="shared" si="4"/>
        <v xml:space="preserve"> </v>
      </c>
      <c r="I62" t="str">
        <f t="shared" si="5"/>
        <v xml:space="preserve"> </v>
      </c>
      <c r="J62" t="str">
        <f t="shared" si="6"/>
        <v xml:space="preserve"> </v>
      </c>
      <c r="K62" t="str">
        <f t="shared" si="7"/>
        <v xml:space="preserve"> </v>
      </c>
      <c r="L62" t="str">
        <f t="shared" si="8"/>
        <v xml:space="preserve"> </v>
      </c>
      <c r="M62" t="str">
        <f t="shared" si="9"/>
        <v xml:space="preserve"> </v>
      </c>
      <c r="N62" t="str">
        <f t="shared" si="10"/>
        <v xml:space="preserve"> </v>
      </c>
      <c r="O62" t="str">
        <f t="shared" si="11"/>
        <v xml:space="preserve"> </v>
      </c>
      <c r="P62" t="str">
        <f t="shared" si="12"/>
        <v xml:space="preserve"> </v>
      </c>
    </row>
    <row r="63" spans="1:16" x14ac:dyDescent="0.25">
      <c r="A63" s="5">
        <v>2</v>
      </c>
      <c r="B63" s="1">
        <v>42767</v>
      </c>
      <c r="C63" s="5">
        <v>452.3</v>
      </c>
      <c r="D63" s="5">
        <f t="shared" si="13"/>
        <v>23</v>
      </c>
      <c r="E63" t="str">
        <f t="shared" si="1"/>
        <v xml:space="preserve"> </v>
      </c>
      <c r="F63">
        <f t="shared" si="2"/>
        <v>23</v>
      </c>
      <c r="G63" t="str">
        <f t="shared" si="3"/>
        <v xml:space="preserve"> </v>
      </c>
      <c r="H63" t="str">
        <f t="shared" si="4"/>
        <v xml:space="preserve"> </v>
      </c>
      <c r="I63" t="str">
        <f t="shared" si="5"/>
        <v xml:space="preserve"> </v>
      </c>
      <c r="J63" t="str">
        <f t="shared" si="6"/>
        <v xml:space="preserve"> </v>
      </c>
      <c r="K63" t="str">
        <f t="shared" si="7"/>
        <v xml:space="preserve"> </v>
      </c>
      <c r="L63" t="str">
        <f t="shared" si="8"/>
        <v xml:space="preserve"> </v>
      </c>
      <c r="M63" t="str">
        <f t="shared" si="9"/>
        <v xml:space="preserve"> </v>
      </c>
      <c r="N63" t="str">
        <f t="shared" si="10"/>
        <v xml:space="preserve"> </v>
      </c>
      <c r="O63" t="str">
        <f t="shared" si="11"/>
        <v xml:space="preserve"> </v>
      </c>
      <c r="P63" t="str">
        <f t="shared" si="12"/>
        <v xml:space="preserve"> </v>
      </c>
    </row>
    <row r="64" spans="1:16" x14ac:dyDescent="0.25">
      <c r="A64" s="5">
        <v>3</v>
      </c>
      <c r="B64" s="1">
        <v>42795</v>
      </c>
      <c r="C64" s="5">
        <v>446</v>
      </c>
      <c r="D64" s="5">
        <f t="shared" si="13"/>
        <v>20</v>
      </c>
      <c r="E64" t="str">
        <f t="shared" si="1"/>
        <v xml:space="preserve"> </v>
      </c>
      <c r="F64" t="str">
        <f t="shared" si="2"/>
        <v xml:space="preserve"> </v>
      </c>
      <c r="G64">
        <f t="shared" si="3"/>
        <v>20</v>
      </c>
      <c r="H64" t="str">
        <f t="shared" si="4"/>
        <v xml:space="preserve"> </v>
      </c>
      <c r="I64" t="str">
        <f t="shared" si="5"/>
        <v xml:space="preserve"> </v>
      </c>
      <c r="J64" t="str">
        <f t="shared" si="6"/>
        <v xml:space="preserve"> </v>
      </c>
      <c r="K64" t="str">
        <f t="shared" si="7"/>
        <v xml:space="preserve"> </v>
      </c>
      <c r="L64" t="str">
        <f t="shared" si="8"/>
        <v xml:space="preserve"> </v>
      </c>
      <c r="M64" t="str">
        <f t="shared" si="9"/>
        <v xml:space="preserve"> </v>
      </c>
      <c r="N64" t="str">
        <f t="shared" si="10"/>
        <v xml:space="preserve"> </v>
      </c>
      <c r="O64" t="str">
        <f t="shared" si="11"/>
        <v xml:space="preserve"> </v>
      </c>
      <c r="P64" t="str">
        <f t="shared" si="12"/>
        <v xml:space="preserve"> </v>
      </c>
    </row>
    <row r="65" spans="1:16" x14ac:dyDescent="0.25">
      <c r="A65" s="5">
        <v>4</v>
      </c>
      <c r="B65" s="1">
        <v>42826</v>
      </c>
      <c r="C65" s="5">
        <v>425.8</v>
      </c>
      <c r="D65" s="5">
        <f t="shared" si="13"/>
        <v>17</v>
      </c>
      <c r="E65" t="str">
        <f t="shared" si="1"/>
        <v xml:space="preserve"> </v>
      </c>
      <c r="F65" t="str">
        <f t="shared" si="2"/>
        <v xml:space="preserve"> </v>
      </c>
      <c r="G65" t="str">
        <f t="shared" si="3"/>
        <v xml:space="preserve"> </v>
      </c>
      <c r="H65">
        <f t="shared" si="4"/>
        <v>17</v>
      </c>
      <c r="I65" t="str">
        <f t="shared" si="5"/>
        <v xml:space="preserve"> </v>
      </c>
      <c r="J65" t="str">
        <f t="shared" si="6"/>
        <v xml:space="preserve"> </v>
      </c>
      <c r="K65" t="str">
        <f t="shared" si="7"/>
        <v xml:space="preserve"> </v>
      </c>
      <c r="L65" t="str">
        <f t="shared" si="8"/>
        <v xml:space="preserve"> </v>
      </c>
      <c r="M65" t="str">
        <f t="shared" si="9"/>
        <v xml:space="preserve"> </v>
      </c>
      <c r="N65" t="str">
        <f t="shared" si="10"/>
        <v xml:space="preserve"> </v>
      </c>
      <c r="O65" t="str">
        <f t="shared" si="11"/>
        <v xml:space="preserve"> </v>
      </c>
      <c r="P65" t="str">
        <f t="shared" si="12"/>
        <v xml:space="preserve"> </v>
      </c>
    </row>
    <row r="66" spans="1:16" x14ac:dyDescent="0.25">
      <c r="A66" s="5">
        <v>5</v>
      </c>
      <c r="B66" s="1">
        <v>42856</v>
      </c>
      <c r="C66" s="5">
        <v>409.5</v>
      </c>
      <c r="D66" s="5">
        <f t="shared" ref="D66:D81" si="14">RANK(C66,C$2:C$81,1)</f>
        <v>10</v>
      </c>
      <c r="E66" t="str">
        <f t="shared" si="1"/>
        <v xml:space="preserve"> </v>
      </c>
      <c r="F66" t="str">
        <f t="shared" si="2"/>
        <v xml:space="preserve"> </v>
      </c>
      <c r="G66" t="str">
        <f t="shared" si="3"/>
        <v xml:space="preserve"> </v>
      </c>
      <c r="H66" t="str">
        <f t="shared" si="4"/>
        <v xml:space="preserve"> </v>
      </c>
      <c r="I66">
        <f t="shared" si="5"/>
        <v>10</v>
      </c>
      <c r="J66" t="str">
        <f t="shared" si="6"/>
        <v xml:space="preserve"> </v>
      </c>
      <c r="K66" t="str">
        <f t="shared" si="7"/>
        <v xml:space="preserve"> </v>
      </c>
      <c r="L66" t="str">
        <f t="shared" si="8"/>
        <v xml:space="preserve"> </v>
      </c>
      <c r="M66" t="str">
        <f t="shared" si="9"/>
        <v xml:space="preserve"> </v>
      </c>
      <c r="N66" t="str">
        <f t="shared" si="10"/>
        <v xml:space="preserve"> </v>
      </c>
      <c r="O66" t="str">
        <f t="shared" si="11"/>
        <v xml:space="preserve"> </v>
      </c>
      <c r="P66" t="str">
        <f t="shared" si="12"/>
        <v xml:space="preserve"> </v>
      </c>
    </row>
    <row r="67" spans="1:16" x14ac:dyDescent="0.25">
      <c r="A67" s="5">
        <v>6</v>
      </c>
      <c r="B67" s="1">
        <v>42887</v>
      </c>
      <c r="C67" s="5">
        <v>391.4</v>
      </c>
      <c r="D67" s="5">
        <f t="shared" si="14"/>
        <v>6</v>
      </c>
      <c r="E67" t="str">
        <f t="shared" ref="E67:E81" si="15">IF($A67=1,$D67," ")</f>
        <v xml:space="preserve"> </v>
      </c>
      <c r="F67" t="str">
        <f t="shared" ref="F67:F81" si="16">IF($A67=2,$D67," ")</f>
        <v xml:space="preserve"> </v>
      </c>
      <c r="G67" t="str">
        <f t="shared" ref="G67:G81" si="17">IF($A67=3,$D67," ")</f>
        <v xml:space="preserve"> </v>
      </c>
      <c r="H67" t="str">
        <f t="shared" ref="H67:H81" si="18">IF($A67=4,$D67," ")</f>
        <v xml:space="preserve"> </v>
      </c>
      <c r="I67" t="str">
        <f t="shared" ref="I67:I81" si="19">IF($A67=5,$D67," ")</f>
        <v xml:space="preserve"> </v>
      </c>
      <c r="J67">
        <f t="shared" ref="J67:J81" si="20">IF($A67=6,$D67," ")</f>
        <v>6</v>
      </c>
      <c r="K67" t="str">
        <f t="shared" ref="K67:K81" si="21">IF($A67=7,$D67," ")</f>
        <v xml:space="preserve"> </v>
      </c>
      <c r="L67" t="str">
        <f t="shared" ref="L67:L81" si="22">IF($A67=8,$D67," ")</f>
        <v xml:space="preserve"> </v>
      </c>
      <c r="M67" t="str">
        <f t="shared" ref="M67:M81" si="23">IF($A67=9,$D67," ")</f>
        <v xml:space="preserve"> </v>
      </c>
      <c r="N67" t="str">
        <f t="shared" ref="N67:N81" si="24">IF($A67=10,$D67," ")</f>
        <v xml:space="preserve"> </v>
      </c>
      <c r="O67" t="str">
        <f t="shared" ref="O67:O81" si="25">IF($A67=11,$D67," ")</f>
        <v xml:space="preserve"> </v>
      </c>
      <c r="P67" t="str">
        <f t="shared" ref="P67:P81" si="26">IF($A67=12,$D67," ")</f>
        <v xml:space="preserve"> </v>
      </c>
    </row>
    <row r="68" spans="1:16" x14ac:dyDescent="0.25">
      <c r="A68" s="5">
        <v>7</v>
      </c>
      <c r="B68" s="1">
        <v>42917</v>
      </c>
      <c r="C68" s="5">
        <v>387.3</v>
      </c>
      <c r="D68" s="5">
        <f t="shared" si="14"/>
        <v>5</v>
      </c>
      <c r="E68" t="str">
        <f t="shared" si="15"/>
        <v xml:space="preserve"> </v>
      </c>
      <c r="F68" t="str">
        <f t="shared" si="16"/>
        <v xml:space="preserve"> </v>
      </c>
      <c r="G68" t="str">
        <f t="shared" si="17"/>
        <v xml:space="preserve"> </v>
      </c>
      <c r="H68" t="str">
        <f t="shared" si="18"/>
        <v xml:space="preserve"> </v>
      </c>
      <c r="I68" t="str">
        <f t="shared" si="19"/>
        <v xml:space="preserve"> </v>
      </c>
      <c r="J68" t="str">
        <f t="shared" si="20"/>
        <v xml:space="preserve"> </v>
      </c>
      <c r="K68">
        <f t="shared" si="21"/>
        <v>5</v>
      </c>
      <c r="L68" t="str">
        <f t="shared" si="22"/>
        <v xml:space="preserve"> </v>
      </c>
      <c r="M68" t="str">
        <f t="shared" si="23"/>
        <v xml:space="preserve"> </v>
      </c>
      <c r="N68" t="str">
        <f t="shared" si="24"/>
        <v xml:space="preserve"> </v>
      </c>
      <c r="O68" t="str">
        <f t="shared" si="25"/>
        <v xml:space="preserve"> </v>
      </c>
      <c r="P68" t="str">
        <f t="shared" si="26"/>
        <v xml:space="preserve"> </v>
      </c>
    </row>
    <row r="69" spans="1:16" x14ac:dyDescent="0.25">
      <c r="A69" s="5">
        <v>8</v>
      </c>
      <c r="B69" s="1">
        <v>42948</v>
      </c>
      <c r="C69" s="5">
        <v>397.4</v>
      </c>
      <c r="D69" s="5">
        <f t="shared" si="14"/>
        <v>7</v>
      </c>
      <c r="E69" t="str">
        <f t="shared" si="15"/>
        <v xml:space="preserve"> </v>
      </c>
      <c r="F69" t="str">
        <f t="shared" si="16"/>
        <v xml:space="preserve"> </v>
      </c>
      <c r="G69" t="str">
        <f t="shared" si="17"/>
        <v xml:space="preserve"> </v>
      </c>
      <c r="H69" t="str">
        <f t="shared" si="18"/>
        <v xml:space="preserve"> </v>
      </c>
      <c r="I69" t="str">
        <f t="shared" si="19"/>
        <v xml:space="preserve"> </v>
      </c>
      <c r="J69" t="str">
        <f t="shared" si="20"/>
        <v xml:space="preserve"> </v>
      </c>
      <c r="K69" t="str">
        <f t="shared" si="21"/>
        <v xml:space="preserve"> </v>
      </c>
      <c r="L69">
        <f t="shared" si="22"/>
        <v>7</v>
      </c>
      <c r="M69" t="str">
        <f t="shared" si="23"/>
        <v xml:space="preserve"> </v>
      </c>
      <c r="N69" t="str">
        <f t="shared" si="24"/>
        <v xml:space="preserve"> </v>
      </c>
      <c r="O69" t="str">
        <f t="shared" si="25"/>
        <v xml:space="preserve"> </v>
      </c>
      <c r="P69" t="str">
        <f t="shared" si="26"/>
        <v xml:space="preserve"> </v>
      </c>
    </row>
    <row r="70" spans="1:16" x14ac:dyDescent="0.25">
      <c r="A70" s="5">
        <v>9</v>
      </c>
      <c r="B70" s="1">
        <v>42979</v>
      </c>
      <c r="C70" s="5">
        <v>400.4</v>
      </c>
      <c r="D70" s="5">
        <f t="shared" si="14"/>
        <v>9</v>
      </c>
      <c r="E70" t="str">
        <f t="shared" si="15"/>
        <v xml:space="preserve"> </v>
      </c>
      <c r="F70" t="str">
        <f t="shared" si="16"/>
        <v xml:space="preserve"> </v>
      </c>
      <c r="G70" t="str">
        <f t="shared" si="17"/>
        <v xml:space="preserve"> </v>
      </c>
      <c r="H70" t="str">
        <f t="shared" si="18"/>
        <v xml:space="preserve"> </v>
      </c>
      <c r="I70" t="str">
        <f t="shared" si="19"/>
        <v xml:space="preserve"> </v>
      </c>
      <c r="J70" t="str">
        <f t="shared" si="20"/>
        <v xml:space="preserve"> </v>
      </c>
      <c r="K70" t="str">
        <f t="shared" si="21"/>
        <v xml:space="preserve"> </v>
      </c>
      <c r="L70" t="str">
        <f t="shared" si="22"/>
        <v xml:space="preserve"> </v>
      </c>
      <c r="M70">
        <f t="shared" si="23"/>
        <v>9</v>
      </c>
      <c r="N70" t="str">
        <f t="shared" si="24"/>
        <v xml:space="preserve"> </v>
      </c>
      <c r="O70" t="str">
        <f t="shared" si="25"/>
        <v xml:space="preserve"> </v>
      </c>
      <c r="P70" t="str">
        <f t="shared" si="26"/>
        <v xml:space="preserve"> </v>
      </c>
    </row>
    <row r="71" spans="1:16" x14ac:dyDescent="0.25">
      <c r="A71" s="5">
        <v>10</v>
      </c>
      <c r="B71" s="1">
        <v>43009</v>
      </c>
      <c r="C71" s="5">
        <v>415.1</v>
      </c>
      <c r="D71" s="5">
        <f t="shared" si="14"/>
        <v>12</v>
      </c>
      <c r="E71" t="str">
        <f t="shared" si="15"/>
        <v xml:space="preserve"> </v>
      </c>
      <c r="F71" t="str">
        <f t="shared" si="16"/>
        <v xml:space="preserve"> </v>
      </c>
      <c r="G71" t="str">
        <f t="shared" si="17"/>
        <v xml:space="preserve"> </v>
      </c>
      <c r="H71" t="str">
        <f t="shared" si="18"/>
        <v xml:space="preserve"> </v>
      </c>
      <c r="I71" t="str">
        <f t="shared" si="19"/>
        <v xml:space="preserve"> </v>
      </c>
      <c r="J71" t="str">
        <f t="shared" si="20"/>
        <v xml:space="preserve"> </v>
      </c>
      <c r="K71" t="str">
        <f t="shared" si="21"/>
        <v xml:space="preserve"> </v>
      </c>
      <c r="L71" t="str">
        <f t="shared" si="22"/>
        <v xml:space="preserve"> </v>
      </c>
      <c r="M71" t="str">
        <f t="shared" si="23"/>
        <v xml:space="preserve"> </v>
      </c>
      <c r="N71">
        <f t="shared" si="24"/>
        <v>12</v>
      </c>
      <c r="O71" t="str">
        <f t="shared" si="25"/>
        <v xml:space="preserve"> </v>
      </c>
      <c r="P71" t="str">
        <f t="shared" si="26"/>
        <v xml:space="preserve"> </v>
      </c>
    </row>
    <row r="72" spans="1:16" x14ac:dyDescent="0.25">
      <c r="A72" s="5">
        <v>11</v>
      </c>
      <c r="B72" s="1">
        <v>43040</v>
      </c>
      <c r="C72" s="5">
        <v>422.5</v>
      </c>
      <c r="D72" s="5">
        <f t="shared" si="14"/>
        <v>15</v>
      </c>
      <c r="E72" t="str">
        <f t="shared" si="15"/>
        <v xml:space="preserve"> </v>
      </c>
      <c r="F72" t="str">
        <f t="shared" si="16"/>
        <v xml:space="preserve"> </v>
      </c>
      <c r="G72" t="str">
        <f t="shared" si="17"/>
        <v xml:space="preserve"> </v>
      </c>
      <c r="H72" t="str">
        <f t="shared" si="18"/>
        <v xml:space="preserve"> </v>
      </c>
      <c r="I72" t="str">
        <f t="shared" si="19"/>
        <v xml:space="preserve"> </v>
      </c>
      <c r="J72" t="str">
        <f t="shared" si="20"/>
        <v xml:space="preserve"> </v>
      </c>
      <c r="K72" t="str">
        <f t="shared" si="21"/>
        <v xml:space="preserve"> </v>
      </c>
      <c r="L72" t="str">
        <f t="shared" si="22"/>
        <v xml:space="preserve"> </v>
      </c>
      <c r="M72" t="str">
        <f t="shared" si="23"/>
        <v xml:space="preserve"> </v>
      </c>
      <c r="N72" t="str">
        <f t="shared" si="24"/>
        <v xml:space="preserve"> </v>
      </c>
      <c r="O72">
        <f t="shared" si="25"/>
        <v>15</v>
      </c>
      <c r="P72" t="str">
        <f t="shared" si="26"/>
        <v xml:space="preserve"> </v>
      </c>
    </row>
    <row r="73" spans="1:16" x14ac:dyDescent="0.25">
      <c r="A73" s="5">
        <v>12</v>
      </c>
      <c r="B73" s="1">
        <v>43070</v>
      </c>
      <c r="C73" s="5">
        <v>418</v>
      </c>
      <c r="D73" s="5">
        <f t="shared" si="14"/>
        <v>13</v>
      </c>
      <c r="E73" t="str">
        <f t="shared" si="15"/>
        <v xml:space="preserve"> </v>
      </c>
      <c r="F73" t="str">
        <f t="shared" si="16"/>
        <v xml:space="preserve"> </v>
      </c>
      <c r="G73" t="str">
        <f t="shared" si="17"/>
        <v xml:space="preserve"> </v>
      </c>
      <c r="H73" t="str">
        <f t="shared" si="18"/>
        <v xml:space="preserve"> </v>
      </c>
      <c r="I73" t="str">
        <f t="shared" si="19"/>
        <v xml:space="preserve"> </v>
      </c>
      <c r="J73" t="str">
        <f t="shared" si="20"/>
        <v xml:space="preserve"> </v>
      </c>
      <c r="K73" t="str">
        <f t="shared" si="21"/>
        <v xml:space="preserve"> </v>
      </c>
      <c r="L73" t="str">
        <f t="shared" si="22"/>
        <v xml:space="preserve"> </v>
      </c>
      <c r="M73" t="str">
        <f t="shared" si="23"/>
        <v xml:space="preserve"> </v>
      </c>
      <c r="N73" t="str">
        <f t="shared" si="24"/>
        <v xml:space="preserve"> </v>
      </c>
      <c r="O73" t="str">
        <f t="shared" si="25"/>
        <v xml:space="preserve"> </v>
      </c>
      <c r="P73">
        <f t="shared" si="26"/>
        <v>13</v>
      </c>
    </row>
    <row r="74" spans="1:16" x14ac:dyDescent="0.25">
      <c r="A74" s="10">
        <v>1</v>
      </c>
      <c r="B74" s="11">
        <v>43101</v>
      </c>
      <c r="C74" s="10">
        <v>422.9</v>
      </c>
      <c r="D74" s="10">
        <f t="shared" si="14"/>
        <v>16</v>
      </c>
      <c r="E74" s="12">
        <f t="shared" si="15"/>
        <v>16</v>
      </c>
      <c r="F74" s="12" t="str">
        <f t="shared" si="16"/>
        <v xml:space="preserve"> </v>
      </c>
      <c r="G74" s="12" t="str">
        <f t="shared" si="17"/>
        <v xml:space="preserve"> </v>
      </c>
      <c r="H74" s="12" t="str">
        <f t="shared" si="18"/>
        <v xml:space="preserve"> </v>
      </c>
      <c r="I74" s="12" t="str">
        <f t="shared" si="19"/>
        <v xml:space="preserve"> </v>
      </c>
      <c r="J74" s="12" t="str">
        <f t="shared" si="20"/>
        <v xml:space="preserve"> </v>
      </c>
      <c r="K74" s="12" t="str">
        <f t="shared" si="21"/>
        <v xml:space="preserve"> </v>
      </c>
      <c r="L74" s="12" t="str">
        <f t="shared" si="22"/>
        <v xml:space="preserve"> </v>
      </c>
      <c r="M74" s="12" t="str">
        <f t="shared" si="23"/>
        <v xml:space="preserve"> </v>
      </c>
      <c r="N74" s="12" t="str">
        <f t="shared" si="24"/>
        <v xml:space="preserve"> </v>
      </c>
      <c r="O74" s="12" t="str">
        <f t="shared" si="25"/>
        <v xml:space="preserve"> </v>
      </c>
      <c r="P74" s="12" t="str">
        <f t="shared" si="26"/>
        <v xml:space="preserve"> </v>
      </c>
    </row>
    <row r="75" spans="1:16" x14ac:dyDescent="0.25">
      <c r="A75" s="10">
        <v>2</v>
      </c>
      <c r="B75" s="11">
        <v>43132</v>
      </c>
      <c r="C75" s="10">
        <v>418.2</v>
      </c>
      <c r="D75" s="10">
        <f t="shared" si="14"/>
        <v>14</v>
      </c>
      <c r="E75" s="12" t="str">
        <f t="shared" si="15"/>
        <v xml:space="preserve"> </v>
      </c>
      <c r="F75" s="12">
        <f t="shared" si="16"/>
        <v>14</v>
      </c>
      <c r="G75" s="12" t="str">
        <f t="shared" si="17"/>
        <v xml:space="preserve"> </v>
      </c>
      <c r="H75" s="12" t="str">
        <f t="shared" si="18"/>
        <v xml:space="preserve"> </v>
      </c>
      <c r="I75" s="12" t="str">
        <f t="shared" si="19"/>
        <v xml:space="preserve"> </v>
      </c>
      <c r="J75" s="12" t="str">
        <f t="shared" si="20"/>
        <v xml:space="preserve"> </v>
      </c>
      <c r="K75" s="12" t="str">
        <f t="shared" si="21"/>
        <v xml:space="preserve"> </v>
      </c>
      <c r="L75" s="12" t="str">
        <f t="shared" si="22"/>
        <v xml:space="preserve"> </v>
      </c>
      <c r="M75" s="12" t="str">
        <f t="shared" si="23"/>
        <v xml:space="preserve"> </v>
      </c>
      <c r="N75" s="12" t="str">
        <f t="shared" si="24"/>
        <v xml:space="preserve"> </v>
      </c>
      <c r="O75" s="12" t="str">
        <f t="shared" si="25"/>
        <v xml:space="preserve"> </v>
      </c>
      <c r="P75" s="12" t="str">
        <f t="shared" si="26"/>
        <v xml:space="preserve"> </v>
      </c>
    </row>
    <row r="76" spans="1:16" x14ac:dyDescent="0.25">
      <c r="A76" s="10">
        <v>3</v>
      </c>
      <c r="B76" s="11">
        <v>43160</v>
      </c>
      <c r="C76" s="10">
        <v>411.5</v>
      </c>
      <c r="D76" s="10">
        <f t="shared" si="14"/>
        <v>11</v>
      </c>
      <c r="E76" s="12" t="str">
        <f t="shared" si="15"/>
        <v xml:space="preserve"> </v>
      </c>
      <c r="F76" s="12" t="str">
        <f t="shared" si="16"/>
        <v xml:space="preserve"> </v>
      </c>
      <c r="G76" s="12">
        <f t="shared" si="17"/>
        <v>11</v>
      </c>
      <c r="H76" s="12" t="str">
        <f t="shared" si="18"/>
        <v xml:space="preserve"> </v>
      </c>
      <c r="I76" s="12" t="str">
        <f t="shared" si="19"/>
        <v xml:space="preserve"> </v>
      </c>
      <c r="J76" s="12" t="str">
        <f t="shared" si="20"/>
        <v xml:space="preserve"> </v>
      </c>
      <c r="K76" s="12" t="str">
        <f t="shared" si="21"/>
        <v xml:space="preserve"> </v>
      </c>
      <c r="L76" s="12" t="str">
        <f t="shared" si="22"/>
        <v xml:space="preserve"> </v>
      </c>
      <c r="M76" s="12" t="str">
        <f t="shared" si="23"/>
        <v xml:space="preserve"> </v>
      </c>
      <c r="N76" s="12" t="str">
        <f t="shared" si="24"/>
        <v xml:space="preserve"> </v>
      </c>
      <c r="O76" s="12" t="str">
        <f t="shared" si="25"/>
        <v xml:space="preserve"> </v>
      </c>
      <c r="P76" s="12" t="str">
        <f t="shared" si="26"/>
        <v xml:space="preserve"> </v>
      </c>
    </row>
    <row r="77" spans="1:16" x14ac:dyDescent="0.25">
      <c r="A77" s="10">
        <v>4</v>
      </c>
      <c r="B77" s="11">
        <v>43191</v>
      </c>
      <c r="C77" s="10">
        <v>398.9</v>
      </c>
      <c r="D77" s="10">
        <f t="shared" si="14"/>
        <v>8</v>
      </c>
      <c r="E77" s="12" t="str">
        <f t="shared" si="15"/>
        <v xml:space="preserve"> </v>
      </c>
      <c r="F77" s="12" t="str">
        <f t="shared" si="16"/>
        <v xml:space="preserve"> </v>
      </c>
      <c r="G77" s="12" t="str">
        <f t="shared" si="17"/>
        <v xml:space="preserve"> </v>
      </c>
      <c r="H77" s="12">
        <f t="shared" si="18"/>
        <v>8</v>
      </c>
      <c r="I77" s="12" t="str">
        <f t="shared" si="19"/>
        <v xml:space="preserve"> </v>
      </c>
      <c r="J77" s="12" t="str">
        <f t="shared" si="20"/>
        <v xml:space="preserve"> </v>
      </c>
      <c r="K77" s="12" t="str">
        <f t="shared" si="21"/>
        <v xml:space="preserve"> </v>
      </c>
      <c r="L77" s="12" t="str">
        <f t="shared" si="22"/>
        <v xml:space="preserve"> </v>
      </c>
      <c r="M77" s="12" t="str">
        <f t="shared" si="23"/>
        <v xml:space="preserve"> </v>
      </c>
      <c r="N77" s="12" t="str">
        <f t="shared" si="24"/>
        <v xml:space="preserve"> </v>
      </c>
      <c r="O77" s="12" t="str">
        <f t="shared" si="25"/>
        <v xml:space="preserve"> </v>
      </c>
      <c r="P77" s="12" t="str">
        <f t="shared" si="26"/>
        <v xml:space="preserve"> </v>
      </c>
    </row>
    <row r="78" spans="1:16" x14ac:dyDescent="0.25">
      <c r="A78" s="10">
        <v>5</v>
      </c>
      <c r="B78" s="11">
        <v>43221</v>
      </c>
      <c r="C78" s="10">
        <v>385.6</v>
      </c>
      <c r="D78" s="10">
        <f t="shared" si="14"/>
        <v>4</v>
      </c>
      <c r="E78" s="12" t="str">
        <f t="shared" si="15"/>
        <v xml:space="preserve"> </v>
      </c>
      <c r="F78" s="12" t="str">
        <f t="shared" si="16"/>
        <v xml:space="preserve"> </v>
      </c>
      <c r="G78" s="12" t="str">
        <f t="shared" si="17"/>
        <v xml:space="preserve"> </v>
      </c>
      <c r="H78" s="12" t="str">
        <f t="shared" si="18"/>
        <v xml:space="preserve"> </v>
      </c>
      <c r="I78" s="12">
        <f t="shared" si="19"/>
        <v>4</v>
      </c>
      <c r="J78" s="12" t="str">
        <f t="shared" si="20"/>
        <v xml:space="preserve"> </v>
      </c>
      <c r="K78" s="12" t="str">
        <f t="shared" si="21"/>
        <v xml:space="preserve"> </v>
      </c>
      <c r="L78" s="12" t="str">
        <f t="shared" si="22"/>
        <v xml:space="preserve"> </v>
      </c>
      <c r="M78" s="12" t="str">
        <f t="shared" si="23"/>
        <v xml:space="preserve"> </v>
      </c>
      <c r="N78" s="12" t="str">
        <f t="shared" si="24"/>
        <v xml:space="preserve"> </v>
      </c>
      <c r="O78" s="12" t="str">
        <f t="shared" si="25"/>
        <v xml:space="preserve"> </v>
      </c>
      <c r="P78" s="12" t="str">
        <f t="shared" si="26"/>
        <v xml:space="preserve"> </v>
      </c>
    </row>
    <row r="79" spans="1:16" x14ac:dyDescent="0.25">
      <c r="A79" s="10">
        <v>6</v>
      </c>
      <c r="B79" s="11">
        <v>43252</v>
      </c>
      <c r="C79" s="10">
        <v>370.2</v>
      </c>
      <c r="D79" s="10">
        <f t="shared" si="14"/>
        <v>2</v>
      </c>
      <c r="E79" s="12" t="str">
        <f t="shared" si="15"/>
        <v xml:space="preserve"> </v>
      </c>
      <c r="F79" s="12" t="str">
        <f t="shared" si="16"/>
        <v xml:space="preserve"> </v>
      </c>
      <c r="G79" s="12" t="str">
        <f t="shared" si="17"/>
        <v xml:space="preserve"> </v>
      </c>
      <c r="H79" s="12" t="str">
        <f t="shared" si="18"/>
        <v xml:space="preserve"> </v>
      </c>
      <c r="I79" s="12" t="str">
        <f t="shared" si="19"/>
        <v xml:space="preserve"> </v>
      </c>
      <c r="J79" s="12">
        <f t="shared" si="20"/>
        <v>2</v>
      </c>
      <c r="K79" s="12" t="str">
        <f t="shared" si="21"/>
        <v xml:space="preserve"> </v>
      </c>
      <c r="L79" s="12" t="str">
        <f t="shared" si="22"/>
        <v xml:space="preserve"> </v>
      </c>
      <c r="M79" s="12" t="str">
        <f t="shared" si="23"/>
        <v xml:space="preserve"> </v>
      </c>
      <c r="N79" s="12" t="str">
        <f t="shared" si="24"/>
        <v xml:space="preserve"> </v>
      </c>
      <c r="O79" s="12" t="str">
        <f t="shared" si="25"/>
        <v xml:space="preserve"> </v>
      </c>
      <c r="P79" s="12" t="str">
        <f t="shared" si="26"/>
        <v xml:space="preserve"> </v>
      </c>
    </row>
    <row r="80" spans="1:16" x14ac:dyDescent="0.25">
      <c r="A80" s="10">
        <v>7</v>
      </c>
      <c r="B80" s="11">
        <v>43282</v>
      </c>
      <c r="C80" s="10">
        <v>369.1</v>
      </c>
      <c r="D80" s="10">
        <f t="shared" si="14"/>
        <v>1</v>
      </c>
      <c r="E80" s="12" t="str">
        <f t="shared" si="15"/>
        <v xml:space="preserve"> </v>
      </c>
      <c r="F80" s="12" t="str">
        <f t="shared" si="16"/>
        <v xml:space="preserve"> </v>
      </c>
      <c r="G80" s="12" t="str">
        <f t="shared" si="17"/>
        <v xml:space="preserve"> </v>
      </c>
      <c r="H80" s="12" t="str">
        <f t="shared" si="18"/>
        <v xml:space="preserve"> </v>
      </c>
      <c r="I80" s="12" t="str">
        <f t="shared" si="19"/>
        <v xml:space="preserve"> </v>
      </c>
      <c r="J80" s="12" t="str">
        <f t="shared" si="20"/>
        <v xml:space="preserve"> </v>
      </c>
      <c r="K80" s="12">
        <f t="shared" si="21"/>
        <v>1</v>
      </c>
      <c r="L80" s="12" t="str">
        <f t="shared" si="22"/>
        <v xml:space="preserve"> </v>
      </c>
      <c r="M80" s="12" t="str">
        <f t="shared" si="23"/>
        <v xml:space="preserve"> </v>
      </c>
      <c r="N80" s="12" t="str">
        <f t="shared" si="24"/>
        <v xml:space="preserve"> </v>
      </c>
      <c r="O80" s="12" t="str">
        <f t="shared" si="25"/>
        <v xml:space="preserve"> </v>
      </c>
      <c r="P80" s="12" t="str">
        <f t="shared" si="26"/>
        <v xml:space="preserve"> </v>
      </c>
    </row>
    <row r="81" spans="1:18" x14ac:dyDescent="0.25">
      <c r="A81" s="10">
        <v>8</v>
      </c>
      <c r="B81" s="11">
        <v>43313</v>
      </c>
      <c r="C81" s="10">
        <v>380.7</v>
      </c>
      <c r="D81" s="10">
        <f t="shared" si="14"/>
        <v>3</v>
      </c>
      <c r="E81" s="12" t="str">
        <f t="shared" si="15"/>
        <v xml:space="preserve"> </v>
      </c>
      <c r="F81" s="12" t="str">
        <f t="shared" si="16"/>
        <v xml:space="preserve"> </v>
      </c>
      <c r="G81" s="12" t="str">
        <f t="shared" si="17"/>
        <v xml:space="preserve"> </v>
      </c>
      <c r="H81" s="12" t="str">
        <f t="shared" si="18"/>
        <v xml:space="preserve"> </v>
      </c>
      <c r="I81" s="12" t="str">
        <f t="shared" si="19"/>
        <v xml:space="preserve"> </v>
      </c>
      <c r="J81" s="12" t="str">
        <f t="shared" si="20"/>
        <v xml:space="preserve"> </v>
      </c>
      <c r="K81" s="12" t="str">
        <f t="shared" si="21"/>
        <v xml:space="preserve"> </v>
      </c>
      <c r="L81" s="12">
        <f t="shared" si="22"/>
        <v>3</v>
      </c>
      <c r="M81" s="12" t="str">
        <f t="shared" si="23"/>
        <v xml:space="preserve"> </v>
      </c>
      <c r="N81" s="12" t="str">
        <f t="shared" si="24"/>
        <v xml:space="preserve"> </v>
      </c>
      <c r="O81" s="12" t="str">
        <f t="shared" si="25"/>
        <v xml:space="preserve"> </v>
      </c>
      <c r="P81" s="12" t="str">
        <f t="shared" si="26"/>
        <v xml:space="preserve"> </v>
      </c>
    </row>
    <row r="82" spans="1:18" x14ac:dyDescent="0.25">
      <c r="D82" s="16" t="s">
        <v>44</v>
      </c>
      <c r="E82" s="58">
        <f>SUM(E$2:E$81)</f>
        <v>340</v>
      </c>
      <c r="F82" s="58">
        <f t="shared" ref="F82:P82" si="27">SUM(F$2:F$81)</f>
        <v>333</v>
      </c>
      <c r="G82" s="58">
        <f t="shared" si="27"/>
        <v>316</v>
      </c>
      <c r="H82" s="58">
        <f t="shared" si="27"/>
        <v>296</v>
      </c>
      <c r="I82" s="58">
        <f t="shared" si="27"/>
        <v>271</v>
      </c>
      <c r="J82" s="58">
        <f t="shared" si="27"/>
        <v>221</v>
      </c>
      <c r="K82" s="58">
        <f t="shared" si="27"/>
        <v>206</v>
      </c>
      <c r="L82" s="58">
        <f t="shared" si="27"/>
        <v>219</v>
      </c>
      <c r="M82" s="58">
        <f t="shared" si="27"/>
        <v>236</v>
      </c>
      <c r="N82" s="58">
        <f t="shared" si="27"/>
        <v>269</v>
      </c>
      <c r="O82" s="58">
        <f t="shared" si="27"/>
        <v>276</v>
      </c>
      <c r="P82" s="58">
        <f t="shared" si="27"/>
        <v>257</v>
      </c>
    </row>
    <row r="83" spans="1:18" x14ac:dyDescent="0.25">
      <c r="D83" s="16" t="s">
        <v>45</v>
      </c>
      <c r="E83" s="95">
        <f>E82^2</f>
        <v>115600</v>
      </c>
      <c r="F83" s="95">
        <f t="shared" ref="F83:P83" si="28">F82^2</f>
        <v>110889</v>
      </c>
      <c r="G83" s="95">
        <f t="shared" si="28"/>
        <v>99856</v>
      </c>
      <c r="H83" s="95">
        <f t="shared" si="28"/>
        <v>87616</v>
      </c>
      <c r="I83" s="95">
        <f t="shared" si="28"/>
        <v>73441</v>
      </c>
      <c r="J83" s="95">
        <f t="shared" si="28"/>
        <v>48841</v>
      </c>
      <c r="K83" s="95">
        <f t="shared" si="28"/>
        <v>42436</v>
      </c>
      <c r="L83" s="95">
        <f t="shared" si="28"/>
        <v>47961</v>
      </c>
      <c r="M83" s="95">
        <f t="shared" si="28"/>
        <v>55696</v>
      </c>
      <c r="N83" s="95">
        <f t="shared" si="28"/>
        <v>72361</v>
      </c>
      <c r="O83" s="95">
        <f t="shared" si="28"/>
        <v>76176</v>
      </c>
      <c r="P83" s="95">
        <f t="shared" si="28"/>
        <v>66049</v>
      </c>
    </row>
    <row r="85" spans="1:18" x14ac:dyDescent="0.25">
      <c r="A85" s="5"/>
      <c r="B85" s="5"/>
      <c r="C85" s="5"/>
      <c r="D85" s="16" t="s">
        <v>46</v>
      </c>
      <c r="E85" s="18" t="s">
        <v>47</v>
      </c>
      <c r="F85" s="96">
        <v>12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16" t="s">
        <v>48</v>
      </c>
      <c r="E87" s="20" t="s">
        <v>49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95">
        <f>SUM(D2:D81)</f>
        <v>3240</v>
      </c>
      <c r="F88" s="95">
        <f>SUM(E82:P82)</f>
        <v>3240</v>
      </c>
      <c r="G88" s="90" t="s">
        <v>50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ht="16.5" thickBo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ht="16.5" thickBot="1" x14ac:dyDescent="0.3">
      <c r="A90" s="5"/>
      <c r="B90" s="5"/>
      <c r="C90" s="5"/>
      <c r="D90" s="16" t="s">
        <v>51</v>
      </c>
      <c r="E90" s="94">
        <f>COUNT(B2:B81)</f>
        <v>80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16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16" t="s">
        <v>52</v>
      </c>
      <c r="E92" s="6" t="s">
        <v>53</v>
      </c>
      <c r="F92" s="6" t="s">
        <v>54</v>
      </c>
      <c r="G92" s="6" t="s">
        <v>55</v>
      </c>
      <c r="H92" s="6" t="s">
        <v>56</v>
      </c>
      <c r="I92" s="6" t="s">
        <v>57</v>
      </c>
      <c r="J92" s="6" t="s">
        <v>58</v>
      </c>
      <c r="K92" s="6" t="s">
        <v>59</v>
      </c>
      <c r="L92" s="6" t="s">
        <v>60</v>
      </c>
      <c r="M92" s="6" t="s">
        <v>61</v>
      </c>
      <c r="N92" s="6" t="s">
        <v>62</v>
      </c>
      <c r="O92" s="6" t="s">
        <v>63</v>
      </c>
      <c r="P92" s="6" t="s">
        <v>64</v>
      </c>
      <c r="Q92" s="5"/>
      <c r="R92" s="5"/>
    </row>
    <row r="93" spans="1:18" x14ac:dyDescent="0.25">
      <c r="A93" s="5"/>
      <c r="B93" s="5"/>
      <c r="C93" s="5"/>
      <c r="D93" s="5"/>
      <c r="E93" s="58">
        <f>COUNT(E$2:E$81)</f>
        <v>7</v>
      </c>
      <c r="F93" s="58">
        <f t="shared" ref="F93:P93" si="29">COUNT(F$2:F$81)</f>
        <v>7</v>
      </c>
      <c r="G93" s="58">
        <f t="shared" si="29"/>
        <v>7</v>
      </c>
      <c r="H93" s="58">
        <f t="shared" si="29"/>
        <v>7</v>
      </c>
      <c r="I93" s="58">
        <f t="shared" si="29"/>
        <v>7</v>
      </c>
      <c r="J93" s="58">
        <f t="shared" si="29"/>
        <v>7</v>
      </c>
      <c r="K93" s="58">
        <f t="shared" si="29"/>
        <v>7</v>
      </c>
      <c r="L93" s="58">
        <f t="shared" si="29"/>
        <v>7</v>
      </c>
      <c r="M93" s="58">
        <f t="shared" si="29"/>
        <v>6</v>
      </c>
      <c r="N93" s="58">
        <f t="shared" si="29"/>
        <v>6</v>
      </c>
      <c r="O93" s="58">
        <f t="shared" si="29"/>
        <v>6</v>
      </c>
      <c r="P93" s="58">
        <f t="shared" si="29"/>
        <v>6</v>
      </c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16" t="s">
        <v>48</v>
      </c>
      <c r="E95" s="22" t="s">
        <v>65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8">
        <f>E90</f>
        <v>80</v>
      </c>
      <c r="F96" s="58">
        <f>SUM(E93:P93)</f>
        <v>80</v>
      </c>
      <c r="G96" s="90" t="s">
        <v>50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21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ht="17.25" thickBot="1" x14ac:dyDescent="0.35">
      <c r="A98" s="5"/>
      <c r="B98" s="5"/>
      <c r="C98" s="5"/>
      <c r="D98" s="5"/>
      <c r="E98" s="5" t="s">
        <v>66</v>
      </c>
      <c r="F98" s="5" t="s">
        <v>67</v>
      </c>
      <c r="G98" s="5" t="s">
        <v>68</v>
      </c>
      <c r="H98" s="5" t="s">
        <v>69</v>
      </c>
      <c r="I98" s="5" t="s">
        <v>70</v>
      </c>
      <c r="J98" s="5" t="s">
        <v>71</v>
      </c>
      <c r="K98" s="5" t="s">
        <v>72</v>
      </c>
      <c r="L98" s="5" t="s">
        <v>73</v>
      </c>
      <c r="M98" s="5" t="s">
        <v>74</v>
      </c>
      <c r="N98" s="5" t="s">
        <v>75</v>
      </c>
      <c r="O98" s="5" t="s">
        <v>76</v>
      </c>
      <c r="P98" s="5" t="s">
        <v>77</v>
      </c>
      <c r="Q98" s="6" t="s">
        <v>78</v>
      </c>
      <c r="R98" s="5"/>
    </row>
    <row r="99" spans="1:18" ht="16.5" thickBot="1" x14ac:dyDescent="0.3">
      <c r="A99" s="5"/>
      <c r="B99" s="5"/>
      <c r="C99" s="5"/>
      <c r="D99" s="6" t="s">
        <v>79</v>
      </c>
      <c r="E99" s="58">
        <f>E83/E93</f>
        <v>16514.285714285714</v>
      </c>
      <c r="F99" s="58">
        <f>F83/F93</f>
        <v>15841.285714285714</v>
      </c>
      <c r="G99" s="58">
        <f t="shared" ref="G99:P99" si="30">G83/G93</f>
        <v>14265.142857142857</v>
      </c>
      <c r="H99" s="58">
        <f t="shared" si="30"/>
        <v>12516.571428571429</v>
      </c>
      <c r="I99" s="58">
        <f t="shared" si="30"/>
        <v>10491.571428571429</v>
      </c>
      <c r="J99" s="58">
        <f t="shared" si="30"/>
        <v>6977.2857142857147</v>
      </c>
      <c r="K99" s="58">
        <f t="shared" si="30"/>
        <v>6062.2857142857147</v>
      </c>
      <c r="L99" s="58">
        <f t="shared" si="30"/>
        <v>6851.5714285714284</v>
      </c>
      <c r="M99" s="58">
        <f t="shared" si="30"/>
        <v>9282.6666666666661</v>
      </c>
      <c r="N99" s="58">
        <f t="shared" si="30"/>
        <v>12060.166666666666</v>
      </c>
      <c r="O99" s="58">
        <f t="shared" si="30"/>
        <v>12696</v>
      </c>
      <c r="P99" s="58">
        <f t="shared" si="30"/>
        <v>11008.166666666666</v>
      </c>
      <c r="Q99" s="94">
        <f>SUM(E99:P99)</f>
        <v>134567</v>
      </c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91"/>
      <c r="D103" s="87" t="s">
        <v>134</v>
      </c>
      <c r="E103" s="58">
        <f>(12/(E90*(E90+1))*(Q99))-3*(E90+1)</f>
        <v>6.1981481481481637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2"/>
      <c r="D104" s="81" t="s">
        <v>136</v>
      </c>
      <c r="E104" s="58">
        <f>CHIINV(0.05,11)</f>
        <v>19.675137572682498</v>
      </c>
      <c r="F104" s="97" t="s">
        <v>133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92" t="s">
        <v>132</v>
      </c>
      <c r="E106" s="58"/>
      <c r="F106" s="58"/>
      <c r="G106" s="58"/>
      <c r="H106" s="58"/>
      <c r="I106" s="58"/>
      <c r="J106" s="58"/>
      <c r="K106" s="58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93" t="s">
        <v>80</v>
      </c>
      <c r="E107" s="58"/>
      <c r="F107" s="58"/>
      <c r="G107" s="1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98"/>
      <c r="D109" s="99" t="s">
        <v>135</v>
      </c>
      <c r="E109" s="100"/>
      <c r="F109" s="100"/>
      <c r="G109" s="100"/>
      <c r="H109" s="100"/>
      <c r="I109" s="100"/>
      <c r="J109" s="100"/>
      <c r="K109" s="100"/>
      <c r="L109" s="101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L110" s="5"/>
      <c r="M110" s="5"/>
      <c r="N110" s="5"/>
      <c r="O110" s="5"/>
      <c r="P110" s="5"/>
      <c r="Q110" s="5"/>
      <c r="R110" s="5"/>
    </row>
  </sheetData>
  <sortState ref="A2:D81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57" workbookViewId="0">
      <selection activeCell="G95" sqref="G95"/>
    </sheetView>
  </sheetViews>
  <sheetFormatPr baseColWidth="10" defaultRowHeight="15.75" x14ac:dyDescent="0.25"/>
  <cols>
    <col min="1" max="1" width="11" style="5"/>
  </cols>
  <sheetData>
    <row r="1" spans="1:8" ht="16.5" thickBot="1" x14ac:dyDescent="0.3">
      <c r="A1" s="14" t="s">
        <v>19</v>
      </c>
      <c r="B1" s="14" t="s">
        <v>18</v>
      </c>
      <c r="C1" s="28" t="s">
        <v>20</v>
      </c>
      <c r="D1" s="28" t="s">
        <v>81</v>
      </c>
      <c r="E1" s="28" t="s">
        <v>82</v>
      </c>
      <c r="F1" s="28" t="s">
        <v>83</v>
      </c>
      <c r="G1" s="28" t="s">
        <v>84</v>
      </c>
      <c r="H1" s="28" t="s">
        <v>85</v>
      </c>
    </row>
    <row r="2" spans="1:8" x14ac:dyDescent="0.25">
      <c r="A2" s="60">
        <v>1</v>
      </c>
      <c r="B2" s="59">
        <v>40909</v>
      </c>
      <c r="C2" s="60">
        <v>633.20000000000005</v>
      </c>
      <c r="D2" s="76"/>
      <c r="E2" s="62"/>
      <c r="F2" s="62"/>
      <c r="G2" s="62"/>
      <c r="H2" s="62"/>
    </row>
    <row r="3" spans="1:8" x14ac:dyDescent="0.25">
      <c r="A3" s="60">
        <v>2</v>
      </c>
      <c r="B3" s="59">
        <v>40940</v>
      </c>
      <c r="C3" s="60">
        <v>641.9</v>
      </c>
      <c r="D3" s="76">
        <f>C2</f>
        <v>633.20000000000005</v>
      </c>
      <c r="E3" s="62">
        <f t="shared" ref="E3:E66" si="0">C3-D3</f>
        <v>8.6999999999999318</v>
      </c>
      <c r="F3" s="62">
        <f t="shared" ref="F3:F66" si="1">ABS(E3)</f>
        <v>8.6999999999999318</v>
      </c>
      <c r="G3" s="62">
        <f t="shared" ref="G3:G66" si="2">E3^2</f>
        <v>75.689999999998818</v>
      </c>
      <c r="H3" s="62">
        <f t="shared" ref="H3:H66" si="3">F3/ABS(C3)</f>
        <v>1.3553513008256631E-2</v>
      </c>
    </row>
    <row r="4" spans="1:8" x14ac:dyDescent="0.25">
      <c r="A4" s="60">
        <v>3</v>
      </c>
      <c r="B4" s="59">
        <v>40969</v>
      </c>
      <c r="C4" s="60">
        <v>638.20000000000005</v>
      </c>
      <c r="D4" s="76">
        <f t="shared" ref="D4:D67" si="4">C3</f>
        <v>641.9</v>
      </c>
      <c r="E4" s="62">
        <f t="shared" si="0"/>
        <v>-3.6999999999999318</v>
      </c>
      <c r="F4" s="62">
        <f t="shared" si="1"/>
        <v>3.6999999999999318</v>
      </c>
      <c r="G4" s="62">
        <f t="shared" si="2"/>
        <v>13.689999999999495</v>
      </c>
      <c r="H4" s="62">
        <f t="shared" si="3"/>
        <v>5.7975556251957557E-3</v>
      </c>
    </row>
    <row r="5" spans="1:8" x14ac:dyDescent="0.25">
      <c r="A5" s="60">
        <v>4</v>
      </c>
      <c r="B5" s="59">
        <v>41000</v>
      </c>
      <c r="C5" s="60">
        <v>635.70000000000005</v>
      </c>
      <c r="D5" s="76">
        <f t="shared" si="4"/>
        <v>638.20000000000005</v>
      </c>
      <c r="E5" s="62">
        <f t="shared" si="0"/>
        <v>-2.5</v>
      </c>
      <c r="F5" s="62">
        <f t="shared" si="1"/>
        <v>2.5</v>
      </c>
      <c r="G5" s="62">
        <f t="shared" si="2"/>
        <v>6.25</v>
      </c>
      <c r="H5" s="62">
        <f t="shared" si="3"/>
        <v>3.9326726443290856E-3</v>
      </c>
    </row>
    <row r="6" spans="1:8" x14ac:dyDescent="0.25">
      <c r="A6" s="60">
        <v>5</v>
      </c>
      <c r="B6" s="59">
        <v>41030</v>
      </c>
      <c r="C6" s="60">
        <v>630.9</v>
      </c>
      <c r="D6" s="76">
        <f t="shared" si="4"/>
        <v>635.70000000000005</v>
      </c>
      <c r="E6" s="62">
        <f t="shared" si="0"/>
        <v>-4.8000000000000682</v>
      </c>
      <c r="F6" s="62">
        <f t="shared" si="1"/>
        <v>4.8000000000000682</v>
      </c>
      <c r="G6" s="62">
        <f t="shared" si="2"/>
        <v>23.040000000000656</v>
      </c>
      <c r="H6" s="62">
        <f t="shared" si="3"/>
        <v>7.6081787922017254E-3</v>
      </c>
    </row>
    <row r="7" spans="1:8" x14ac:dyDescent="0.25">
      <c r="A7" s="60">
        <v>6</v>
      </c>
      <c r="B7" s="59">
        <v>41061</v>
      </c>
      <c r="C7" s="60">
        <v>615.6</v>
      </c>
      <c r="D7" s="76">
        <f t="shared" si="4"/>
        <v>630.9</v>
      </c>
      <c r="E7" s="62">
        <f t="shared" si="0"/>
        <v>-15.299999999999955</v>
      </c>
      <c r="F7" s="62">
        <f t="shared" si="1"/>
        <v>15.299999999999955</v>
      </c>
      <c r="G7" s="62">
        <f t="shared" si="2"/>
        <v>234.08999999999861</v>
      </c>
      <c r="H7" s="62">
        <f t="shared" si="3"/>
        <v>2.4853801169590569E-2</v>
      </c>
    </row>
    <row r="8" spans="1:8" x14ac:dyDescent="0.25">
      <c r="A8" s="60">
        <v>7</v>
      </c>
      <c r="B8" s="59">
        <v>41091</v>
      </c>
      <c r="C8" s="60">
        <v>614.79999999999995</v>
      </c>
      <c r="D8" s="76">
        <f t="shared" si="4"/>
        <v>615.6</v>
      </c>
      <c r="E8" s="62">
        <f t="shared" si="0"/>
        <v>-0.80000000000006821</v>
      </c>
      <c r="F8" s="62">
        <f t="shared" si="1"/>
        <v>0.80000000000006821</v>
      </c>
      <c r="G8" s="62">
        <f t="shared" si="2"/>
        <v>0.64000000000010915</v>
      </c>
      <c r="H8" s="62">
        <f t="shared" si="3"/>
        <v>1.3012361743657585E-3</v>
      </c>
    </row>
    <row r="9" spans="1:8" x14ac:dyDescent="0.25">
      <c r="A9" s="60">
        <v>8</v>
      </c>
      <c r="B9" s="59">
        <v>41122</v>
      </c>
      <c r="C9" s="60">
        <v>622.9</v>
      </c>
      <c r="D9" s="76">
        <f t="shared" si="4"/>
        <v>614.79999999999995</v>
      </c>
      <c r="E9" s="62">
        <f t="shared" si="0"/>
        <v>8.1000000000000227</v>
      </c>
      <c r="F9" s="62">
        <f t="shared" si="1"/>
        <v>8.1000000000000227</v>
      </c>
      <c r="G9" s="62">
        <f t="shared" si="2"/>
        <v>65.610000000000369</v>
      </c>
      <c r="H9" s="62">
        <f t="shared" si="3"/>
        <v>1.300369240648583E-2</v>
      </c>
    </row>
    <row r="10" spans="1:8" x14ac:dyDescent="0.25">
      <c r="A10" s="60">
        <v>9</v>
      </c>
      <c r="B10" s="59">
        <v>41153</v>
      </c>
      <c r="C10" s="60">
        <v>632.5</v>
      </c>
      <c r="D10" s="76">
        <f t="shared" si="4"/>
        <v>622.9</v>
      </c>
      <c r="E10" s="62">
        <f t="shared" si="0"/>
        <v>9.6000000000000227</v>
      </c>
      <c r="F10" s="62">
        <f t="shared" si="1"/>
        <v>9.6000000000000227</v>
      </c>
      <c r="G10" s="62">
        <f t="shared" si="2"/>
        <v>92.160000000000437</v>
      </c>
      <c r="H10" s="62">
        <f t="shared" si="3"/>
        <v>1.5177865612648257E-2</v>
      </c>
    </row>
    <row r="11" spans="1:8" x14ac:dyDescent="0.25">
      <c r="A11" s="60">
        <v>10</v>
      </c>
      <c r="B11" s="59">
        <v>41183</v>
      </c>
      <c r="C11" s="60">
        <v>646.29999999999995</v>
      </c>
      <c r="D11" s="76">
        <f t="shared" si="4"/>
        <v>632.5</v>
      </c>
      <c r="E11" s="62">
        <f t="shared" si="0"/>
        <v>13.799999999999955</v>
      </c>
      <c r="F11" s="62">
        <f t="shared" si="1"/>
        <v>13.799999999999955</v>
      </c>
      <c r="G11" s="62">
        <f t="shared" si="2"/>
        <v>190.43999999999875</v>
      </c>
      <c r="H11" s="62">
        <f t="shared" si="3"/>
        <v>2.1352313167259718E-2</v>
      </c>
    </row>
    <row r="12" spans="1:8" x14ac:dyDescent="0.25">
      <c r="A12" s="60">
        <v>11</v>
      </c>
      <c r="B12" s="59">
        <v>41214</v>
      </c>
      <c r="C12" s="60">
        <v>652.1</v>
      </c>
      <c r="D12" s="76">
        <f t="shared" si="4"/>
        <v>646.29999999999995</v>
      </c>
      <c r="E12" s="62">
        <f t="shared" si="0"/>
        <v>5.8000000000000682</v>
      </c>
      <c r="F12" s="62">
        <f t="shared" si="1"/>
        <v>5.8000000000000682</v>
      </c>
      <c r="G12" s="62">
        <f t="shared" si="2"/>
        <v>33.640000000000789</v>
      </c>
      <c r="H12" s="62">
        <f t="shared" si="3"/>
        <v>8.8943413586874218E-3</v>
      </c>
    </row>
    <row r="13" spans="1:8" x14ac:dyDescent="0.25">
      <c r="A13" s="60">
        <v>12</v>
      </c>
      <c r="B13" s="59">
        <v>41244</v>
      </c>
      <c r="C13" s="60">
        <v>647</v>
      </c>
      <c r="D13" s="76">
        <f t="shared" si="4"/>
        <v>652.1</v>
      </c>
      <c r="E13" s="62">
        <f t="shared" si="0"/>
        <v>-5.1000000000000227</v>
      </c>
      <c r="F13" s="62">
        <f t="shared" si="1"/>
        <v>5.1000000000000227</v>
      </c>
      <c r="G13" s="62">
        <f t="shared" si="2"/>
        <v>26.010000000000232</v>
      </c>
      <c r="H13" s="62">
        <f t="shared" si="3"/>
        <v>7.8825347758887526E-3</v>
      </c>
    </row>
    <row r="14" spans="1:8" x14ac:dyDescent="0.25">
      <c r="A14" s="60">
        <v>13</v>
      </c>
      <c r="B14" s="59">
        <v>41275</v>
      </c>
      <c r="C14" s="60">
        <v>661.8</v>
      </c>
      <c r="D14" s="76">
        <f t="shared" si="4"/>
        <v>647</v>
      </c>
      <c r="E14" s="62">
        <f t="shared" si="0"/>
        <v>14.799999999999955</v>
      </c>
      <c r="F14" s="62">
        <f t="shared" si="1"/>
        <v>14.799999999999955</v>
      </c>
      <c r="G14" s="62">
        <f t="shared" si="2"/>
        <v>219.03999999999866</v>
      </c>
      <c r="H14" s="62">
        <f t="shared" si="3"/>
        <v>2.2363251737685035E-2</v>
      </c>
    </row>
    <row r="15" spans="1:8" x14ac:dyDescent="0.25">
      <c r="A15" s="60">
        <v>14</v>
      </c>
      <c r="B15" s="59">
        <v>41306</v>
      </c>
      <c r="C15" s="60">
        <v>665.2</v>
      </c>
      <c r="D15" s="76">
        <f t="shared" si="4"/>
        <v>661.8</v>
      </c>
      <c r="E15" s="62">
        <f t="shared" si="0"/>
        <v>3.4000000000000909</v>
      </c>
      <c r="F15" s="62">
        <f t="shared" si="1"/>
        <v>3.4000000000000909</v>
      </c>
      <c r="G15" s="62">
        <f t="shared" si="2"/>
        <v>11.560000000000619</v>
      </c>
      <c r="H15" s="62">
        <f t="shared" si="3"/>
        <v>5.1112447384246704E-3</v>
      </c>
    </row>
    <row r="16" spans="1:8" x14ac:dyDescent="0.25">
      <c r="A16" s="60">
        <v>15</v>
      </c>
      <c r="B16" s="59">
        <v>41334</v>
      </c>
      <c r="C16" s="60">
        <v>664.1</v>
      </c>
      <c r="D16" s="76">
        <f t="shared" si="4"/>
        <v>665.2</v>
      </c>
      <c r="E16" s="62">
        <f t="shared" si="0"/>
        <v>-1.1000000000000227</v>
      </c>
      <c r="F16" s="62">
        <f t="shared" si="1"/>
        <v>1.1000000000000227</v>
      </c>
      <c r="G16" s="62">
        <f t="shared" si="2"/>
        <v>1.2100000000000499</v>
      </c>
      <c r="H16" s="62">
        <f t="shared" si="3"/>
        <v>1.6563770516488823E-3</v>
      </c>
    </row>
    <row r="17" spans="1:8" x14ac:dyDescent="0.25">
      <c r="A17" s="60">
        <v>16</v>
      </c>
      <c r="B17" s="59">
        <v>41365</v>
      </c>
      <c r="C17" s="60">
        <v>657</v>
      </c>
      <c r="D17" s="76">
        <f t="shared" si="4"/>
        <v>664.1</v>
      </c>
      <c r="E17" s="62">
        <f t="shared" si="0"/>
        <v>-7.1000000000000227</v>
      </c>
      <c r="F17" s="62">
        <f t="shared" si="1"/>
        <v>7.1000000000000227</v>
      </c>
      <c r="G17" s="62">
        <f t="shared" si="2"/>
        <v>50.410000000000323</v>
      </c>
      <c r="H17" s="62">
        <f t="shared" si="3"/>
        <v>1.0806697108067006E-2</v>
      </c>
    </row>
    <row r="18" spans="1:8" x14ac:dyDescent="0.25">
      <c r="A18" s="60">
        <v>17</v>
      </c>
      <c r="B18" s="59">
        <v>41395</v>
      </c>
      <c r="C18" s="60">
        <v>642.20000000000005</v>
      </c>
      <c r="D18" s="76">
        <f t="shared" si="4"/>
        <v>657</v>
      </c>
      <c r="E18" s="62">
        <f t="shared" si="0"/>
        <v>-14.799999999999955</v>
      </c>
      <c r="F18" s="62">
        <f t="shared" si="1"/>
        <v>14.799999999999955</v>
      </c>
      <c r="G18" s="62">
        <f t="shared" si="2"/>
        <v>219.03999999999866</v>
      </c>
      <c r="H18" s="62">
        <f t="shared" si="3"/>
        <v>2.3045780130800303E-2</v>
      </c>
    </row>
    <row r="19" spans="1:8" x14ac:dyDescent="0.25">
      <c r="A19" s="60">
        <v>18</v>
      </c>
      <c r="B19" s="59">
        <v>41426</v>
      </c>
      <c r="C19" s="60">
        <v>617.29999999999995</v>
      </c>
      <c r="D19" s="76">
        <f t="shared" si="4"/>
        <v>642.20000000000005</v>
      </c>
      <c r="E19" s="62">
        <f t="shared" si="0"/>
        <v>-24.900000000000091</v>
      </c>
      <c r="F19" s="62">
        <f t="shared" si="1"/>
        <v>24.900000000000091</v>
      </c>
      <c r="G19" s="62">
        <f t="shared" si="2"/>
        <v>620.01000000000454</v>
      </c>
      <c r="H19" s="62">
        <f t="shared" si="3"/>
        <v>4.0336951239267928E-2</v>
      </c>
    </row>
    <row r="20" spans="1:8" x14ac:dyDescent="0.25">
      <c r="A20" s="60">
        <v>19</v>
      </c>
      <c r="B20" s="59">
        <v>41456</v>
      </c>
      <c r="C20" s="60">
        <v>610.4</v>
      </c>
      <c r="D20" s="76">
        <f t="shared" si="4"/>
        <v>617.29999999999995</v>
      </c>
      <c r="E20" s="62">
        <f t="shared" si="0"/>
        <v>-6.8999999999999773</v>
      </c>
      <c r="F20" s="62">
        <f t="shared" si="1"/>
        <v>6.8999999999999773</v>
      </c>
      <c r="G20" s="62">
        <f t="shared" si="2"/>
        <v>47.609999999999687</v>
      </c>
      <c r="H20" s="62">
        <f t="shared" si="3"/>
        <v>1.130406290956746E-2</v>
      </c>
    </row>
    <row r="21" spans="1:8" x14ac:dyDescent="0.25">
      <c r="A21" s="60">
        <v>20</v>
      </c>
      <c r="B21" s="59">
        <v>41487</v>
      </c>
      <c r="C21" s="60">
        <v>611.70000000000005</v>
      </c>
      <c r="D21" s="76">
        <f t="shared" si="4"/>
        <v>610.4</v>
      </c>
      <c r="E21" s="62">
        <f t="shared" si="0"/>
        <v>1.3000000000000682</v>
      </c>
      <c r="F21" s="62">
        <f t="shared" si="1"/>
        <v>1.3000000000000682</v>
      </c>
      <c r="G21" s="62">
        <f t="shared" si="2"/>
        <v>1.6900000000001774</v>
      </c>
      <c r="H21" s="62">
        <f t="shared" si="3"/>
        <v>2.1252247833906624E-3</v>
      </c>
    </row>
    <row r="22" spans="1:8" x14ac:dyDescent="0.25">
      <c r="A22" s="60">
        <v>21</v>
      </c>
      <c r="B22" s="59">
        <v>41518</v>
      </c>
      <c r="C22" s="60">
        <v>620.9</v>
      </c>
      <c r="D22" s="76">
        <f t="shared" si="4"/>
        <v>611.70000000000005</v>
      </c>
      <c r="E22" s="62">
        <f t="shared" si="0"/>
        <v>9.1999999999999318</v>
      </c>
      <c r="F22" s="62">
        <f t="shared" si="1"/>
        <v>9.1999999999999318</v>
      </c>
      <c r="G22" s="62">
        <f t="shared" si="2"/>
        <v>84.63999999999875</v>
      </c>
      <c r="H22" s="62">
        <f t="shared" si="3"/>
        <v>1.4817200837493851E-2</v>
      </c>
    </row>
    <row r="23" spans="1:8" x14ac:dyDescent="0.25">
      <c r="A23" s="60">
        <v>22</v>
      </c>
      <c r="B23" s="59">
        <v>41548</v>
      </c>
      <c r="C23" s="60">
        <v>633.79999999999995</v>
      </c>
      <c r="D23" s="76">
        <f t="shared" si="4"/>
        <v>620.9</v>
      </c>
      <c r="E23" s="62">
        <f t="shared" si="0"/>
        <v>12.899999999999977</v>
      </c>
      <c r="F23" s="62">
        <f t="shared" si="1"/>
        <v>12.899999999999977</v>
      </c>
      <c r="G23" s="62">
        <f t="shared" si="2"/>
        <v>166.4099999999994</v>
      </c>
      <c r="H23" s="62">
        <f t="shared" si="3"/>
        <v>2.03534237929946E-2</v>
      </c>
    </row>
    <row r="24" spans="1:8" x14ac:dyDescent="0.25">
      <c r="A24" s="60">
        <v>23</v>
      </c>
      <c r="B24" s="59">
        <v>41579</v>
      </c>
      <c r="C24" s="60">
        <v>638.29999999999995</v>
      </c>
      <c r="D24" s="76">
        <f t="shared" si="4"/>
        <v>633.79999999999995</v>
      </c>
      <c r="E24" s="62">
        <f t="shared" si="0"/>
        <v>4.5</v>
      </c>
      <c r="F24" s="62">
        <f t="shared" si="1"/>
        <v>4.5</v>
      </c>
      <c r="G24" s="62">
        <f t="shared" si="2"/>
        <v>20.25</v>
      </c>
      <c r="H24" s="62">
        <f t="shared" si="3"/>
        <v>7.0499765000783332E-3</v>
      </c>
    </row>
    <row r="25" spans="1:8" x14ac:dyDescent="0.25">
      <c r="A25" s="60">
        <v>24</v>
      </c>
      <c r="B25" s="59">
        <v>41609</v>
      </c>
      <c r="C25" s="60">
        <v>624.9</v>
      </c>
      <c r="D25" s="76">
        <f t="shared" si="4"/>
        <v>638.29999999999995</v>
      </c>
      <c r="E25" s="62">
        <f t="shared" si="0"/>
        <v>-13.399999999999977</v>
      </c>
      <c r="F25" s="62">
        <f t="shared" si="1"/>
        <v>13.399999999999977</v>
      </c>
      <c r="G25" s="62">
        <f t="shared" si="2"/>
        <v>179.55999999999938</v>
      </c>
      <c r="H25" s="62">
        <f t="shared" si="3"/>
        <v>2.1443430948951795E-2</v>
      </c>
    </row>
    <row r="26" spans="1:8" x14ac:dyDescent="0.25">
      <c r="A26" s="60">
        <v>25</v>
      </c>
      <c r="B26" s="59">
        <v>41640</v>
      </c>
      <c r="C26" s="60">
        <v>633.9</v>
      </c>
      <c r="D26" s="76">
        <f t="shared" si="4"/>
        <v>624.9</v>
      </c>
      <c r="E26" s="62">
        <f t="shared" si="0"/>
        <v>9</v>
      </c>
      <c r="F26" s="62">
        <f t="shared" si="1"/>
        <v>9</v>
      </c>
      <c r="G26" s="62">
        <f t="shared" si="2"/>
        <v>81</v>
      </c>
      <c r="H26" s="62">
        <f t="shared" si="3"/>
        <v>1.4197823000473262E-2</v>
      </c>
    </row>
    <row r="27" spans="1:8" x14ac:dyDescent="0.25">
      <c r="A27" s="60">
        <v>26</v>
      </c>
      <c r="B27" s="59">
        <v>41671</v>
      </c>
      <c r="C27" s="60">
        <v>629.6</v>
      </c>
      <c r="D27" s="76">
        <f t="shared" si="4"/>
        <v>633.9</v>
      </c>
      <c r="E27" s="62">
        <f t="shared" si="0"/>
        <v>-4.2999999999999545</v>
      </c>
      <c r="F27" s="62">
        <f t="shared" si="1"/>
        <v>4.2999999999999545</v>
      </c>
      <c r="G27" s="62">
        <f t="shared" si="2"/>
        <v>18.489999999999608</v>
      </c>
      <c r="H27" s="62">
        <f t="shared" si="3"/>
        <v>6.8297331639135235E-3</v>
      </c>
    </row>
    <row r="28" spans="1:8" x14ac:dyDescent="0.25">
      <c r="A28" s="60">
        <v>27</v>
      </c>
      <c r="B28" s="59">
        <v>41699</v>
      </c>
      <c r="C28" s="60">
        <v>624.5</v>
      </c>
      <c r="D28" s="76">
        <f t="shared" si="4"/>
        <v>629.6</v>
      </c>
      <c r="E28" s="62">
        <f t="shared" si="0"/>
        <v>-5.1000000000000227</v>
      </c>
      <c r="F28" s="62">
        <f t="shared" si="1"/>
        <v>5.1000000000000227</v>
      </c>
      <c r="G28" s="62">
        <f t="shared" si="2"/>
        <v>26.010000000000232</v>
      </c>
      <c r="H28" s="62">
        <f t="shared" si="3"/>
        <v>8.1665332265813007E-3</v>
      </c>
    </row>
    <row r="29" spans="1:8" x14ac:dyDescent="0.25">
      <c r="A29" s="60">
        <v>28</v>
      </c>
      <c r="B29" s="59">
        <v>41730</v>
      </c>
      <c r="C29" s="60">
        <v>611.79999999999995</v>
      </c>
      <c r="D29" s="76">
        <f t="shared" si="4"/>
        <v>624.5</v>
      </c>
      <c r="E29" s="62">
        <f t="shared" si="0"/>
        <v>-12.700000000000045</v>
      </c>
      <c r="F29" s="62">
        <f t="shared" si="1"/>
        <v>12.700000000000045</v>
      </c>
      <c r="G29" s="62">
        <f t="shared" si="2"/>
        <v>161.29000000000116</v>
      </c>
      <c r="H29" s="62">
        <f t="shared" si="3"/>
        <v>2.0758417783589483E-2</v>
      </c>
    </row>
    <row r="30" spans="1:8" x14ac:dyDescent="0.25">
      <c r="A30" s="60">
        <v>29</v>
      </c>
      <c r="B30" s="59">
        <v>41760</v>
      </c>
      <c r="C30" s="60">
        <v>592.29999999999995</v>
      </c>
      <c r="D30" s="76">
        <f t="shared" si="4"/>
        <v>611.79999999999995</v>
      </c>
      <c r="E30" s="62">
        <f t="shared" si="0"/>
        <v>-19.5</v>
      </c>
      <c r="F30" s="62">
        <f t="shared" si="1"/>
        <v>19.5</v>
      </c>
      <c r="G30" s="62">
        <f t="shared" si="2"/>
        <v>380.25</v>
      </c>
      <c r="H30" s="62">
        <f t="shared" si="3"/>
        <v>3.2922505487084253E-2</v>
      </c>
    </row>
    <row r="31" spans="1:8" x14ac:dyDescent="0.25">
      <c r="A31" s="60">
        <v>30</v>
      </c>
      <c r="B31" s="59">
        <v>41791</v>
      </c>
      <c r="C31" s="60">
        <v>570.20000000000005</v>
      </c>
      <c r="D31" s="76">
        <f t="shared" si="4"/>
        <v>592.29999999999995</v>
      </c>
      <c r="E31" s="62">
        <f t="shared" si="0"/>
        <v>-22.099999999999909</v>
      </c>
      <c r="F31" s="62">
        <f t="shared" si="1"/>
        <v>22.099999999999909</v>
      </c>
      <c r="G31" s="62">
        <f t="shared" si="2"/>
        <v>488.40999999999599</v>
      </c>
      <c r="H31" s="62">
        <f t="shared" si="3"/>
        <v>3.8758330410382159E-2</v>
      </c>
    </row>
    <row r="32" spans="1:8" x14ac:dyDescent="0.25">
      <c r="A32" s="60">
        <v>31</v>
      </c>
      <c r="B32" s="59">
        <v>41821</v>
      </c>
      <c r="C32" s="60">
        <v>568.20000000000005</v>
      </c>
      <c r="D32" s="76">
        <f t="shared" si="4"/>
        <v>570.20000000000005</v>
      </c>
      <c r="E32" s="62">
        <f t="shared" si="0"/>
        <v>-2</v>
      </c>
      <c r="F32" s="62">
        <f t="shared" si="1"/>
        <v>2</v>
      </c>
      <c r="G32" s="62">
        <f t="shared" si="2"/>
        <v>4</v>
      </c>
      <c r="H32" s="62">
        <f t="shared" si="3"/>
        <v>3.5198873636043643E-3</v>
      </c>
    </row>
    <row r="33" spans="1:8" x14ac:dyDescent="0.25">
      <c r="A33" s="60">
        <v>32</v>
      </c>
      <c r="B33" s="59">
        <v>41852</v>
      </c>
      <c r="C33" s="60">
        <v>571.6</v>
      </c>
      <c r="D33" s="76">
        <f t="shared" si="4"/>
        <v>568.20000000000005</v>
      </c>
      <c r="E33" s="62">
        <f t="shared" si="0"/>
        <v>3.3999999999999773</v>
      </c>
      <c r="F33" s="62">
        <f t="shared" si="1"/>
        <v>3.3999999999999773</v>
      </c>
      <c r="G33" s="62">
        <f t="shared" si="2"/>
        <v>11.559999999999846</v>
      </c>
      <c r="H33" s="62">
        <f t="shared" si="3"/>
        <v>5.9482155353393585E-3</v>
      </c>
    </row>
    <row r="34" spans="1:8" x14ac:dyDescent="0.25">
      <c r="A34" s="60">
        <v>33</v>
      </c>
      <c r="B34" s="59">
        <v>41883</v>
      </c>
      <c r="C34" s="60">
        <v>575.79999999999995</v>
      </c>
      <c r="D34" s="76">
        <f t="shared" si="4"/>
        <v>571.6</v>
      </c>
      <c r="E34" s="62">
        <f t="shared" si="0"/>
        <v>4.1999999999999318</v>
      </c>
      <c r="F34" s="62">
        <f t="shared" si="1"/>
        <v>4.1999999999999318</v>
      </c>
      <c r="G34" s="62">
        <f t="shared" si="2"/>
        <v>17.639999999999429</v>
      </c>
      <c r="H34" s="62">
        <f t="shared" si="3"/>
        <v>7.2941993747827928E-3</v>
      </c>
    </row>
    <row r="35" spans="1:8" x14ac:dyDescent="0.25">
      <c r="A35" s="60">
        <v>34</v>
      </c>
      <c r="B35" s="59">
        <v>41913</v>
      </c>
      <c r="C35" s="60">
        <v>587.1</v>
      </c>
      <c r="D35" s="76">
        <f t="shared" si="4"/>
        <v>575.79999999999995</v>
      </c>
      <c r="E35" s="62">
        <f t="shared" si="0"/>
        <v>11.300000000000068</v>
      </c>
      <c r="F35" s="62">
        <f t="shared" si="1"/>
        <v>11.300000000000068</v>
      </c>
      <c r="G35" s="62">
        <f t="shared" si="2"/>
        <v>127.69000000000155</v>
      </c>
      <c r="H35" s="62">
        <f t="shared" si="3"/>
        <v>1.9247146993697953E-2</v>
      </c>
    </row>
    <row r="36" spans="1:8" x14ac:dyDescent="0.25">
      <c r="A36" s="60">
        <v>35</v>
      </c>
      <c r="B36" s="59">
        <v>41944</v>
      </c>
      <c r="C36" s="60">
        <v>581.70000000000005</v>
      </c>
      <c r="D36" s="76">
        <f t="shared" si="4"/>
        <v>587.1</v>
      </c>
      <c r="E36" s="62">
        <f t="shared" si="0"/>
        <v>-5.3999999999999773</v>
      </c>
      <c r="F36" s="62">
        <f t="shared" si="1"/>
        <v>5.3999999999999773</v>
      </c>
      <c r="G36" s="62">
        <f t="shared" si="2"/>
        <v>29.159999999999755</v>
      </c>
      <c r="H36" s="62">
        <f t="shared" si="3"/>
        <v>9.2831356369262111E-3</v>
      </c>
    </row>
    <row r="37" spans="1:8" x14ac:dyDescent="0.25">
      <c r="A37" s="60">
        <v>36</v>
      </c>
      <c r="B37" s="59">
        <v>41974</v>
      </c>
      <c r="C37" s="60">
        <v>575.9</v>
      </c>
      <c r="D37" s="76">
        <f t="shared" si="4"/>
        <v>581.70000000000005</v>
      </c>
      <c r="E37" s="62">
        <f t="shared" si="0"/>
        <v>-5.8000000000000682</v>
      </c>
      <c r="F37" s="62">
        <f t="shared" si="1"/>
        <v>5.8000000000000682</v>
      </c>
      <c r="G37" s="62">
        <f t="shared" si="2"/>
        <v>33.640000000000789</v>
      </c>
      <c r="H37" s="62">
        <f t="shared" si="3"/>
        <v>1.0071192915436827E-2</v>
      </c>
    </row>
    <row r="38" spans="1:8" x14ac:dyDescent="0.25">
      <c r="A38" s="60">
        <v>37</v>
      </c>
      <c r="B38" s="59">
        <v>42005</v>
      </c>
      <c r="C38" s="60">
        <v>582.79999999999995</v>
      </c>
      <c r="D38" s="76">
        <f t="shared" si="4"/>
        <v>575.9</v>
      </c>
      <c r="E38" s="62">
        <f t="shared" si="0"/>
        <v>6.8999999999999773</v>
      </c>
      <c r="F38" s="62">
        <f t="shared" si="1"/>
        <v>6.8999999999999773</v>
      </c>
      <c r="G38" s="62">
        <f t="shared" si="2"/>
        <v>47.609999999999687</v>
      </c>
      <c r="H38" s="62">
        <f t="shared" si="3"/>
        <v>1.1839396019217532E-2</v>
      </c>
    </row>
    <row r="39" spans="1:8" x14ac:dyDescent="0.25">
      <c r="A39" s="60">
        <v>38</v>
      </c>
      <c r="B39" s="59">
        <v>42036</v>
      </c>
      <c r="C39" s="60">
        <v>581.1</v>
      </c>
      <c r="D39" s="76">
        <f t="shared" si="4"/>
        <v>582.79999999999995</v>
      </c>
      <c r="E39" s="62">
        <f t="shared" si="0"/>
        <v>-1.6999999999999318</v>
      </c>
      <c r="F39" s="62">
        <f t="shared" si="1"/>
        <v>1.6999999999999318</v>
      </c>
      <c r="G39" s="62">
        <f t="shared" si="2"/>
        <v>2.8899999999997679</v>
      </c>
      <c r="H39" s="62">
        <f t="shared" si="3"/>
        <v>2.9254861469625395E-3</v>
      </c>
    </row>
    <row r="40" spans="1:8" x14ac:dyDescent="0.25">
      <c r="A40" s="60">
        <v>39</v>
      </c>
      <c r="B40" s="59">
        <v>42064</v>
      </c>
      <c r="C40" s="60">
        <v>571.70000000000005</v>
      </c>
      <c r="D40" s="76">
        <f t="shared" si="4"/>
        <v>581.1</v>
      </c>
      <c r="E40" s="62">
        <f t="shared" si="0"/>
        <v>-9.3999999999999773</v>
      </c>
      <c r="F40" s="62">
        <f t="shared" si="1"/>
        <v>9.3999999999999773</v>
      </c>
      <c r="G40" s="62">
        <f t="shared" si="2"/>
        <v>88.359999999999573</v>
      </c>
      <c r="H40" s="62">
        <f t="shared" si="3"/>
        <v>1.6442189959769069E-2</v>
      </c>
    </row>
    <row r="41" spans="1:8" x14ac:dyDescent="0.25">
      <c r="A41" s="60">
        <v>40</v>
      </c>
      <c r="B41" s="59">
        <v>42095</v>
      </c>
      <c r="C41" s="60">
        <v>553</v>
      </c>
      <c r="D41" s="76">
        <f t="shared" si="4"/>
        <v>571.70000000000005</v>
      </c>
      <c r="E41" s="62">
        <f t="shared" si="0"/>
        <v>-18.700000000000045</v>
      </c>
      <c r="F41" s="62">
        <f t="shared" si="1"/>
        <v>18.700000000000045</v>
      </c>
      <c r="G41" s="62">
        <f t="shared" si="2"/>
        <v>349.6900000000017</v>
      </c>
      <c r="H41" s="62">
        <f t="shared" si="3"/>
        <v>3.3815551537070609E-2</v>
      </c>
    </row>
    <row r="42" spans="1:8" x14ac:dyDescent="0.25">
      <c r="A42" s="60">
        <v>41</v>
      </c>
      <c r="B42" s="59">
        <v>42125</v>
      </c>
      <c r="C42" s="60">
        <v>531.9</v>
      </c>
      <c r="D42" s="76">
        <f t="shared" si="4"/>
        <v>553</v>
      </c>
      <c r="E42" s="62">
        <f t="shared" si="0"/>
        <v>-21.100000000000023</v>
      </c>
      <c r="F42" s="62">
        <f t="shared" si="1"/>
        <v>21.100000000000023</v>
      </c>
      <c r="G42" s="62">
        <f t="shared" si="2"/>
        <v>445.21000000000095</v>
      </c>
      <c r="H42" s="62">
        <f t="shared" si="3"/>
        <v>3.9669110735100627E-2</v>
      </c>
    </row>
    <row r="43" spans="1:8" x14ac:dyDescent="0.25">
      <c r="A43" s="60">
        <v>42</v>
      </c>
      <c r="B43" s="59">
        <v>42156</v>
      </c>
      <c r="C43" s="60">
        <v>510.9</v>
      </c>
      <c r="D43" s="76">
        <f t="shared" si="4"/>
        <v>531.9</v>
      </c>
      <c r="E43" s="62">
        <f t="shared" si="0"/>
        <v>-21</v>
      </c>
      <c r="F43" s="62">
        <f t="shared" si="1"/>
        <v>21</v>
      </c>
      <c r="G43" s="62">
        <f t="shared" si="2"/>
        <v>441</v>
      </c>
      <c r="H43" s="62">
        <f t="shared" si="3"/>
        <v>4.110393423370523E-2</v>
      </c>
    </row>
    <row r="44" spans="1:8" x14ac:dyDescent="0.25">
      <c r="A44" s="60">
        <v>43</v>
      </c>
      <c r="B44" s="59">
        <v>42186</v>
      </c>
      <c r="C44" s="60">
        <v>501.8</v>
      </c>
      <c r="D44" s="76">
        <f t="shared" si="4"/>
        <v>510.9</v>
      </c>
      <c r="E44" s="62">
        <f t="shared" si="0"/>
        <v>-9.0999999999999659</v>
      </c>
      <c r="F44" s="62">
        <f t="shared" si="1"/>
        <v>9.0999999999999659</v>
      </c>
      <c r="G44" s="62">
        <f t="shared" si="2"/>
        <v>82.809999999999377</v>
      </c>
      <c r="H44" s="62">
        <f t="shared" si="3"/>
        <v>1.8134715025906668E-2</v>
      </c>
    </row>
    <row r="45" spans="1:8" x14ac:dyDescent="0.25">
      <c r="A45" s="60">
        <v>44</v>
      </c>
      <c r="B45" s="59">
        <v>42217</v>
      </c>
      <c r="C45" s="60">
        <v>506.3</v>
      </c>
      <c r="D45" s="76">
        <f t="shared" si="4"/>
        <v>501.8</v>
      </c>
      <c r="E45" s="62">
        <f t="shared" si="0"/>
        <v>4.5</v>
      </c>
      <c r="F45" s="62">
        <f t="shared" si="1"/>
        <v>4.5</v>
      </c>
      <c r="G45" s="62">
        <f t="shared" si="2"/>
        <v>20.25</v>
      </c>
      <c r="H45" s="62">
        <f t="shared" si="3"/>
        <v>8.888011060635987E-3</v>
      </c>
    </row>
    <row r="46" spans="1:8" x14ac:dyDescent="0.25">
      <c r="A46" s="60">
        <v>45</v>
      </c>
      <c r="B46" s="59">
        <v>42248</v>
      </c>
      <c r="C46" s="60">
        <v>513.20000000000005</v>
      </c>
      <c r="D46" s="76">
        <f t="shared" si="4"/>
        <v>506.3</v>
      </c>
      <c r="E46" s="62">
        <f t="shared" si="0"/>
        <v>6.9000000000000341</v>
      </c>
      <c r="F46" s="62">
        <f t="shared" si="1"/>
        <v>6.9000000000000341</v>
      </c>
      <c r="G46" s="62">
        <f t="shared" si="2"/>
        <v>47.610000000000468</v>
      </c>
      <c r="H46" s="62">
        <f t="shared" si="3"/>
        <v>1.3445050662509807E-2</v>
      </c>
    </row>
    <row r="47" spans="1:8" x14ac:dyDescent="0.25">
      <c r="A47" s="60">
        <v>46</v>
      </c>
      <c r="B47" s="59">
        <v>42278</v>
      </c>
      <c r="C47" s="60">
        <v>523.5</v>
      </c>
      <c r="D47" s="76">
        <f t="shared" si="4"/>
        <v>513.20000000000005</v>
      </c>
      <c r="E47" s="62">
        <f t="shared" si="0"/>
        <v>10.299999999999955</v>
      </c>
      <c r="F47" s="62">
        <f t="shared" si="1"/>
        <v>10.299999999999955</v>
      </c>
      <c r="G47" s="62">
        <f t="shared" si="2"/>
        <v>106.08999999999907</v>
      </c>
      <c r="H47" s="62">
        <f t="shared" si="3"/>
        <v>1.967526265520526E-2</v>
      </c>
    </row>
    <row r="48" spans="1:8" x14ac:dyDescent="0.25">
      <c r="A48" s="60">
        <v>47</v>
      </c>
      <c r="B48" s="59">
        <v>42309</v>
      </c>
      <c r="C48" s="60">
        <v>521.70000000000005</v>
      </c>
      <c r="D48" s="76">
        <f t="shared" si="4"/>
        <v>523.5</v>
      </c>
      <c r="E48" s="62">
        <f t="shared" si="0"/>
        <v>-1.7999999999999545</v>
      </c>
      <c r="F48" s="62">
        <f t="shared" si="1"/>
        <v>1.7999999999999545</v>
      </c>
      <c r="G48" s="62">
        <f t="shared" si="2"/>
        <v>3.2399999999998363</v>
      </c>
      <c r="H48" s="62">
        <f t="shared" si="3"/>
        <v>3.4502587694076182E-3</v>
      </c>
    </row>
    <row r="49" spans="1:8" x14ac:dyDescent="0.25">
      <c r="A49" s="60">
        <v>48</v>
      </c>
      <c r="B49" s="59">
        <v>42339</v>
      </c>
      <c r="C49" s="60">
        <v>515.70000000000005</v>
      </c>
      <c r="D49" s="76">
        <f t="shared" si="4"/>
        <v>521.70000000000005</v>
      </c>
      <c r="E49" s="62">
        <f t="shared" si="0"/>
        <v>-6</v>
      </c>
      <c r="F49" s="62">
        <f t="shared" si="1"/>
        <v>6</v>
      </c>
      <c r="G49" s="62">
        <f t="shared" si="2"/>
        <v>36</v>
      </c>
      <c r="H49" s="62">
        <f t="shared" si="3"/>
        <v>1.1634671320535193E-2</v>
      </c>
    </row>
    <row r="50" spans="1:8" x14ac:dyDescent="0.25">
      <c r="A50" s="60">
        <v>49</v>
      </c>
      <c r="B50" s="59">
        <v>42370</v>
      </c>
      <c r="C50" s="60">
        <v>518.1</v>
      </c>
      <c r="D50" s="76">
        <f t="shared" si="4"/>
        <v>515.70000000000005</v>
      </c>
      <c r="E50" s="62">
        <f t="shared" si="0"/>
        <v>2.3999999999999773</v>
      </c>
      <c r="F50" s="62">
        <f t="shared" si="1"/>
        <v>2.3999999999999773</v>
      </c>
      <c r="G50" s="62">
        <f t="shared" si="2"/>
        <v>5.7599999999998905</v>
      </c>
      <c r="H50" s="62">
        <f t="shared" si="3"/>
        <v>4.6323103647943975E-3</v>
      </c>
    </row>
    <row r="51" spans="1:8" x14ac:dyDescent="0.25">
      <c r="A51" s="60">
        <v>50</v>
      </c>
      <c r="B51" s="59">
        <v>42401</v>
      </c>
      <c r="C51" s="60">
        <v>510.2</v>
      </c>
      <c r="D51" s="76">
        <f t="shared" si="4"/>
        <v>518.1</v>
      </c>
      <c r="E51" s="62">
        <f t="shared" si="0"/>
        <v>-7.9000000000000341</v>
      </c>
      <c r="F51" s="62">
        <f t="shared" si="1"/>
        <v>7.9000000000000341</v>
      </c>
      <c r="G51" s="62">
        <f t="shared" si="2"/>
        <v>62.410000000000537</v>
      </c>
      <c r="H51" s="62">
        <f t="shared" si="3"/>
        <v>1.5484123872991052E-2</v>
      </c>
    </row>
    <row r="52" spans="1:8" x14ac:dyDescent="0.25">
      <c r="A52" s="60">
        <v>51</v>
      </c>
      <c r="B52" s="59">
        <v>42430</v>
      </c>
      <c r="C52" s="60">
        <v>500</v>
      </c>
      <c r="D52" s="76">
        <f t="shared" si="4"/>
        <v>510.2</v>
      </c>
      <c r="E52" s="62">
        <f t="shared" si="0"/>
        <v>-10.199999999999989</v>
      </c>
      <c r="F52" s="62">
        <f t="shared" si="1"/>
        <v>10.199999999999989</v>
      </c>
      <c r="G52" s="62">
        <f t="shared" si="2"/>
        <v>104.03999999999976</v>
      </c>
      <c r="H52" s="62">
        <f t="shared" si="3"/>
        <v>2.0399999999999977E-2</v>
      </c>
    </row>
    <row r="53" spans="1:8" x14ac:dyDescent="0.25">
      <c r="A53" s="60">
        <v>52</v>
      </c>
      <c r="B53" s="59">
        <v>42461</v>
      </c>
      <c r="C53" s="60">
        <v>486.1</v>
      </c>
      <c r="D53" s="76">
        <f t="shared" si="4"/>
        <v>500</v>
      </c>
      <c r="E53" s="62">
        <f t="shared" si="0"/>
        <v>-13.899999999999977</v>
      </c>
      <c r="F53" s="62">
        <f t="shared" si="1"/>
        <v>13.899999999999977</v>
      </c>
      <c r="G53" s="62">
        <f t="shared" si="2"/>
        <v>193.20999999999935</v>
      </c>
      <c r="H53" s="62">
        <f t="shared" si="3"/>
        <v>2.8594939312898533E-2</v>
      </c>
    </row>
    <row r="54" spans="1:8" x14ac:dyDescent="0.25">
      <c r="A54" s="60">
        <v>53</v>
      </c>
      <c r="B54" s="59">
        <v>42491</v>
      </c>
      <c r="C54" s="60">
        <v>470.2</v>
      </c>
      <c r="D54" s="76">
        <f t="shared" si="4"/>
        <v>486.1</v>
      </c>
      <c r="E54" s="62">
        <f t="shared" si="0"/>
        <v>-15.900000000000034</v>
      </c>
      <c r="F54" s="62">
        <f t="shared" si="1"/>
        <v>15.900000000000034</v>
      </c>
      <c r="G54" s="62">
        <f t="shared" si="2"/>
        <v>252.81000000000108</v>
      </c>
      <c r="H54" s="62">
        <f t="shared" si="3"/>
        <v>3.3815397703105134E-2</v>
      </c>
    </row>
    <row r="55" spans="1:8" x14ac:dyDescent="0.25">
      <c r="A55" s="60">
        <v>54</v>
      </c>
      <c r="B55" s="59">
        <v>42522</v>
      </c>
      <c r="C55" s="60">
        <v>450.1</v>
      </c>
      <c r="D55" s="76">
        <f t="shared" si="4"/>
        <v>470.2</v>
      </c>
      <c r="E55" s="62">
        <f t="shared" si="0"/>
        <v>-20.099999999999966</v>
      </c>
      <c r="F55" s="62">
        <f t="shared" si="1"/>
        <v>20.099999999999966</v>
      </c>
      <c r="G55" s="62">
        <f t="shared" si="2"/>
        <v>404.00999999999863</v>
      </c>
      <c r="H55" s="62">
        <f t="shared" si="3"/>
        <v>4.4656742946011921E-2</v>
      </c>
    </row>
    <row r="56" spans="1:8" x14ac:dyDescent="0.25">
      <c r="A56" s="60">
        <v>55</v>
      </c>
      <c r="B56" s="59">
        <v>42552</v>
      </c>
      <c r="C56" s="60">
        <v>441</v>
      </c>
      <c r="D56" s="76">
        <f t="shared" si="4"/>
        <v>450.1</v>
      </c>
      <c r="E56" s="62">
        <f t="shared" si="0"/>
        <v>-9.1000000000000227</v>
      </c>
      <c r="F56" s="62">
        <f t="shared" si="1"/>
        <v>9.1000000000000227</v>
      </c>
      <c r="G56" s="62">
        <f t="shared" si="2"/>
        <v>82.810000000000414</v>
      </c>
      <c r="H56" s="62">
        <f t="shared" si="3"/>
        <v>2.0634920634920687E-2</v>
      </c>
    </row>
    <row r="57" spans="1:8" x14ac:dyDescent="0.25">
      <c r="A57" s="60">
        <v>56</v>
      </c>
      <c r="B57" s="59">
        <v>42583</v>
      </c>
      <c r="C57" s="60">
        <v>445.4</v>
      </c>
      <c r="D57" s="76">
        <f t="shared" si="4"/>
        <v>441</v>
      </c>
      <c r="E57" s="62">
        <f t="shared" si="0"/>
        <v>4.3999999999999773</v>
      </c>
      <c r="F57" s="62">
        <f t="shared" si="1"/>
        <v>4.3999999999999773</v>
      </c>
      <c r="G57" s="62">
        <f t="shared" si="2"/>
        <v>19.3599999999998</v>
      </c>
      <c r="H57" s="62">
        <f t="shared" si="3"/>
        <v>9.8787606645711207E-3</v>
      </c>
    </row>
    <row r="58" spans="1:8" x14ac:dyDescent="0.25">
      <c r="A58" s="60">
        <v>57</v>
      </c>
      <c r="B58" s="59">
        <v>42614</v>
      </c>
      <c r="C58" s="60">
        <v>451.1</v>
      </c>
      <c r="D58" s="76">
        <f t="shared" si="4"/>
        <v>445.4</v>
      </c>
      <c r="E58" s="62">
        <f t="shared" si="0"/>
        <v>5.7000000000000455</v>
      </c>
      <c r="F58" s="62">
        <f t="shared" si="1"/>
        <v>5.7000000000000455</v>
      </c>
      <c r="G58" s="62">
        <f t="shared" si="2"/>
        <v>32.490000000000521</v>
      </c>
      <c r="H58" s="62">
        <f t="shared" si="3"/>
        <v>1.2635779206384494E-2</v>
      </c>
    </row>
    <row r="59" spans="1:8" x14ac:dyDescent="0.25">
      <c r="A59" s="60">
        <v>58</v>
      </c>
      <c r="B59" s="59">
        <v>42644</v>
      </c>
      <c r="C59" s="60">
        <v>458.4</v>
      </c>
      <c r="D59" s="76">
        <f t="shared" si="4"/>
        <v>451.1</v>
      </c>
      <c r="E59" s="62">
        <f t="shared" si="0"/>
        <v>7.2999999999999545</v>
      </c>
      <c r="F59" s="62">
        <f t="shared" si="1"/>
        <v>7.2999999999999545</v>
      </c>
      <c r="G59" s="62">
        <f t="shared" si="2"/>
        <v>53.289999999999338</v>
      </c>
      <c r="H59" s="62">
        <f t="shared" si="3"/>
        <v>1.5924956369982448E-2</v>
      </c>
    </row>
    <row r="60" spans="1:8" x14ac:dyDescent="0.25">
      <c r="A60" s="60">
        <v>59</v>
      </c>
      <c r="B60" s="59">
        <v>42675</v>
      </c>
      <c r="C60" s="60">
        <v>463</v>
      </c>
      <c r="D60" s="76">
        <f t="shared" si="4"/>
        <v>458.4</v>
      </c>
      <c r="E60" s="62">
        <f t="shared" si="0"/>
        <v>4.6000000000000227</v>
      </c>
      <c r="F60" s="62">
        <f t="shared" si="1"/>
        <v>4.6000000000000227</v>
      </c>
      <c r="G60" s="62">
        <f t="shared" si="2"/>
        <v>21.16000000000021</v>
      </c>
      <c r="H60" s="62">
        <f t="shared" si="3"/>
        <v>9.935205183585363E-3</v>
      </c>
    </row>
    <row r="61" spans="1:8" x14ac:dyDescent="0.25">
      <c r="A61" s="60">
        <v>60</v>
      </c>
      <c r="B61" s="59">
        <v>42705</v>
      </c>
      <c r="C61" s="60">
        <v>453.6</v>
      </c>
      <c r="D61" s="76">
        <f t="shared" si="4"/>
        <v>463</v>
      </c>
      <c r="E61" s="62">
        <f t="shared" si="0"/>
        <v>-9.3999999999999773</v>
      </c>
      <c r="F61" s="62">
        <f t="shared" si="1"/>
        <v>9.3999999999999773</v>
      </c>
      <c r="G61" s="62">
        <f t="shared" si="2"/>
        <v>88.359999999999573</v>
      </c>
      <c r="H61" s="62">
        <f t="shared" si="3"/>
        <v>2.072310405643734E-2</v>
      </c>
    </row>
    <row r="62" spans="1:8" x14ac:dyDescent="0.25">
      <c r="A62" s="60">
        <v>61</v>
      </c>
      <c r="B62" s="59">
        <v>42736</v>
      </c>
      <c r="C62" s="60">
        <v>453.9</v>
      </c>
      <c r="D62" s="76">
        <f t="shared" si="4"/>
        <v>453.6</v>
      </c>
      <c r="E62" s="62">
        <f t="shared" si="0"/>
        <v>0.29999999999995453</v>
      </c>
      <c r="F62" s="62">
        <f t="shared" si="1"/>
        <v>0.29999999999995453</v>
      </c>
      <c r="G62" s="62">
        <f t="shared" si="2"/>
        <v>8.9999999999972713E-2</v>
      </c>
      <c r="H62" s="62">
        <f t="shared" si="3"/>
        <v>6.6093853271635727E-4</v>
      </c>
    </row>
    <row r="63" spans="1:8" x14ac:dyDescent="0.25">
      <c r="A63" s="60">
        <v>62</v>
      </c>
      <c r="B63" s="59">
        <v>42767</v>
      </c>
      <c r="C63" s="60">
        <v>452.3</v>
      </c>
      <c r="D63" s="76">
        <f t="shared" si="4"/>
        <v>453.9</v>
      </c>
      <c r="E63" s="62">
        <f t="shared" si="0"/>
        <v>-1.5999999999999659</v>
      </c>
      <c r="F63" s="62">
        <f t="shared" si="1"/>
        <v>1.5999999999999659</v>
      </c>
      <c r="G63" s="62">
        <f t="shared" si="2"/>
        <v>2.5599999999998908</v>
      </c>
      <c r="H63" s="62">
        <f t="shared" si="3"/>
        <v>3.5374751271279371E-3</v>
      </c>
    </row>
    <row r="64" spans="1:8" x14ac:dyDescent="0.25">
      <c r="A64" s="60">
        <v>63</v>
      </c>
      <c r="B64" s="59">
        <v>42795</v>
      </c>
      <c r="C64" s="60">
        <v>446</v>
      </c>
      <c r="D64" s="76">
        <f t="shared" si="4"/>
        <v>452.3</v>
      </c>
      <c r="E64" s="62">
        <f t="shared" si="0"/>
        <v>-6.3000000000000114</v>
      </c>
      <c r="F64" s="62">
        <f t="shared" si="1"/>
        <v>6.3000000000000114</v>
      </c>
      <c r="G64" s="62">
        <f t="shared" si="2"/>
        <v>39.69000000000014</v>
      </c>
      <c r="H64" s="62">
        <f t="shared" si="3"/>
        <v>1.4125560538116618E-2</v>
      </c>
    </row>
    <row r="65" spans="1:8" x14ac:dyDescent="0.25">
      <c r="A65" s="60">
        <v>64</v>
      </c>
      <c r="B65" s="59">
        <v>42826</v>
      </c>
      <c r="C65" s="60">
        <v>425.8</v>
      </c>
      <c r="D65" s="76">
        <f t="shared" si="4"/>
        <v>446</v>
      </c>
      <c r="E65" s="62">
        <f t="shared" si="0"/>
        <v>-20.199999999999989</v>
      </c>
      <c r="F65" s="62">
        <f t="shared" si="1"/>
        <v>20.199999999999989</v>
      </c>
      <c r="G65" s="62">
        <f t="shared" si="2"/>
        <v>408.03999999999957</v>
      </c>
      <c r="H65" s="62">
        <f t="shared" si="3"/>
        <v>4.7440112728980716E-2</v>
      </c>
    </row>
    <row r="66" spans="1:8" x14ac:dyDescent="0.25">
      <c r="A66" s="60">
        <v>65</v>
      </c>
      <c r="B66" s="59">
        <v>42856</v>
      </c>
      <c r="C66" s="60">
        <v>409.5</v>
      </c>
      <c r="D66" s="76">
        <f t="shared" si="4"/>
        <v>425.8</v>
      </c>
      <c r="E66" s="62">
        <f t="shared" si="0"/>
        <v>-16.300000000000011</v>
      </c>
      <c r="F66" s="62">
        <f t="shared" si="1"/>
        <v>16.300000000000011</v>
      </c>
      <c r="G66" s="62">
        <f t="shared" si="2"/>
        <v>265.6900000000004</v>
      </c>
      <c r="H66" s="62">
        <f t="shared" si="3"/>
        <v>3.980463980463983E-2</v>
      </c>
    </row>
    <row r="67" spans="1:8" x14ac:dyDescent="0.25">
      <c r="A67" s="60">
        <v>66</v>
      </c>
      <c r="B67" s="59">
        <v>42887</v>
      </c>
      <c r="C67" s="60">
        <v>391.4</v>
      </c>
      <c r="D67" s="76">
        <f t="shared" si="4"/>
        <v>409.5</v>
      </c>
      <c r="E67" s="62">
        <f t="shared" ref="E67:E82" si="5">C67-D67</f>
        <v>-18.100000000000023</v>
      </c>
      <c r="F67" s="62">
        <f t="shared" ref="F67:F82" si="6">ABS(E67)</f>
        <v>18.100000000000023</v>
      </c>
      <c r="G67" s="62">
        <f t="shared" ref="G67:G82" si="7">E67^2</f>
        <v>327.61000000000081</v>
      </c>
      <c r="H67" s="62">
        <f t="shared" ref="H67:H82" si="8">F67/ABS(C67)</f>
        <v>4.6244251405212121E-2</v>
      </c>
    </row>
    <row r="68" spans="1:8" x14ac:dyDescent="0.25">
      <c r="A68" s="60">
        <v>67</v>
      </c>
      <c r="B68" s="59">
        <v>42917</v>
      </c>
      <c r="C68" s="60">
        <v>387.3</v>
      </c>
      <c r="D68" s="76">
        <f t="shared" ref="D68:D73" si="9">C67</f>
        <v>391.4</v>
      </c>
      <c r="E68" s="62">
        <f t="shared" si="5"/>
        <v>-4.0999999999999659</v>
      </c>
      <c r="F68" s="62">
        <f t="shared" si="6"/>
        <v>4.0999999999999659</v>
      </c>
      <c r="G68" s="62">
        <f t="shared" si="7"/>
        <v>16.809999999999722</v>
      </c>
      <c r="H68" s="62">
        <f t="shared" si="8"/>
        <v>1.058610895946286E-2</v>
      </c>
    </row>
    <row r="69" spans="1:8" x14ac:dyDescent="0.25">
      <c r="A69" s="60">
        <v>68</v>
      </c>
      <c r="B69" s="59">
        <v>42948</v>
      </c>
      <c r="C69" s="60">
        <v>397.4</v>
      </c>
      <c r="D69" s="76">
        <f t="shared" si="9"/>
        <v>387.3</v>
      </c>
      <c r="E69" s="62">
        <f t="shared" si="5"/>
        <v>10.099999999999966</v>
      </c>
      <c r="F69" s="62">
        <f t="shared" si="6"/>
        <v>10.099999999999966</v>
      </c>
      <c r="G69" s="62">
        <f t="shared" si="7"/>
        <v>102.00999999999931</v>
      </c>
      <c r="H69" s="62">
        <f t="shared" si="8"/>
        <v>2.5415198792148885E-2</v>
      </c>
    </row>
    <row r="70" spans="1:8" x14ac:dyDescent="0.25">
      <c r="A70" s="60">
        <v>69</v>
      </c>
      <c r="B70" s="59">
        <v>42979</v>
      </c>
      <c r="C70" s="60">
        <v>400.4</v>
      </c>
      <c r="D70" s="76">
        <f t="shared" si="9"/>
        <v>397.4</v>
      </c>
      <c r="E70" s="62">
        <f t="shared" si="5"/>
        <v>3</v>
      </c>
      <c r="F70" s="62">
        <f t="shared" si="6"/>
        <v>3</v>
      </c>
      <c r="G70" s="62">
        <f t="shared" si="7"/>
        <v>9</v>
      </c>
      <c r="H70" s="62">
        <f t="shared" si="8"/>
        <v>7.4925074925074929E-3</v>
      </c>
    </row>
    <row r="71" spans="1:8" x14ac:dyDescent="0.25">
      <c r="A71" s="60">
        <v>70</v>
      </c>
      <c r="B71" s="59">
        <v>43009</v>
      </c>
      <c r="C71" s="60">
        <v>415.1</v>
      </c>
      <c r="D71" s="76">
        <f t="shared" si="9"/>
        <v>400.4</v>
      </c>
      <c r="E71" s="62">
        <f t="shared" si="5"/>
        <v>14.700000000000045</v>
      </c>
      <c r="F71" s="62">
        <f t="shared" si="6"/>
        <v>14.700000000000045</v>
      </c>
      <c r="G71" s="62">
        <f t="shared" si="7"/>
        <v>216.09000000000134</v>
      </c>
      <c r="H71" s="62">
        <f t="shared" si="8"/>
        <v>3.5413153456998421E-2</v>
      </c>
    </row>
    <row r="72" spans="1:8" x14ac:dyDescent="0.25">
      <c r="A72" s="60">
        <v>71</v>
      </c>
      <c r="B72" s="59">
        <v>43040</v>
      </c>
      <c r="C72" s="60">
        <v>422.5</v>
      </c>
      <c r="D72" s="76">
        <f t="shared" si="9"/>
        <v>415.1</v>
      </c>
      <c r="E72" s="62">
        <f t="shared" si="5"/>
        <v>7.3999999999999773</v>
      </c>
      <c r="F72" s="62">
        <f t="shared" si="6"/>
        <v>7.3999999999999773</v>
      </c>
      <c r="G72" s="62">
        <f t="shared" si="7"/>
        <v>54.759999999999664</v>
      </c>
      <c r="H72" s="62">
        <f t="shared" si="8"/>
        <v>1.751479289940823E-2</v>
      </c>
    </row>
    <row r="73" spans="1:8" x14ac:dyDescent="0.25">
      <c r="A73" s="65">
        <v>72</v>
      </c>
      <c r="B73" s="64">
        <v>43070</v>
      </c>
      <c r="C73" s="65">
        <v>418</v>
      </c>
      <c r="D73" s="76">
        <f t="shared" si="9"/>
        <v>422.5</v>
      </c>
      <c r="E73" s="62">
        <f t="shared" si="5"/>
        <v>-4.5</v>
      </c>
      <c r="F73" s="62">
        <f t="shared" si="6"/>
        <v>4.5</v>
      </c>
      <c r="G73" s="62">
        <f t="shared" si="7"/>
        <v>20.25</v>
      </c>
      <c r="H73" s="62">
        <f t="shared" si="8"/>
        <v>1.076555023923445E-2</v>
      </c>
    </row>
    <row r="74" spans="1:8" ht="16.5" thickBot="1" x14ac:dyDescent="0.3">
      <c r="A74" s="27"/>
      <c r="B74" s="26"/>
      <c r="C74" s="26"/>
      <c r="D74" s="77"/>
      <c r="E74" s="26"/>
      <c r="F74" s="26"/>
      <c r="G74" s="26"/>
      <c r="H74" s="26"/>
    </row>
    <row r="75" spans="1:8" x14ac:dyDescent="0.25">
      <c r="A75" s="10">
        <v>73</v>
      </c>
      <c r="B75" s="25">
        <v>43101</v>
      </c>
      <c r="C75" s="10">
        <v>422.9</v>
      </c>
      <c r="D75" s="78">
        <f>C$73</f>
        <v>418</v>
      </c>
      <c r="E75" s="66">
        <f t="shared" si="5"/>
        <v>4.8999999999999773</v>
      </c>
      <c r="F75" s="66">
        <f t="shared" si="6"/>
        <v>4.8999999999999773</v>
      </c>
      <c r="G75" s="66">
        <f t="shared" si="7"/>
        <v>24.009999999999778</v>
      </c>
      <c r="H75" s="66">
        <f t="shared" si="8"/>
        <v>1.1586663513833004E-2</v>
      </c>
    </row>
    <row r="76" spans="1:8" x14ac:dyDescent="0.25">
      <c r="A76" s="10">
        <v>74</v>
      </c>
      <c r="B76" s="25">
        <v>43132</v>
      </c>
      <c r="C76" s="10">
        <v>418.2</v>
      </c>
      <c r="D76" s="78">
        <f t="shared" ref="D76:D82" si="10">C$73</f>
        <v>418</v>
      </c>
      <c r="E76" s="66">
        <f t="shared" si="5"/>
        <v>0.19999999999998863</v>
      </c>
      <c r="F76" s="66">
        <f t="shared" si="6"/>
        <v>0.19999999999998863</v>
      </c>
      <c r="G76" s="66">
        <f t="shared" si="7"/>
        <v>3.9999999999995456E-2</v>
      </c>
      <c r="H76" s="66">
        <f t="shared" si="8"/>
        <v>4.7824007651838505E-4</v>
      </c>
    </row>
    <row r="77" spans="1:8" x14ac:dyDescent="0.25">
      <c r="A77" s="10">
        <v>75</v>
      </c>
      <c r="B77" s="25">
        <v>43160</v>
      </c>
      <c r="C77" s="10">
        <v>411.5</v>
      </c>
      <c r="D77" s="78">
        <f t="shared" si="10"/>
        <v>418</v>
      </c>
      <c r="E77" s="66">
        <f t="shared" si="5"/>
        <v>-6.5</v>
      </c>
      <c r="F77" s="66">
        <f t="shared" si="6"/>
        <v>6.5</v>
      </c>
      <c r="G77" s="66">
        <f t="shared" si="7"/>
        <v>42.25</v>
      </c>
      <c r="H77" s="66">
        <f t="shared" si="8"/>
        <v>1.5795868772782502E-2</v>
      </c>
    </row>
    <row r="78" spans="1:8" x14ac:dyDescent="0.25">
      <c r="A78" s="10">
        <v>76</v>
      </c>
      <c r="B78" s="25">
        <v>43191</v>
      </c>
      <c r="C78" s="10">
        <v>398.9</v>
      </c>
      <c r="D78" s="78">
        <f t="shared" si="10"/>
        <v>418</v>
      </c>
      <c r="E78" s="66">
        <f t="shared" si="5"/>
        <v>-19.100000000000023</v>
      </c>
      <c r="F78" s="66">
        <f t="shared" si="6"/>
        <v>19.100000000000023</v>
      </c>
      <c r="G78" s="66">
        <f t="shared" si="7"/>
        <v>364.81000000000085</v>
      </c>
      <c r="H78" s="66">
        <f t="shared" si="8"/>
        <v>4.7881674605164258E-2</v>
      </c>
    </row>
    <row r="79" spans="1:8" x14ac:dyDescent="0.25">
      <c r="A79" s="10">
        <v>77</v>
      </c>
      <c r="B79" s="25">
        <v>43221</v>
      </c>
      <c r="C79" s="10">
        <v>385.6</v>
      </c>
      <c r="D79" s="78">
        <f t="shared" si="10"/>
        <v>418</v>
      </c>
      <c r="E79" s="66">
        <f t="shared" si="5"/>
        <v>-32.399999999999977</v>
      </c>
      <c r="F79" s="66">
        <f t="shared" si="6"/>
        <v>32.399999999999977</v>
      </c>
      <c r="G79" s="66">
        <f t="shared" si="7"/>
        <v>1049.7599999999986</v>
      </c>
      <c r="H79" s="66">
        <f t="shared" si="8"/>
        <v>8.4024896265560103E-2</v>
      </c>
    </row>
    <row r="80" spans="1:8" x14ac:dyDescent="0.25">
      <c r="A80" s="10">
        <v>78</v>
      </c>
      <c r="B80" s="25">
        <v>43252</v>
      </c>
      <c r="C80" s="10">
        <v>370.2</v>
      </c>
      <c r="D80" s="78">
        <f t="shared" si="10"/>
        <v>418</v>
      </c>
      <c r="E80" s="66">
        <f t="shared" si="5"/>
        <v>-47.800000000000011</v>
      </c>
      <c r="F80" s="66">
        <f t="shared" si="6"/>
        <v>47.800000000000011</v>
      </c>
      <c r="G80" s="66">
        <f t="shared" si="7"/>
        <v>2284.8400000000011</v>
      </c>
      <c r="H80" s="66">
        <f t="shared" si="8"/>
        <v>0.12911939492166399</v>
      </c>
    </row>
    <row r="81" spans="1:8" x14ac:dyDescent="0.25">
      <c r="A81" s="10">
        <v>79</v>
      </c>
      <c r="B81" s="25">
        <v>43282</v>
      </c>
      <c r="C81" s="10">
        <v>369.1</v>
      </c>
      <c r="D81" s="78">
        <f t="shared" si="10"/>
        <v>418</v>
      </c>
      <c r="E81" s="66">
        <f t="shared" si="5"/>
        <v>-48.899999999999977</v>
      </c>
      <c r="F81" s="66">
        <f t="shared" si="6"/>
        <v>48.899999999999977</v>
      </c>
      <c r="G81" s="66">
        <f t="shared" si="7"/>
        <v>2391.2099999999978</v>
      </c>
      <c r="H81" s="66">
        <f t="shared" si="8"/>
        <v>0.13248442156597121</v>
      </c>
    </row>
    <row r="82" spans="1:8" x14ac:dyDescent="0.25">
      <c r="A82" s="10">
        <v>80</v>
      </c>
      <c r="B82" s="25">
        <v>43313</v>
      </c>
      <c r="C82" s="10">
        <v>380.7</v>
      </c>
      <c r="D82" s="78">
        <f t="shared" si="10"/>
        <v>418</v>
      </c>
      <c r="E82" s="66">
        <f t="shared" si="5"/>
        <v>-37.300000000000011</v>
      </c>
      <c r="F82" s="66">
        <f t="shared" si="6"/>
        <v>37.300000000000011</v>
      </c>
      <c r="G82" s="66">
        <f t="shared" si="7"/>
        <v>1391.2900000000009</v>
      </c>
      <c r="H82" s="66">
        <f t="shared" si="8"/>
        <v>9.7977410034147658E-2</v>
      </c>
    </row>
    <row r="84" spans="1:8" x14ac:dyDescent="0.25">
      <c r="F84" s="67" t="s">
        <v>123</v>
      </c>
      <c r="G84" s="67"/>
    </row>
    <row r="85" spans="1:8" x14ac:dyDescent="0.25">
      <c r="F85" s="23" t="s">
        <v>86</v>
      </c>
      <c r="G85" s="23" t="s">
        <v>87</v>
      </c>
      <c r="H85" s="23" t="s">
        <v>88</v>
      </c>
    </row>
    <row r="86" spans="1:8" x14ac:dyDescent="0.25">
      <c r="F86" s="24">
        <f>AVERAGE(F2:F73)</f>
        <v>8.9042253521126717</v>
      </c>
      <c r="G86" s="24">
        <f>AVERAGE(G2:G73)</f>
        <v>115.70281690140843</v>
      </c>
      <c r="H86" s="68">
        <f>AVERAGE(H2:H73)</f>
        <v>1.6874769236948649E-2</v>
      </c>
    </row>
    <row r="88" spans="1:8" x14ac:dyDescent="0.25">
      <c r="F88" s="67" t="s">
        <v>124</v>
      </c>
      <c r="G88" s="67"/>
    </row>
    <row r="89" spans="1:8" x14ac:dyDescent="0.25">
      <c r="F89" s="23" t="s">
        <v>86</v>
      </c>
      <c r="G89" s="23" t="s">
        <v>87</v>
      </c>
      <c r="H89" s="23" t="s">
        <v>88</v>
      </c>
    </row>
    <row r="90" spans="1:8" x14ac:dyDescent="0.25">
      <c r="F90" s="24">
        <f>AVERAGE(F75:F82)</f>
        <v>24.637499999999996</v>
      </c>
      <c r="G90" s="24">
        <f>AVERAGE(G75:G82)</f>
        <v>943.52624999999989</v>
      </c>
      <c r="H90" s="68">
        <f>AVERAGE(H75:H82)</f>
        <v>6.4918571219455129E-2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opLeftCell="C57" zoomScaleNormal="100" workbookViewId="0">
      <selection activeCell="M89" sqref="M89"/>
    </sheetView>
  </sheetViews>
  <sheetFormatPr baseColWidth="10" defaultRowHeight="15.75" x14ac:dyDescent="0.25"/>
  <sheetData>
    <row r="1" spans="1:19" ht="16.5" thickBot="1" x14ac:dyDescent="0.3">
      <c r="A1" s="14" t="s">
        <v>19</v>
      </c>
      <c r="B1" s="14" t="s">
        <v>18</v>
      </c>
      <c r="C1" s="45" t="s">
        <v>20</v>
      </c>
      <c r="D1" s="28" t="s">
        <v>92</v>
      </c>
      <c r="E1" s="28" t="s">
        <v>93</v>
      </c>
      <c r="F1" s="28" t="s">
        <v>94</v>
      </c>
      <c r="G1" s="28" t="s">
        <v>95</v>
      </c>
      <c r="H1" s="28" t="s">
        <v>81</v>
      </c>
      <c r="I1" s="46" t="s">
        <v>82</v>
      </c>
      <c r="J1" s="46" t="s">
        <v>83</v>
      </c>
      <c r="K1" s="46" t="s">
        <v>84</v>
      </c>
      <c r="L1" s="46" t="s">
        <v>85</v>
      </c>
      <c r="N1" s="30" t="s">
        <v>96</v>
      </c>
      <c r="O1" s="32">
        <v>15</v>
      </c>
    </row>
    <row r="2" spans="1:19" x14ac:dyDescent="0.25">
      <c r="A2" s="33">
        <v>1</v>
      </c>
      <c r="B2" s="34">
        <v>40909</v>
      </c>
      <c r="C2" s="33">
        <v>633.20000000000005</v>
      </c>
      <c r="D2" s="47"/>
      <c r="E2" s="47"/>
      <c r="F2" s="47"/>
      <c r="G2" s="47"/>
      <c r="H2" s="47"/>
      <c r="I2" s="48"/>
      <c r="J2" s="48"/>
      <c r="K2" s="48"/>
      <c r="L2" s="48"/>
    </row>
    <row r="3" spans="1:19" x14ac:dyDescent="0.25">
      <c r="A3" s="33">
        <v>2</v>
      </c>
      <c r="B3" s="34">
        <v>40940</v>
      </c>
      <c r="C3" s="33">
        <v>641.9</v>
      </c>
      <c r="D3" s="47"/>
      <c r="E3" s="47"/>
      <c r="F3" s="47"/>
      <c r="G3" s="47"/>
      <c r="H3" s="47"/>
      <c r="I3" s="48"/>
      <c r="J3" s="48"/>
      <c r="K3" s="48"/>
      <c r="L3" s="48"/>
    </row>
    <row r="4" spans="1:19" x14ac:dyDescent="0.25">
      <c r="A4" s="33">
        <v>3</v>
      </c>
      <c r="B4" s="34">
        <v>40969</v>
      </c>
      <c r="C4" s="33">
        <v>638.20000000000005</v>
      </c>
      <c r="D4" s="47"/>
      <c r="E4" s="47"/>
      <c r="F4" s="47"/>
      <c r="G4" s="47"/>
      <c r="H4" s="47"/>
      <c r="I4" s="48"/>
      <c r="J4" s="48"/>
      <c r="K4" s="48"/>
      <c r="L4" s="48"/>
    </row>
    <row r="5" spans="1:19" x14ac:dyDescent="0.25">
      <c r="A5" s="33">
        <v>4</v>
      </c>
      <c r="B5" s="34">
        <v>41000</v>
      </c>
      <c r="C5" s="33">
        <v>635.70000000000005</v>
      </c>
      <c r="D5" s="47"/>
      <c r="E5" s="47"/>
      <c r="F5" s="47"/>
      <c r="G5" s="47"/>
      <c r="H5" s="47"/>
      <c r="I5" s="48"/>
      <c r="J5" s="48"/>
      <c r="K5" s="48"/>
      <c r="L5" s="48"/>
    </row>
    <row r="6" spans="1:19" x14ac:dyDescent="0.25">
      <c r="A6" s="33">
        <v>5</v>
      </c>
      <c r="B6" s="34">
        <v>41030</v>
      </c>
      <c r="C6" s="33">
        <v>630.9</v>
      </c>
      <c r="D6" s="47"/>
      <c r="E6" s="47"/>
      <c r="F6" s="47"/>
      <c r="G6" s="47"/>
      <c r="H6" s="47"/>
      <c r="I6" s="48"/>
      <c r="J6" s="48"/>
      <c r="K6" s="48"/>
      <c r="L6" s="48"/>
    </row>
    <row r="7" spans="1:19" x14ac:dyDescent="0.25">
      <c r="A7" s="33">
        <v>6</v>
      </c>
      <c r="B7" s="34">
        <v>41061</v>
      </c>
      <c r="C7" s="33">
        <v>615.6</v>
      </c>
      <c r="D7" s="47"/>
      <c r="E7" s="47"/>
      <c r="F7" s="47"/>
      <c r="G7" s="47"/>
      <c r="H7" s="47"/>
      <c r="I7" s="48"/>
      <c r="J7" s="48"/>
      <c r="K7" s="48"/>
      <c r="L7" s="48"/>
    </row>
    <row r="8" spans="1:19" x14ac:dyDescent="0.25">
      <c r="A8" s="33">
        <v>7</v>
      </c>
      <c r="B8" s="34">
        <v>41091</v>
      </c>
      <c r="C8" s="33">
        <v>614.79999999999995</v>
      </c>
      <c r="D8" s="47"/>
      <c r="E8" s="47"/>
      <c r="F8" s="47"/>
      <c r="G8" s="47"/>
      <c r="H8" s="47"/>
      <c r="I8" s="48"/>
      <c r="J8" s="48"/>
      <c r="K8" s="48"/>
      <c r="L8" s="48"/>
    </row>
    <row r="9" spans="1:19" x14ac:dyDescent="0.25">
      <c r="A9" s="33">
        <v>8</v>
      </c>
      <c r="B9" s="34">
        <v>41122</v>
      </c>
      <c r="C9" s="33">
        <v>622.9</v>
      </c>
      <c r="D9" s="47"/>
      <c r="E9" s="47"/>
      <c r="F9" s="47"/>
      <c r="G9" s="47"/>
      <c r="H9" s="47"/>
      <c r="I9" s="48"/>
      <c r="J9" s="48"/>
      <c r="K9" s="48"/>
      <c r="L9" s="48"/>
    </row>
    <row r="10" spans="1:19" x14ac:dyDescent="0.25">
      <c r="A10" s="33">
        <v>9</v>
      </c>
      <c r="B10" s="34">
        <v>41153</v>
      </c>
      <c r="C10" s="33">
        <v>632.5</v>
      </c>
      <c r="D10" s="47"/>
      <c r="E10" s="47"/>
      <c r="F10" s="47"/>
      <c r="G10" s="47"/>
      <c r="H10" s="47"/>
      <c r="I10" s="48"/>
      <c r="J10" s="48"/>
      <c r="K10" s="48"/>
      <c r="L10" s="48"/>
    </row>
    <row r="11" spans="1:19" ht="18" x14ac:dyDescent="0.25">
      <c r="A11" s="33">
        <v>10</v>
      </c>
      <c r="B11" s="34">
        <v>41183</v>
      </c>
      <c r="C11" s="33">
        <v>646.29999999999995</v>
      </c>
      <c r="D11" s="47"/>
      <c r="E11" s="47"/>
      <c r="F11" s="47"/>
      <c r="G11" s="47"/>
      <c r="H11" s="47"/>
      <c r="I11" s="48"/>
      <c r="J11" s="48"/>
      <c r="K11" s="48"/>
      <c r="L11" s="48"/>
      <c r="M11" s="43"/>
      <c r="N11" s="43"/>
      <c r="O11" s="43"/>
      <c r="P11" s="44"/>
      <c r="Q11" s="44"/>
      <c r="R11" s="44"/>
      <c r="S11" s="44"/>
    </row>
    <row r="12" spans="1:19" x14ac:dyDescent="0.25">
      <c r="A12" s="33">
        <v>11</v>
      </c>
      <c r="B12" s="34">
        <v>41214</v>
      </c>
      <c r="C12" s="33">
        <v>652.1</v>
      </c>
      <c r="D12" s="47"/>
      <c r="E12" s="47"/>
      <c r="F12" s="47"/>
      <c r="G12" s="47"/>
      <c r="H12" s="47"/>
      <c r="I12" s="48"/>
      <c r="J12" s="48"/>
      <c r="K12" s="48"/>
      <c r="L12" s="48"/>
    </row>
    <row r="13" spans="1:19" x14ac:dyDescent="0.25">
      <c r="A13" s="33">
        <v>12</v>
      </c>
      <c r="B13" s="34">
        <v>41244</v>
      </c>
      <c r="C13" s="33">
        <v>647</v>
      </c>
      <c r="D13" s="47"/>
      <c r="E13" s="47"/>
      <c r="F13" s="47"/>
      <c r="G13" s="47"/>
      <c r="H13" s="47"/>
      <c r="I13" s="48"/>
      <c r="J13" s="48"/>
      <c r="K13" s="48"/>
      <c r="L13" s="48"/>
    </row>
    <row r="14" spans="1:19" x14ac:dyDescent="0.25">
      <c r="A14" s="33">
        <v>13</v>
      </c>
      <c r="B14" s="34">
        <v>41275</v>
      </c>
      <c r="C14" s="33">
        <v>661.8</v>
      </c>
      <c r="D14" s="47"/>
      <c r="E14" s="47"/>
      <c r="F14" s="47"/>
      <c r="G14" s="47"/>
      <c r="H14" s="47"/>
      <c r="I14" s="48"/>
      <c r="J14" s="48"/>
      <c r="K14" s="48"/>
      <c r="L14" s="48"/>
    </row>
    <row r="15" spans="1:19" x14ac:dyDescent="0.25">
      <c r="A15" s="33">
        <v>14</v>
      </c>
      <c r="B15" s="34">
        <v>41306</v>
      </c>
      <c r="C15" s="33">
        <v>665.2</v>
      </c>
      <c r="D15" s="36"/>
      <c r="E15" s="36"/>
      <c r="F15" s="36"/>
      <c r="G15" s="36"/>
      <c r="H15" s="36"/>
      <c r="I15" s="37"/>
      <c r="J15" s="37"/>
      <c r="K15" s="37"/>
      <c r="L15" s="37"/>
    </row>
    <row r="16" spans="1:19" x14ac:dyDescent="0.25">
      <c r="A16" s="33">
        <v>15</v>
      </c>
      <c r="B16" s="34">
        <v>41334</v>
      </c>
      <c r="C16" s="33">
        <v>664.1</v>
      </c>
      <c r="D16" s="73">
        <f>AVERAGE(C2:C16)</f>
        <v>640.14666666666676</v>
      </c>
      <c r="E16" s="47"/>
      <c r="F16" s="47"/>
      <c r="G16" s="47"/>
      <c r="H16" s="47"/>
      <c r="I16" s="48"/>
      <c r="J16" s="48"/>
      <c r="K16" s="48"/>
      <c r="L16" s="48"/>
    </row>
    <row r="17" spans="1:12" x14ac:dyDescent="0.25">
      <c r="A17" s="33">
        <v>16</v>
      </c>
      <c r="B17" s="34">
        <v>41365</v>
      </c>
      <c r="C17" s="33">
        <v>657</v>
      </c>
      <c r="D17" s="73">
        <f t="shared" ref="D17:E73" si="0">AVERAGE(C3:C17)</f>
        <v>641.73333333333335</v>
      </c>
      <c r="E17" s="47"/>
      <c r="F17" s="47"/>
      <c r="G17" s="47"/>
      <c r="H17" s="47"/>
      <c r="I17" s="48"/>
      <c r="J17" s="48"/>
      <c r="K17" s="48"/>
      <c r="L17" s="48"/>
    </row>
    <row r="18" spans="1:12" x14ac:dyDescent="0.25">
      <c r="A18" s="33">
        <v>17</v>
      </c>
      <c r="B18" s="34">
        <v>41395</v>
      </c>
      <c r="C18" s="33">
        <v>642.20000000000005</v>
      </c>
      <c r="D18" s="73">
        <f t="shared" si="0"/>
        <v>641.75333333333344</v>
      </c>
      <c r="E18" s="47"/>
      <c r="F18" s="47"/>
      <c r="G18" s="47"/>
      <c r="H18" s="47"/>
      <c r="I18" s="48"/>
      <c r="J18" s="48"/>
      <c r="K18" s="48"/>
      <c r="L18" s="48"/>
    </row>
    <row r="19" spans="1:12" x14ac:dyDescent="0.25">
      <c r="A19" s="33">
        <v>18</v>
      </c>
      <c r="B19" s="34">
        <v>41426</v>
      </c>
      <c r="C19" s="33">
        <v>617.29999999999995</v>
      </c>
      <c r="D19" s="73">
        <f t="shared" si="0"/>
        <v>640.36000000000013</v>
      </c>
      <c r="E19" s="47"/>
      <c r="F19" s="47"/>
      <c r="G19" s="47"/>
      <c r="H19" s="47"/>
      <c r="I19" s="48"/>
      <c r="J19" s="48"/>
      <c r="K19" s="48"/>
      <c r="L19" s="48"/>
    </row>
    <row r="20" spans="1:12" x14ac:dyDescent="0.25">
      <c r="A20" s="33">
        <v>19</v>
      </c>
      <c r="B20" s="34">
        <v>41456</v>
      </c>
      <c r="C20" s="33">
        <v>610.4</v>
      </c>
      <c r="D20" s="73">
        <f t="shared" si="0"/>
        <v>638.6733333333334</v>
      </c>
      <c r="E20" s="47"/>
      <c r="F20" s="47"/>
      <c r="G20" s="47"/>
      <c r="H20" s="47"/>
      <c r="I20" s="48"/>
      <c r="J20" s="48"/>
      <c r="K20" s="48"/>
      <c r="L20" s="48"/>
    </row>
    <row r="21" spans="1:12" x14ac:dyDescent="0.25">
      <c r="A21" s="33">
        <v>20</v>
      </c>
      <c r="B21" s="34">
        <v>41487</v>
      </c>
      <c r="C21" s="33">
        <v>611.70000000000005</v>
      </c>
      <c r="D21" s="73">
        <f t="shared" si="0"/>
        <v>637.39333333333343</v>
      </c>
      <c r="E21" s="47"/>
      <c r="F21" s="47"/>
      <c r="G21" s="47"/>
      <c r="H21" s="47"/>
      <c r="I21" s="48"/>
      <c r="J21" s="48"/>
      <c r="K21" s="48"/>
      <c r="L21" s="48"/>
    </row>
    <row r="22" spans="1:12" x14ac:dyDescent="0.25">
      <c r="A22" s="33">
        <v>21</v>
      </c>
      <c r="B22" s="34">
        <v>41518</v>
      </c>
      <c r="C22" s="33">
        <v>620.9</v>
      </c>
      <c r="D22" s="73">
        <f t="shared" si="0"/>
        <v>637.74666666666667</v>
      </c>
      <c r="E22" s="47"/>
      <c r="F22" s="47"/>
      <c r="G22" s="47"/>
      <c r="H22" s="47"/>
      <c r="I22" s="48"/>
      <c r="J22" s="48"/>
      <c r="K22" s="48"/>
      <c r="L22" s="48"/>
    </row>
    <row r="23" spans="1:12" x14ac:dyDescent="0.25">
      <c r="A23" s="33">
        <v>22</v>
      </c>
      <c r="B23" s="34">
        <v>41548</v>
      </c>
      <c r="C23" s="33">
        <v>633.79999999999995</v>
      </c>
      <c r="D23" s="73">
        <f t="shared" si="0"/>
        <v>639.01333333333321</v>
      </c>
      <c r="E23" s="47"/>
      <c r="F23" s="47"/>
      <c r="G23" s="47"/>
      <c r="H23" s="47"/>
      <c r="I23" s="48"/>
      <c r="J23" s="48"/>
      <c r="K23" s="48"/>
      <c r="L23" s="48"/>
    </row>
    <row r="24" spans="1:12" x14ac:dyDescent="0.25">
      <c r="A24" s="33">
        <v>23</v>
      </c>
      <c r="B24" s="34">
        <v>41579</v>
      </c>
      <c r="C24" s="33">
        <v>638.29999999999995</v>
      </c>
      <c r="D24" s="73">
        <f t="shared" si="0"/>
        <v>640.03999999999985</v>
      </c>
      <c r="E24" s="47"/>
      <c r="F24" s="47"/>
      <c r="G24" s="47"/>
      <c r="H24" s="47"/>
      <c r="I24" s="48"/>
      <c r="J24" s="48"/>
      <c r="K24" s="48"/>
      <c r="L24" s="48"/>
    </row>
    <row r="25" spans="1:12" x14ac:dyDescent="0.25">
      <c r="A25" s="33">
        <v>24</v>
      </c>
      <c r="B25" s="34">
        <v>41609</v>
      </c>
      <c r="C25" s="33">
        <v>624.9</v>
      </c>
      <c r="D25" s="73">
        <f t="shared" si="0"/>
        <v>639.53333333333319</v>
      </c>
      <c r="E25" s="47"/>
      <c r="F25" s="47"/>
      <c r="G25" s="47"/>
      <c r="H25" s="47"/>
      <c r="I25" s="48"/>
      <c r="J25" s="48"/>
      <c r="K25" s="48"/>
      <c r="L25" s="48"/>
    </row>
    <row r="26" spans="1:12" x14ac:dyDescent="0.25">
      <c r="A26" s="33">
        <v>25</v>
      </c>
      <c r="B26" s="34">
        <v>41640</v>
      </c>
      <c r="C26" s="33">
        <v>633.9</v>
      </c>
      <c r="D26" s="73">
        <f t="shared" si="0"/>
        <v>638.70666666666659</v>
      </c>
      <c r="E26" s="47"/>
      <c r="F26" s="47"/>
      <c r="G26" s="47"/>
      <c r="H26" s="47"/>
      <c r="I26" s="48"/>
      <c r="J26" s="48"/>
      <c r="K26" s="48"/>
      <c r="L26" s="48"/>
    </row>
    <row r="27" spans="1:12" x14ac:dyDescent="0.25">
      <c r="A27" s="33">
        <v>26</v>
      </c>
      <c r="B27" s="34">
        <v>41671</v>
      </c>
      <c r="C27" s="33">
        <v>629.6</v>
      </c>
      <c r="D27" s="73">
        <f t="shared" si="0"/>
        <v>637.20666666666671</v>
      </c>
      <c r="E27" s="47"/>
      <c r="F27" s="47"/>
      <c r="G27" s="47"/>
      <c r="H27" s="47"/>
      <c r="I27" s="48"/>
      <c r="J27" s="48"/>
      <c r="K27" s="48"/>
      <c r="L27" s="48"/>
    </row>
    <row r="28" spans="1:12" x14ac:dyDescent="0.25">
      <c r="A28" s="33">
        <v>27</v>
      </c>
      <c r="B28" s="34">
        <v>41699</v>
      </c>
      <c r="C28" s="33">
        <v>624.5</v>
      </c>
      <c r="D28" s="73">
        <f t="shared" si="0"/>
        <v>635.70666666666671</v>
      </c>
      <c r="E28" s="47"/>
      <c r="F28" s="47"/>
      <c r="G28" s="47"/>
      <c r="H28" s="47"/>
      <c r="I28" s="48"/>
      <c r="J28" s="48"/>
      <c r="K28" s="48"/>
      <c r="L28" s="48"/>
    </row>
    <row r="29" spans="1:12" x14ac:dyDescent="0.25">
      <c r="A29" s="33">
        <v>28</v>
      </c>
      <c r="B29" s="34">
        <v>41730</v>
      </c>
      <c r="C29" s="33">
        <v>611.79999999999995</v>
      </c>
      <c r="D29" s="73">
        <f t="shared" si="0"/>
        <v>632.37333333333322</v>
      </c>
      <c r="E29" s="36"/>
      <c r="F29" s="36"/>
      <c r="G29" s="36"/>
      <c r="H29" s="36"/>
      <c r="I29" s="37"/>
      <c r="J29" s="37"/>
      <c r="K29" s="37"/>
      <c r="L29" s="37"/>
    </row>
    <row r="30" spans="1:12" x14ac:dyDescent="0.25">
      <c r="A30" s="33">
        <v>29</v>
      </c>
      <c r="B30" s="34">
        <v>41760</v>
      </c>
      <c r="C30" s="33">
        <v>592.29999999999995</v>
      </c>
      <c r="D30" s="73">
        <f t="shared" si="0"/>
        <v>627.51333333333309</v>
      </c>
      <c r="E30" s="73">
        <f>AVERAGE(D16:D30)</f>
        <v>637.86</v>
      </c>
      <c r="F30" s="73">
        <f>2*D30-E30</f>
        <v>617.16666666666617</v>
      </c>
      <c r="G30" s="73">
        <f>(2/(15-1))*(D30-E30)</f>
        <v>-1.4780952380952741</v>
      </c>
      <c r="H30" s="73"/>
      <c r="I30" s="37"/>
      <c r="J30" s="37"/>
      <c r="K30" s="37"/>
      <c r="L30" s="37"/>
    </row>
    <row r="31" spans="1:12" x14ac:dyDescent="0.25">
      <c r="A31" s="33">
        <v>30</v>
      </c>
      <c r="B31" s="34">
        <v>41791</v>
      </c>
      <c r="C31" s="33">
        <v>570.20000000000005</v>
      </c>
      <c r="D31" s="73">
        <f t="shared" si="0"/>
        <v>621.25333333333344</v>
      </c>
      <c r="E31" s="73">
        <f t="shared" si="0"/>
        <v>636.60044444444452</v>
      </c>
      <c r="F31" s="73">
        <f t="shared" ref="F31:F73" si="1">2*D31-E31</f>
        <v>605.90622222222237</v>
      </c>
      <c r="G31" s="73">
        <f t="shared" ref="G31:G73" si="2">(2/(15-1))*(D31-E31)</f>
        <v>-2.1924444444444391</v>
      </c>
      <c r="H31" s="73">
        <f>F30+G30</f>
        <v>615.68857142857087</v>
      </c>
      <c r="I31" s="74">
        <f>C31-H31</f>
        <v>-45.488571428570822</v>
      </c>
      <c r="J31" s="74">
        <f>ABS(I31)</f>
        <v>45.488571428570822</v>
      </c>
      <c r="K31" s="74">
        <f>I31^2</f>
        <v>2069.2101306121899</v>
      </c>
      <c r="L31" s="74">
        <f>ABS(J31)/C31</f>
        <v>7.9776519516960395E-2</v>
      </c>
    </row>
    <row r="32" spans="1:12" x14ac:dyDescent="0.25">
      <c r="A32" s="33">
        <v>31</v>
      </c>
      <c r="B32" s="34">
        <v>41821</v>
      </c>
      <c r="C32" s="33">
        <v>568.20000000000005</v>
      </c>
      <c r="D32" s="73">
        <f t="shared" si="0"/>
        <v>615.33333333333348</v>
      </c>
      <c r="E32" s="73">
        <f t="shared" si="0"/>
        <v>634.84044444444453</v>
      </c>
      <c r="F32" s="73">
        <f t="shared" si="1"/>
        <v>595.82622222222244</v>
      </c>
      <c r="G32" s="73">
        <f t="shared" si="2"/>
        <v>-2.786730158730149</v>
      </c>
      <c r="H32" s="73">
        <f t="shared" ref="H32:H73" si="3">F31+G31</f>
        <v>603.71377777777798</v>
      </c>
      <c r="I32" s="74">
        <f t="shared" ref="I32:I82" si="4">C32-H32</f>
        <v>-35.513777777777932</v>
      </c>
      <c r="J32" s="74">
        <f t="shared" ref="J32:J82" si="5">ABS(I32)</f>
        <v>35.513777777777932</v>
      </c>
      <c r="K32" s="74">
        <f t="shared" ref="K32:K82" si="6">I32^2</f>
        <v>1261.2284120493937</v>
      </c>
      <c r="L32" s="74">
        <f t="shared" ref="L32:L82" si="7">ABS(J32)/C32</f>
        <v>6.2502248816927009E-2</v>
      </c>
    </row>
    <row r="33" spans="1:12" x14ac:dyDescent="0.25">
      <c r="A33" s="33">
        <v>32</v>
      </c>
      <c r="B33" s="34">
        <v>41852</v>
      </c>
      <c r="C33" s="33">
        <v>571.6</v>
      </c>
      <c r="D33" s="73">
        <f t="shared" si="0"/>
        <v>610.62666666666667</v>
      </c>
      <c r="E33" s="73">
        <f t="shared" si="0"/>
        <v>632.76533333333339</v>
      </c>
      <c r="F33" s="73">
        <f t="shared" si="1"/>
        <v>588.48799999999994</v>
      </c>
      <c r="G33" s="73">
        <f t="shared" si="2"/>
        <v>-3.1626666666666745</v>
      </c>
      <c r="H33" s="73">
        <f t="shared" si="3"/>
        <v>593.03949206349228</v>
      </c>
      <c r="I33" s="74">
        <f t="shared" si="4"/>
        <v>-21.439492063492253</v>
      </c>
      <c r="J33" s="74">
        <f t="shared" si="5"/>
        <v>21.439492063492253</v>
      </c>
      <c r="K33" s="74">
        <f t="shared" si="6"/>
        <v>459.65181994054728</v>
      </c>
      <c r="L33" s="74">
        <f t="shared" si="7"/>
        <v>3.7507858753485397E-2</v>
      </c>
    </row>
    <row r="34" spans="1:12" x14ac:dyDescent="0.25">
      <c r="A34" s="33">
        <v>33</v>
      </c>
      <c r="B34" s="34">
        <v>41883</v>
      </c>
      <c r="C34" s="33">
        <v>575.79999999999995</v>
      </c>
      <c r="D34" s="73">
        <f t="shared" si="0"/>
        <v>607.86</v>
      </c>
      <c r="E34" s="73">
        <f t="shared" si="0"/>
        <v>630.59866666666676</v>
      </c>
      <c r="F34" s="73">
        <f t="shared" si="1"/>
        <v>585.12133333333327</v>
      </c>
      <c r="G34" s="73">
        <f t="shared" si="2"/>
        <v>-3.2483809523809635</v>
      </c>
      <c r="H34" s="73">
        <f t="shared" si="3"/>
        <v>585.32533333333322</v>
      </c>
      <c r="I34" s="74">
        <f t="shared" si="4"/>
        <v>-9.5253333333332648</v>
      </c>
      <c r="J34" s="74">
        <f t="shared" si="5"/>
        <v>9.5253333333332648</v>
      </c>
      <c r="K34" s="74">
        <f t="shared" si="6"/>
        <v>90.731975111109804</v>
      </c>
      <c r="L34" s="74">
        <f t="shared" si="7"/>
        <v>1.6542781058237695E-2</v>
      </c>
    </row>
    <row r="35" spans="1:12" x14ac:dyDescent="0.25">
      <c r="A35" s="33">
        <v>34</v>
      </c>
      <c r="B35" s="34">
        <v>41913</v>
      </c>
      <c r="C35" s="33">
        <v>587.1</v>
      </c>
      <c r="D35" s="73">
        <f t="shared" si="0"/>
        <v>606.30666666666673</v>
      </c>
      <c r="E35" s="73">
        <f t="shared" si="0"/>
        <v>628.44088888888894</v>
      </c>
      <c r="F35" s="73">
        <f t="shared" si="1"/>
        <v>584.17244444444452</v>
      </c>
      <c r="G35" s="73">
        <f t="shared" si="2"/>
        <v>-3.1620317460317438</v>
      </c>
      <c r="H35" s="73">
        <f t="shared" si="3"/>
        <v>581.87295238095226</v>
      </c>
      <c r="I35" s="74">
        <f t="shared" si="4"/>
        <v>5.2270476190477666</v>
      </c>
      <c r="J35" s="74">
        <f t="shared" si="5"/>
        <v>5.2270476190477666</v>
      </c>
      <c r="K35" s="74">
        <f t="shared" si="6"/>
        <v>27.322026811792927</v>
      </c>
      <c r="L35" s="74">
        <f t="shared" si="7"/>
        <v>8.9031640590151017E-3</v>
      </c>
    </row>
    <row r="36" spans="1:12" x14ac:dyDescent="0.25">
      <c r="A36" s="33">
        <v>35</v>
      </c>
      <c r="B36" s="34">
        <v>41944</v>
      </c>
      <c r="C36" s="33">
        <v>581.70000000000005</v>
      </c>
      <c r="D36" s="73">
        <f t="shared" si="0"/>
        <v>604.30666666666673</v>
      </c>
      <c r="E36" s="73">
        <f t="shared" si="0"/>
        <v>626.23511111111111</v>
      </c>
      <c r="F36" s="73">
        <f t="shared" si="1"/>
        <v>582.37822222222235</v>
      </c>
      <c r="G36" s="73">
        <f t="shared" si="2"/>
        <v>-3.1326349206349113</v>
      </c>
      <c r="H36" s="73">
        <f t="shared" si="3"/>
        <v>581.01041269841278</v>
      </c>
      <c r="I36" s="74">
        <f t="shared" si="4"/>
        <v>0.68958730158726667</v>
      </c>
      <c r="J36" s="74">
        <f t="shared" si="5"/>
        <v>0.68958730158726667</v>
      </c>
      <c r="K36" s="74">
        <f t="shared" si="6"/>
        <v>0.47553064651040788</v>
      </c>
      <c r="L36" s="74">
        <f t="shared" si="7"/>
        <v>1.1854689729882528E-3</v>
      </c>
    </row>
    <row r="37" spans="1:12" x14ac:dyDescent="0.25">
      <c r="A37" s="33">
        <v>36</v>
      </c>
      <c r="B37" s="34">
        <v>41974</v>
      </c>
      <c r="C37" s="33">
        <v>575.9</v>
      </c>
      <c r="D37" s="73">
        <f t="shared" si="0"/>
        <v>601.30666666666673</v>
      </c>
      <c r="E37" s="73">
        <f t="shared" si="0"/>
        <v>623.80577777777773</v>
      </c>
      <c r="F37" s="73">
        <f t="shared" si="1"/>
        <v>578.80755555555572</v>
      </c>
      <c r="G37" s="73">
        <f t="shared" si="2"/>
        <v>-3.2141587301587151</v>
      </c>
      <c r="H37" s="73">
        <f t="shared" si="3"/>
        <v>579.24558730158742</v>
      </c>
      <c r="I37" s="74">
        <f t="shared" si="4"/>
        <v>-3.3455873015874431</v>
      </c>
      <c r="J37" s="74">
        <f t="shared" si="5"/>
        <v>3.3455873015874431</v>
      </c>
      <c r="K37" s="74">
        <f t="shared" si="6"/>
        <v>11.192954392543149</v>
      </c>
      <c r="L37" s="74">
        <f t="shared" si="7"/>
        <v>5.8093198499521497E-3</v>
      </c>
    </row>
    <row r="38" spans="1:12" x14ac:dyDescent="0.25">
      <c r="A38" s="33">
        <v>37</v>
      </c>
      <c r="B38" s="34">
        <v>42005</v>
      </c>
      <c r="C38" s="33">
        <v>582.79999999999995</v>
      </c>
      <c r="D38" s="73">
        <f t="shared" si="0"/>
        <v>597.90666666666664</v>
      </c>
      <c r="E38" s="73">
        <f t="shared" si="0"/>
        <v>621.06533333333323</v>
      </c>
      <c r="F38" s="73">
        <f t="shared" si="1"/>
        <v>574.74800000000005</v>
      </c>
      <c r="G38" s="73">
        <f t="shared" si="2"/>
        <v>-3.3083809523809413</v>
      </c>
      <c r="H38" s="73">
        <f t="shared" si="3"/>
        <v>575.59339682539701</v>
      </c>
      <c r="I38" s="74">
        <f t="shared" si="4"/>
        <v>7.2066031746029466</v>
      </c>
      <c r="J38" s="74">
        <f t="shared" si="5"/>
        <v>7.2066031746029466</v>
      </c>
      <c r="K38" s="74">
        <f t="shared" si="6"/>
        <v>51.935129316197269</v>
      </c>
      <c r="L38" s="74">
        <f t="shared" si="7"/>
        <v>1.2365482454706499E-2</v>
      </c>
    </row>
    <row r="39" spans="1:12" x14ac:dyDescent="0.25">
      <c r="A39" s="33">
        <v>38</v>
      </c>
      <c r="B39" s="34">
        <v>42036</v>
      </c>
      <c r="C39" s="33">
        <v>581.1</v>
      </c>
      <c r="D39" s="73">
        <f t="shared" si="0"/>
        <v>594.09333333333336</v>
      </c>
      <c r="E39" s="73">
        <f t="shared" si="0"/>
        <v>618.00222222222214</v>
      </c>
      <c r="F39" s="73">
        <f t="shared" si="1"/>
        <v>570.18444444444458</v>
      </c>
      <c r="G39" s="73">
        <f t="shared" si="2"/>
        <v>-3.4155555555555401</v>
      </c>
      <c r="H39" s="73">
        <f t="shared" si="3"/>
        <v>571.43961904761909</v>
      </c>
      <c r="I39" s="74">
        <f t="shared" si="4"/>
        <v>9.6603809523809332</v>
      </c>
      <c r="J39" s="74">
        <f t="shared" si="5"/>
        <v>9.6603809523809332</v>
      </c>
      <c r="K39" s="74">
        <f t="shared" si="6"/>
        <v>93.322960145124341</v>
      </c>
      <c r="L39" s="74">
        <f t="shared" si="7"/>
        <v>1.6624300382689611E-2</v>
      </c>
    </row>
    <row r="40" spans="1:12" x14ac:dyDescent="0.25">
      <c r="A40" s="33">
        <v>39</v>
      </c>
      <c r="B40" s="34">
        <v>42064</v>
      </c>
      <c r="C40" s="33">
        <v>571.70000000000005</v>
      </c>
      <c r="D40" s="73">
        <f t="shared" si="0"/>
        <v>590.54666666666674</v>
      </c>
      <c r="E40" s="73">
        <f t="shared" si="0"/>
        <v>614.73644444444449</v>
      </c>
      <c r="F40" s="73">
        <f t="shared" si="1"/>
        <v>566.35688888888899</v>
      </c>
      <c r="G40" s="73">
        <f t="shared" si="2"/>
        <v>-3.4556825396825355</v>
      </c>
      <c r="H40" s="73">
        <f t="shared" si="3"/>
        <v>566.76888888888902</v>
      </c>
      <c r="I40" s="74">
        <f t="shared" si="4"/>
        <v>4.9311111111110222</v>
      </c>
      <c r="J40" s="74">
        <f t="shared" si="5"/>
        <v>4.9311111111110222</v>
      </c>
      <c r="K40" s="74">
        <f t="shared" si="6"/>
        <v>24.315856790122581</v>
      </c>
      <c r="L40" s="74">
        <f t="shared" si="7"/>
        <v>8.6253474044271847E-3</v>
      </c>
    </row>
    <row r="41" spans="1:12" x14ac:dyDescent="0.25">
      <c r="A41" s="33">
        <v>40</v>
      </c>
      <c r="B41" s="34">
        <v>42095</v>
      </c>
      <c r="C41" s="33">
        <v>553</v>
      </c>
      <c r="D41" s="73">
        <f t="shared" si="0"/>
        <v>585.15333333333342</v>
      </c>
      <c r="E41" s="73">
        <f t="shared" si="0"/>
        <v>611.16622222222213</v>
      </c>
      <c r="F41" s="73">
        <f t="shared" si="1"/>
        <v>559.14044444444471</v>
      </c>
      <c r="G41" s="73">
        <f t="shared" si="2"/>
        <v>-3.7161269841269586</v>
      </c>
      <c r="H41" s="73">
        <f t="shared" si="3"/>
        <v>562.9012063492064</v>
      </c>
      <c r="I41" s="74">
        <f t="shared" si="4"/>
        <v>-9.9012063492064044</v>
      </c>
      <c r="J41" s="74">
        <f t="shared" si="5"/>
        <v>9.9012063492064044</v>
      </c>
      <c r="K41" s="74">
        <f t="shared" si="6"/>
        <v>98.033887169565219</v>
      </c>
      <c r="L41" s="74">
        <f t="shared" si="7"/>
        <v>1.7904532277045939E-2</v>
      </c>
    </row>
    <row r="42" spans="1:12" x14ac:dyDescent="0.25">
      <c r="A42" s="33">
        <v>41</v>
      </c>
      <c r="B42" s="34">
        <v>42125</v>
      </c>
      <c r="C42" s="33">
        <v>531.9</v>
      </c>
      <c r="D42" s="73">
        <f t="shared" si="0"/>
        <v>578.64</v>
      </c>
      <c r="E42" s="73">
        <f t="shared" si="0"/>
        <v>607.26177777777764</v>
      </c>
      <c r="F42" s="73">
        <f t="shared" si="1"/>
        <v>550.01822222222233</v>
      </c>
      <c r="G42" s="73">
        <f t="shared" si="2"/>
        <v>-4.0888253968253787</v>
      </c>
      <c r="H42" s="73">
        <f t="shared" si="3"/>
        <v>555.42431746031775</v>
      </c>
      <c r="I42" s="74">
        <f t="shared" si="4"/>
        <v>-23.524317460317775</v>
      </c>
      <c r="J42" s="74">
        <f t="shared" si="5"/>
        <v>23.524317460317775</v>
      </c>
      <c r="K42" s="74">
        <f t="shared" si="6"/>
        <v>553.39351197381177</v>
      </c>
      <c r="L42" s="74">
        <f t="shared" si="7"/>
        <v>4.4226955180142462E-2</v>
      </c>
    </row>
    <row r="43" spans="1:12" x14ac:dyDescent="0.25">
      <c r="A43" s="33">
        <v>42</v>
      </c>
      <c r="B43" s="34">
        <v>42156</v>
      </c>
      <c r="C43" s="33">
        <v>510.9</v>
      </c>
      <c r="D43" s="73">
        <f t="shared" si="0"/>
        <v>571.06666666666672</v>
      </c>
      <c r="E43" s="73">
        <f t="shared" si="0"/>
        <v>602.9524444444445</v>
      </c>
      <c r="F43" s="73">
        <f t="shared" si="1"/>
        <v>539.18088888888894</v>
      </c>
      <c r="G43" s="73">
        <f t="shared" si="2"/>
        <v>-4.5551111111111107</v>
      </c>
      <c r="H43" s="73">
        <f t="shared" si="3"/>
        <v>545.92939682539691</v>
      </c>
      <c r="I43" s="74">
        <f t="shared" si="4"/>
        <v>-35.02939682539693</v>
      </c>
      <c r="J43" s="74">
        <f t="shared" si="5"/>
        <v>35.02939682539693</v>
      </c>
      <c r="K43" s="74">
        <f t="shared" si="6"/>
        <v>1227.0586419511285</v>
      </c>
      <c r="L43" s="74">
        <f t="shared" si="7"/>
        <v>6.8564096350356096E-2</v>
      </c>
    </row>
    <row r="44" spans="1:12" x14ac:dyDescent="0.25">
      <c r="A44" s="33">
        <v>43</v>
      </c>
      <c r="B44" s="34">
        <v>42186</v>
      </c>
      <c r="C44" s="33">
        <v>501.8</v>
      </c>
      <c r="D44" s="73">
        <f t="shared" si="0"/>
        <v>563.73333333333335</v>
      </c>
      <c r="E44" s="73">
        <f t="shared" si="0"/>
        <v>598.37644444444447</v>
      </c>
      <c r="F44" s="73">
        <f t="shared" si="1"/>
        <v>529.09022222222222</v>
      </c>
      <c r="G44" s="73">
        <f t="shared" si="2"/>
        <v>-4.9490158730158749</v>
      </c>
      <c r="H44" s="73">
        <f t="shared" si="3"/>
        <v>534.62577777777778</v>
      </c>
      <c r="I44" s="74">
        <f t="shared" si="4"/>
        <v>-32.825777777777773</v>
      </c>
      <c r="J44" s="74">
        <f t="shared" si="5"/>
        <v>32.825777777777773</v>
      </c>
      <c r="K44" s="74">
        <f t="shared" si="6"/>
        <v>1077.5316867160491</v>
      </c>
      <c r="L44" s="74">
        <f t="shared" si="7"/>
        <v>6.5416057747663958E-2</v>
      </c>
    </row>
    <row r="45" spans="1:12" x14ac:dyDescent="0.25">
      <c r="A45" s="33">
        <v>44</v>
      </c>
      <c r="B45" s="34">
        <v>42217</v>
      </c>
      <c r="C45" s="33">
        <v>506.3</v>
      </c>
      <c r="D45" s="73">
        <f t="shared" si="0"/>
        <v>558</v>
      </c>
      <c r="E45" s="73">
        <f t="shared" si="0"/>
        <v>593.74222222222238</v>
      </c>
      <c r="F45" s="73">
        <f t="shared" si="1"/>
        <v>522.25777777777762</v>
      </c>
      <c r="G45" s="73">
        <f t="shared" si="2"/>
        <v>-5.1060317460317686</v>
      </c>
      <c r="H45" s="73">
        <f t="shared" si="3"/>
        <v>524.1412063492063</v>
      </c>
      <c r="I45" s="74">
        <f t="shared" si="4"/>
        <v>-17.841206349206288</v>
      </c>
      <c r="J45" s="74">
        <f t="shared" si="5"/>
        <v>17.841206349206288</v>
      </c>
      <c r="K45" s="74">
        <f t="shared" si="6"/>
        <v>318.3086439949588</v>
      </c>
      <c r="L45" s="74">
        <f t="shared" si="7"/>
        <v>3.5238408748185443E-2</v>
      </c>
    </row>
    <row r="46" spans="1:12" x14ac:dyDescent="0.25">
      <c r="A46" s="33">
        <v>45</v>
      </c>
      <c r="B46" s="34">
        <v>42248</v>
      </c>
      <c r="C46" s="33">
        <v>513.20000000000005</v>
      </c>
      <c r="D46" s="73">
        <f t="shared" si="0"/>
        <v>554.20000000000005</v>
      </c>
      <c r="E46" s="73">
        <f t="shared" si="0"/>
        <v>589.27200000000016</v>
      </c>
      <c r="F46" s="73">
        <f t="shared" si="1"/>
        <v>519.12799999999993</v>
      </c>
      <c r="G46" s="73">
        <f t="shared" si="2"/>
        <v>-5.0102857142857307</v>
      </c>
      <c r="H46" s="73">
        <f t="shared" si="3"/>
        <v>517.1517460317458</v>
      </c>
      <c r="I46" s="74">
        <f t="shared" si="4"/>
        <v>-3.9517460317457562</v>
      </c>
      <c r="J46" s="74">
        <f t="shared" si="5"/>
        <v>3.9517460317457562</v>
      </c>
      <c r="K46" s="74">
        <f t="shared" si="6"/>
        <v>15.616296699418331</v>
      </c>
      <c r="L46" s="74">
        <f t="shared" si="7"/>
        <v>7.7002066090135542E-3</v>
      </c>
    </row>
    <row r="47" spans="1:12" x14ac:dyDescent="0.25">
      <c r="A47" s="33">
        <v>46</v>
      </c>
      <c r="B47" s="34">
        <v>42278</v>
      </c>
      <c r="C47" s="33">
        <v>523.5</v>
      </c>
      <c r="D47" s="73">
        <f t="shared" si="0"/>
        <v>551.21999999999991</v>
      </c>
      <c r="E47" s="73">
        <f t="shared" si="0"/>
        <v>584.99777777777797</v>
      </c>
      <c r="F47" s="73">
        <f t="shared" si="1"/>
        <v>517.44222222222186</v>
      </c>
      <c r="G47" s="73">
        <f t="shared" si="2"/>
        <v>-4.8253968253968651</v>
      </c>
      <c r="H47" s="73">
        <f t="shared" si="3"/>
        <v>514.11771428571421</v>
      </c>
      <c r="I47" s="74">
        <f t="shared" si="4"/>
        <v>9.3822857142857856</v>
      </c>
      <c r="J47" s="74">
        <f t="shared" si="5"/>
        <v>9.3822857142857856</v>
      </c>
      <c r="K47" s="74">
        <f t="shared" si="6"/>
        <v>88.027285224491138</v>
      </c>
      <c r="L47" s="74">
        <f t="shared" si="7"/>
        <v>1.7922226770364442E-2</v>
      </c>
    </row>
    <row r="48" spans="1:12" x14ac:dyDescent="0.25">
      <c r="A48" s="33">
        <v>47</v>
      </c>
      <c r="B48" s="34">
        <v>42309</v>
      </c>
      <c r="C48" s="33">
        <v>521.70000000000005</v>
      </c>
      <c r="D48" s="73">
        <f t="shared" si="0"/>
        <v>547.89333333333332</v>
      </c>
      <c r="E48" s="73">
        <f t="shared" si="0"/>
        <v>580.81555555555553</v>
      </c>
      <c r="F48" s="73">
        <f t="shared" si="1"/>
        <v>514.9711111111111</v>
      </c>
      <c r="G48" s="73">
        <f t="shared" si="2"/>
        <v>-4.7031746031746025</v>
      </c>
      <c r="H48" s="73">
        <f t="shared" si="3"/>
        <v>512.61682539682499</v>
      </c>
      <c r="I48" s="74">
        <f t="shared" si="4"/>
        <v>9.0831746031750527</v>
      </c>
      <c r="J48" s="74">
        <f t="shared" si="5"/>
        <v>9.0831746031750527</v>
      </c>
      <c r="K48" s="74">
        <f t="shared" si="6"/>
        <v>82.504060871764281</v>
      </c>
      <c r="L48" s="74">
        <f t="shared" si="7"/>
        <v>1.7410723793703377E-2</v>
      </c>
    </row>
    <row r="49" spans="1:12" x14ac:dyDescent="0.25">
      <c r="A49" s="33">
        <v>48</v>
      </c>
      <c r="B49" s="34">
        <v>42339</v>
      </c>
      <c r="C49" s="33">
        <v>515.70000000000005</v>
      </c>
      <c r="D49" s="73">
        <f t="shared" si="0"/>
        <v>543.88666666666666</v>
      </c>
      <c r="E49" s="73">
        <f t="shared" si="0"/>
        <v>576.55066666666664</v>
      </c>
      <c r="F49" s="73">
        <f t="shared" si="1"/>
        <v>511.22266666666667</v>
      </c>
      <c r="G49" s="73">
        <f t="shared" si="2"/>
        <v>-4.6662857142857126</v>
      </c>
      <c r="H49" s="73">
        <f t="shared" si="3"/>
        <v>510.2679365079365</v>
      </c>
      <c r="I49" s="74">
        <f t="shared" si="4"/>
        <v>5.4320634920635484</v>
      </c>
      <c r="J49" s="74">
        <f t="shared" si="5"/>
        <v>5.4320634920635484</v>
      </c>
      <c r="K49" s="74">
        <f t="shared" si="6"/>
        <v>29.507313781809632</v>
      </c>
      <c r="L49" s="74">
        <f t="shared" si="7"/>
        <v>1.0533378887073003E-2</v>
      </c>
    </row>
    <row r="50" spans="1:12" x14ac:dyDescent="0.25">
      <c r="A50" s="33">
        <v>49</v>
      </c>
      <c r="B50" s="34">
        <v>42370</v>
      </c>
      <c r="C50" s="33">
        <v>518.1</v>
      </c>
      <c r="D50" s="73">
        <f t="shared" si="0"/>
        <v>539.28666666666663</v>
      </c>
      <c r="E50" s="73">
        <f t="shared" si="0"/>
        <v>572.08266666666668</v>
      </c>
      <c r="F50" s="73">
        <f t="shared" si="1"/>
        <v>506.49066666666658</v>
      </c>
      <c r="G50" s="73">
        <f t="shared" si="2"/>
        <v>-4.6851428571428642</v>
      </c>
      <c r="H50" s="73">
        <f t="shared" si="3"/>
        <v>506.55638095238095</v>
      </c>
      <c r="I50" s="74">
        <f t="shared" si="4"/>
        <v>11.543619047619075</v>
      </c>
      <c r="J50" s="74">
        <f t="shared" si="5"/>
        <v>11.543619047619075</v>
      </c>
      <c r="K50" s="74">
        <f t="shared" si="6"/>
        <v>133.25514071655391</v>
      </c>
      <c r="L50" s="74">
        <f t="shared" si="7"/>
        <v>2.2280677567301822E-2</v>
      </c>
    </row>
    <row r="51" spans="1:12" x14ac:dyDescent="0.25">
      <c r="A51" s="33">
        <v>50</v>
      </c>
      <c r="B51" s="34">
        <v>42401</v>
      </c>
      <c r="C51" s="33">
        <v>510.2</v>
      </c>
      <c r="D51" s="73">
        <f t="shared" si="0"/>
        <v>534.52</v>
      </c>
      <c r="E51" s="73">
        <f t="shared" si="0"/>
        <v>567.43022222222237</v>
      </c>
      <c r="F51" s="73">
        <f t="shared" si="1"/>
        <v>501.60977777777759</v>
      </c>
      <c r="G51" s="73">
        <f t="shared" si="2"/>
        <v>-4.7014603174603407</v>
      </c>
      <c r="H51" s="73">
        <f t="shared" si="3"/>
        <v>501.80552380952372</v>
      </c>
      <c r="I51" s="74">
        <f t="shared" si="4"/>
        <v>8.3944761904762686</v>
      </c>
      <c r="J51" s="74">
        <f t="shared" si="5"/>
        <v>8.3944761904762686</v>
      </c>
      <c r="K51" s="74">
        <f t="shared" si="6"/>
        <v>70.467230512472966</v>
      </c>
      <c r="L51" s="74">
        <f t="shared" si="7"/>
        <v>1.6453304959773166E-2</v>
      </c>
    </row>
    <row r="52" spans="1:12" x14ac:dyDescent="0.25">
      <c r="A52" s="33">
        <v>51</v>
      </c>
      <c r="B52" s="34">
        <v>42430</v>
      </c>
      <c r="C52" s="33">
        <v>500</v>
      </c>
      <c r="D52" s="73">
        <f t="shared" si="0"/>
        <v>529.46</v>
      </c>
      <c r="E52" s="73">
        <f t="shared" si="0"/>
        <v>562.64044444444448</v>
      </c>
      <c r="F52" s="73">
        <f t="shared" si="1"/>
        <v>496.27955555555559</v>
      </c>
      <c r="G52" s="73">
        <f t="shared" si="2"/>
        <v>-4.7400634920634923</v>
      </c>
      <c r="H52" s="73">
        <f t="shared" si="3"/>
        <v>496.90831746031728</v>
      </c>
      <c r="I52" s="74">
        <f t="shared" si="4"/>
        <v>3.0916825396827221</v>
      </c>
      <c r="J52" s="74">
        <f t="shared" si="5"/>
        <v>3.0916825396827221</v>
      </c>
      <c r="K52" s="74">
        <f t="shared" si="6"/>
        <v>9.5585009261790059</v>
      </c>
      <c r="L52" s="74">
        <f t="shared" si="7"/>
        <v>6.1833650793654445E-3</v>
      </c>
    </row>
    <row r="53" spans="1:12" x14ac:dyDescent="0.25">
      <c r="A53" s="33">
        <v>52</v>
      </c>
      <c r="B53" s="34">
        <v>42461</v>
      </c>
      <c r="C53" s="33">
        <v>486.1</v>
      </c>
      <c r="D53" s="73">
        <f t="shared" si="0"/>
        <v>523.01333333333343</v>
      </c>
      <c r="E53" s="73">
        <f t="shared" si="0"/>
        <v>557.64755555555553</v>
      </c>
      <c r="F53" s="73">
        <f t="shared" si="1"/>
        <v>488.37911111111134</v>
      </c>
      <c r="G53" s="73">
        <f t="shared" si="2"/>
        <v>-4.9477460317460134</v>
      </c>
      <c r="H53" s="73">
        <f t="shared" si="3"/>
        <v>491.5394920634921</v>
      </c>
      <c r="I53" s="74">
        <f t="shared" si="4"/>
        <v>-5.4394920634920823</v>
      </c>
      <c r="J53" s="74">
        <f t="shared" si="5"/>
        <v>5.4394920634920823</v>
      </c>
      <c r="K53" s="74">
        <f t="shared" si="6"/>
        <v>29.588073908793351</v>
      </c>
      <c r="L53" s="74">
        <f t="shared" si="7"/>
        <v>1.1190068017881263E-2</v>
      </c>
    </row>
    <row r="54" spans="1:12" x14ac:dyDescent="0.25">
      <c r="A54" s="33">
        <v>53</v>
      </c>
      <c r="B54" s="34">
        <v>42491</v>
      </c>
      <c r="C54" s="33">
        <v>470.2</v>
      </c>
      <c r="D54" s="73">
        <f t="shared" si="0"/>
        <v>515.62</v>
      </c>
      <c r="E54" s="73">
        <f t="shared" si="0"/>
        <v>552.41600000000005</v>
      </c>
      <c r="F54" s="73">
        <f t="shared" si="1"/>
        <v>478.82399999999996</v>
      </c>
      <c r="G54" s="73">
        <f t="shared" si="2"/>
        <v>-5.2565714285714353</v>
      </c>
      <c r="H54" s="73">
        <f t="shared" si="3"/>
        <v>483.43136507936532</v>
      </c>
      <c r="I54" s="74">
        <f t="shared" si="4"/>
        <v>-13.231365079365332</v>
      </c>
      <c r="J54" s="74">
        <f t="shared" si="5"/>
        <v>13.231365079365332</v>
      </c>
      <c r="K54" s="74">
        <f t="shared" si="6"/>
        <v>175.06902186344837</v>
      </c>
      <c r="L54" s="74">
        <f t="shared" si="7"/>
        <v>2.8139866183252517E-2</v>
      </c>
    </row>
    <row r="55" spans="1:12" x14ac:dyDescent="0.25">
      <c r="A55" s="33">
        <v>54</v>
      </c>
      <c r="B55" s="34">
        <v>42522</v>
      </c>
      <c r="C55" s="33">
        <v>450.1</v>
      </c>
      <c r="D55" s="73">
        <f t="shared" si="0"/>
        <v>507.51333333333338</v>
      </c>
      <c r="E55" s="73">
        <f t="shared" si="0"/>
        <v>546.88044444444438</v>
      </c>
      <c r="F55" s="73">
        <f t="shared" si="1"/>
        <v>468.14622222222238</v>
      </c>
      <c r="G55" s="73">
        <f t="shared" si="2"/>
        <v>-5.6238730158729995</v>
      </c>
      <c r="H55" s="73">
        <f t="shared" si="3"/>
        <v>473.56742857142854</v>
      </c>
      <c r="I55" s="74">
        <f t="shared" si="4"/>
        <v>-23.467428571428513</v>
      </c>
      <c r="J55" s="74">
        <f t="shared" si="5"/>
        <v>23.467428571428513</v>
      </c>
      <c r="K55" s="74">
        <f t="shared" si="6"/>
        <v>550.72020375509931</v>
      </c>
      <c r="L55" s="74">
        <f t="shared" si="7"/>
        <v>5.2138254990954258E-2</v>
      </c>
    </row>
    <row r="56" spans="1:12" x14ac:dyDescent="0.25">
      <c r="A56" s="33">
        <v>55</v>
      </c>
      <c r="B56" s="34">
        <v>42552</v>
      </c>
      <c r="C56" s="33">
        <v>441</v>
      </c>
      <c r="D56" s="73">
        <f t="shared" si="0"/>
        <v>500.04666666666674</v>
      </c>
      <c r="E56" s="73">
        <f t="shared" si="0"/>
        <v>541.20666666666671</v>
      </c>
      <c r="F56" s="73">
        <f t="shared" si="1"/>
        <v>458.88666666666677</v>
      </c>
      <c r="G56" s="73">
        <f t="shared" si="2"/>
        <v>-5.8799999999999955</v>
      </c>
      <c r="H56" s="73">
        <f t="shared" si="3"/>
        <v>462.52234920634936</v>
      </c>
      <c r="I56" s="74">
        <f t="shared" si="4"/>
        <v>-21.522349206349361</v>
      </c>
      <c r="J56" s="74">
        <f t="shared" si="5"/>
        <v>21.522349206349361</v>
      </c>
      <c r="K56" s="74">
        <f t="shared" si="6"/>
        <v>463.21151536004697</v>
      </c>
      <c r="L56" s="74">
        <f t="shared" si="7"/>
        <v>4.8803512939567709E-2</v>
      </c>
    </row>
    <row r="57" spans="1:12" x14ac:dyDescent="0.25">
      <c r="A57" s="33">
        <v>56</v>
      </c>
      <c r="B57" s="34">
        <v>42583</v>
      </c>
      <c r="C57" s="33">
        <v>445.4</v>
      </c>
      <c r="D57" s="73">
        <f t="shared" si="0"/>
        <v>494.28</v>
      </c>
      <c r="E57" s="73">
        <f t="shared" si="0"/>
        <v>535.58266666666668</v>
      </c>
      <c r="F57" s="73">
        <f t="shared" si="1"/>
        <v>452.97733333333326</v>
      </c>
      <c r="G57" s="73">
        <f t="shared" si="2"/>
        <v>-5.9003809523809583</v>
      </c>
      <c r="H57" s="73">
        <f t="shared" si="3"/>
        <v>453.00666666666677</v>
      </c>
      <c r="I57" s="74">
        <f t="shared" si="4"/>
        <v>-7.606666666666797</v>
      </c>
      <c r="J57" s="74">
        <f t="shared" si="5"/>
        <v>7.606666666666797</v>
      </c>
      <c r="K57" s="74">
        <f t="shared" si="6"/>
        <v>57.861377777779758</v>
      </c>
      <c r="L57" s="74">
        <f t="shared" si="7"/>
        <v>1.7078281694357426E-2</v>
      </c>
    </row>
    <row r="58" spans="1:12" x14ac:dyDescent="0.25">
      <c r="A58" s="33">
        <v>57</v>
      </c>
      <c r="B58" s="34">
        <v>42614</v>
      </c>
      <c r="C58" s="33">
        <v>451.1</v>
      </c>
      <c r="D58" s="73">
        <f t="shared" si="0"/>
        <v>490.29333333333335</v>
      </c>
      <c r="E58" s="73">
        <f t="shared" si="0"/>
        <v>530.19777777777779</v>
      </c>
      <c r="F58" s="73">
        <f t="shared" si="1"/>
        <v>450.38888888888891</v>
      </c>
      <c r="G58" s="73">
        <f t="shared" si="2"/>
        <v>-5.7006349206349194</v>
      </c>
      <c r="H58" s="73">
        <f t="shared" si="3"/>
        <v>447.07695238095232</v>
      </c>
      <c r="I58" s="74">
        <f t="shared" si="4"/>
        <v>4.023047619047702</v>
      </c>
      <c r="J58" s="74">
        <f t="shared" si="5"/>
        <v>4.023047619047702</v>
      </c>
      <c r="K58" s="74">
        <f t="shared" si="6"/>
        <v>16.184912145125384</v>
      </c>
      <c r="L58" s="74">
        <f t="shared" si="7"/>
        <v>8.918305517729333E-3</v>
      </c>
    </row>
    <row r="59" spans="1:12" x14ac:dyDescent="0.25">
      <c r="A59" s="33">
        <v>58</v>
      </c>
      <c r="B59" s="34">
        <v>42644</v>
      </c>
      <c r="C59" s="33">
        <v>458.4</v>
      </c>
      <c r="D59" s="73">
        <f t="shared" si="0"/>
        <v>487.39999999999992</v>
      </c>
      <c r="E59" s="73">
        <f t="shared" si="0"/>
        <v>525.10888888888883</v>
      </c>
      <c r="F59" s="73">
        <f t="shared" si="1"/>
        <v>449.69111111111101</v>
      </c>
      <c r="G59" s="73">
        <f t="shared" si="2"/>
        <v>-5.386984126984129</v>
      </c>
      <c r="H59" s="73">
        <f t="shared" si="3"/>
        <v>444.688253968254</v>
      </c>
      <c r="I59" s="74">
        <f t="shared" si="4"/>
        <v>13.711746031745975</v>
      </c>
      <c r="J59" s="74">
        <f t="shared" si="5"/>
        <v>13.711746031745975</v>
      </c>
      <c r="K59" s="74">
        <f t="shared" si="6"/>
        <v>188.01197923910149</v>
      </c>
      <c r="L59" s="74">
        <f t="shared" si="7"/>
        <v>2.9912185933128218E-2</v>
      </c>
    </row>
    <row r="60" spans="1:12" x14ac:dyDescent="0.25">
      <c r="A60" s="33">
        <v>59</v>
      </c>
      <c r="B60" s="34">
        <v>42675</v>
      </c>
      <c r="C60" s="33">
        <v>463</v>
      </c>
      <c r="D60" s="73">
        <f t="shared" si="0"/>
        <v>484.51333333333332</v>
      </c>
      <c r="E60" s="73">
        <f t="shared" si="0"/>
        <v>520.20977777777773</v>
      </c>
      <c r="F60" s="73">
        <f t="shared" si="1"/>
        <v>448.81688888888891</v>
      </c>
      <c r="G60" s="73">
        <f t="shared" si="2"/>
        <v>-5.0994920634920584</v>
      </c>
      <c r="H60" s="73">
        <f t="shared" si="3"/>
        <v>444.30412698412687</v>
      </c>
      <c r="I60" s="74">
        <f t="shared" si="4"/>
        <v>18.695873015873133</v>
      </c>
      <c r="J60" s="74">
        <f t="shared" si="5"/>
        <v>18.695873015873133</v>
      </c>
      <c r="K60" s="74">
        <f t="shared" si="6"/>
        <v>349.53566782565315</v>
      </c>
      <c r="L60" s="74">
        <f t="shared" si="7"/>
        <v>4.0379855325859901E-2</v>
      </c>
    </row>
    <row r="61" spans="1:12" x14ac:dyDescent="0.25">
      <c r="A61" s="33">
        <v>60</v>
      </c>
      <c r="B61" s="34">
        <v>42705</v>
      </c>
      <c r="C61" s="33">
        <v>453.6</v>
      </c>
      <c r="D61" s="73">
        <f t="shared" si="0"/>
        <v>480.53999999999996</v>
      </c>
      <c r="E61" s="73">
        <f t="shared" si="0"/>
        <v>515.29911111111107</v>
      </c>
      <c r="F61" s="73">
        <f t="shared" si="1"/>
        <v>445.78088888888885</v>
      </c>
      <c r="G61" s="73">
        <f t="shared" si="2"/>
        <v>-4.9655873015873011</v>
      </c>
      <c r="H61" s="73">
        <f t="shared" si="3"/>
        <v>443.71739682539686</v>
      </c>
      <c r="I61" s="74">
        <f t="shared" si="4"/>
        <v>9.8826031746031617</v>
      </c>
      <c r="J61" s="74">
        <f t="shared" si="5"/>
        <v>9.8826031746031617</v>
      </c>
      <c r="K61" s="74">
        <f t="shared" si="6"/>
        <v>97.66584550667649</v>
      </c>
      <c r="L61" s="74">
        <f t="shared" si="7"/>
        <v>2.1787044035721254E-2</v>
      </c>
    </row>
    <row r="62" spans="1:12" x14ac:dyDescent="0.25">
      <c r="A62" s="33">
        <v>61</v>
      </c>
      <c r="B62" s="34">
        <v>42736</v>
      </c>
      <c r="C62" s="33">
        <v>453.9</v>
      </c>
      <c r="D62" s="73">
        <f t="shared" si="0"/>
        <v>475.89999999999992</v>
      </c>
      <c r="E62" s="73">
        <f t="shared" si="0"/>
        <v>510.27777777777771</v>
      </c>
      <c r="F62" s="73">
        <f t="shared" si="1"/>
        <v>441.52222222222213</v>
      </c>
      <c r="G62" s="73">
        <f t="shared" si="2"/>
        <v>-4.9111111111111132</v>
      </c>
      <c r="H62" s="73">
        <f t="shared" si="3"/>
        <v>440.81530158730158</v>
      </c>
      <c r="I62" s="74">
        <f t="shared" si="4"/>
        <v>13.084698412698401</v>
      </c>
      <c r="J62" s="74">
        <f t="shared" si="5"/>
        <v>13.084698412698401</v>
      </c>
      <c r="K62" s="74">
        <f t="shared" si="6"/>
        <v>171.20933255127207</v>
      </c>
      <c r="L62" s="74">
        <f t="shared" si="7"/>
        <v>2.8827271233087468E-2</v>
      </c>
    </row>
    <row r="63" spans="1:12" x14ac:dyDescent="0.25">
      <c r="A63" s="33">
        <v>62</v>
      </c>
      <c r="B63" s="34">
        <v>42767</v>
      </c>
      <c r="C63" s="33">
        <v>452.3</v>
      </c>
      <c r="D63" s="73">
        <f t="shared" si="0"/>
        <v>471.27333333333337</v>
      </c>
      <c r="E63" s="73">
        <f t="shared" si="0"/>
        <v>505.16977777777771</v>
      </c>
      <c r="F63" s="73">
        <f t="shared" si="1"/>
        <v>437.37688888888903</v>
      </c>
      <c r="G63" s="73">
        <f t="shared" si="2"/>
        <v>-4.8423492063491915</v>
      </c>
      <c r="H63" s="73">
        <f t="shared" si="3"/>
        <v>436.61111111111103</v>
      </c>
      <c r="I63" s="74">
        <f t="shared" si="4"/>
        <v>15.688888888888982</v>
      </c>
      <c r="J63" s="74">
        <f t="shared" si="5"/>
        <v>15.688888888888982</v>
      </c>
      <c r="K63" s="74">
        <f t="shared" si="6"/>
        <v>246.14123456790418</v>
      </c>
      <c r="L63" s="74">
        <f t="shared" si="7"/>
        <v>3.4686908885449882E-2</v>
      </c>
    </row>
    <row r="64" spans="1:12" x14ac:dyDescent="0.25">
      <c r="A64" s="33">
        <v>63</v>
      </c>
      <c r="B64" s="34">
        <v>42795</v>
      </c>
      <c r="C64" s="33">
        <v>446</v>
      </c>
      <c r="D64" s="73">
        <f t="shared" si="0"/>
        <v>466.62666666666667</v>
      </c>
      <c r="E64" s="73">
        <f t="shared" si="0"/>
        <v>500.01911111111104</v>
      </c>
      <c r="F64" s="73">
        <f t="shared" si="1"/>
        <v>433.23422222222229</v>
      </c>
      <c r="G64" s="73">
        <f t="shared" si="2"/>
        <v>-4.7703492063491968</v>
      </c>
      <c r="H64" s="73">
        <f t="shared" si="3"/>
        <v>432.53453968253984</v>
      </c>
      <c r="I64" s="74">
        <f t="shared" si="4"/>
        <v>13.465460317460156</v>
      </c>
      <c r="J64" s="74">
        <f t="shared" si="5"/>
        <v>13.465460317460156</v>
      </c>
      <c r="K64" s="74">
        <f t="shared" si="6"/>
        <v>181.31862156109418</v>
      </c>
      <c r="L64" s="74">
        <f t="shared" si="7"/>
        <v>3.0191615061569858E-2</v>
      </c>
    </row>
    <row r="65" spans="1:12" x14ac:dyDescent="0.25">
      <c r="A65" s="33">
        <v>64</v>
      </c>
      <c r="B65" s="34">
        <v>42826</v>
      </c>
      <c r="C65" s="33">
        <v>425.8</v>
      </c>
      <c r="D65" s="73">
        <f t="shared" si="0"/>
        <v>460.47333333333336</v>
      </c>
      <c r="E65" s="73">
        <f t="shared" si="0"/>
        <v>494.76488888888889</v>
      </c>
      <c r="F65" s="73">
        <f t="shared" si="1"/>
        <v>426.18177777777782</v>
      </c>
      <c r="G65" s="73">
        <f t="shared" si="2"/>
        <v>-4.8987936507936469</v>
      </c>
      <c r="H65" s="73">
        <f t="shared" si="3"/>
        <v>428.46387301587311</v>
      </c>
      <c r="I65" s="74">
        <f t="shared" si="4"/>
        <v>-2.6638730158730937</v>
      </c>
      <c r="J65" s="74">
        <f t="shared" si="5"/>
        <v>2.6638730158730937</v>
      </c>
      <c r="K65" s="74">
        <f t="shared" si="6"/>
        <v>7.0962194446968114</v>
      </c>
      <c r="L65" s="74">
        <f t="shared" si="7"/>
        <v>6.2561602063717558E-3</v>
      </c>
    </row>
    <row r="66" spans="1:12" x14ac:dyDescent="0.25">
      <c r="A66" s="33">
        <v>65</v>
      </c>
      <c r="B66" s="34">
        <v>42856</v>
      </c>
      <c r="C66" s="33">
        <v>409.5</v>
      </c>
      <c r="D66" s="73">
        <f t="shared" si="0"/>
        <v>453.76000000000005</v>
      </c>
      <c r="E66" s="73">
        <f t="shared" si="0"/>
        <v>489.38088888888893</v>
      </c>
      <c r="F66" s="73">
        <f t="shared" si="1"/>
        <v>418.13911111111116</v>
      </c>
      <c r="G66" s="73">
        <f t="shared" si="2"/>
        <v>-5.0886984126984123</v>
      </c>
      <c r="H66" s="73">
        <f t="shared" si="3"/>
        <v>421.28298412698416</v>
      </c>
      <c r="I66" s="74">
        <f t="shared" si="4"/>
        <v>-11.782984126984161</v>
      </c>
      <c r="J66" s="74">
        <f t="shared" si="5"/>
        <v>11.782984126984161</v>
      </c>
      <c r="K66" s="74">
        <f t="shared" si="6"/>
        <v>138.83871493676068</v>
      </c>
      <c r="L66" s="74">
        <f t="shared" si="7"/>
        <v>2.8774076012171333E-2</v>
      </c>
    </row>
    <row r="67" spans="1:12" x14ac:dyDescent="0.25">
      <c r="A67" s="33">
        <v>66</v>
      </c>
      <c r="B67" s="34">
        <v>42887</v>
      </c>
      <c r="C67" s="33">
        <v>391.4</v>
      </c>
      <c r="D67" s="73">
        <f t="shared" si="0"/>
        <v>446.52000000000004</v>
      </c>
      <c r="E67" s="73">
        <f t="shared" si="0"/>
        <v>483.85155555555565</v>
      </c>
      <c r="F67" s="73">
        <f t="shared" si="1"/>
        <v>409.18844444444443</v>
      </c>
      <c r="G67" s="73">
        <f t="shared" si="2"/>
        <v>-5.3330793650793726</v>
      </c>
      <c r="H67" s="73">
        <f t="shared" si="3"/>
        <v>413.05041269841274</v>
      </c>
      <c r="I67" s="74">
        <f t="shared" si="4"/>
        <v>-21.650412698412765</v>
      </c>
      <c r="J67" s="74">
        <f t="shared" si="5"/>
        <v>21.650412698412765</v>
      </c>
      <c r="K67" s="74">
        <f t="shared" si="6"/>
        <v>468.74037001159269</v>
      </c>
      <c r="L67" s="74">
        <f t="shared" si="7"/>
        <v>5.531531093104948E-2</v>
      </c>
    </row>
    <row r="68" spans="1:12" x14ac:dyDescent="0.25">
      <c r="A68" s="33">
        <v>67</v>
      </c>
      <c r="B68" s="34">
        <v>42917</v>
      </c>
      <c r="C68" s="33">
        <v>387.3</v>
      </c>
      <c r="D68" s="73">
        <f t="shared" si="0"/>
        <v>439.93333333333334</v>
      </c>
      <c r="E68" s="73">
        <f t="shared" si="0"/>
        <v>478.31288888888895</v>
      </c>
      <c r="F68" s="73">
        <f t="shared" si="1"/>
        <v>401.55377777777773</v>
      </c>
      <c r="G68" s="73">
        <f t="shared" si="2"/>
        <v>-5.482793650793659</v>
      </c>
      <c r="H68" s="73">
        <f t="shared" si="3"/>
        <v>403.85536507936507</v>
      </c>
      <c r="I68" s="74">
        <f t="shared" si="4"/>
        <v>-16.55536507936506</v>
      </c>
      <c r="J68" s="74">
        <f t="shared" si="5"/>
        <v>16.55536507936506</v>
      </c>
      <c r="K68" s="74">
        <f t="shared" si="6"/>
        <v>274.0801129110601</v>
      </c>
      <c r="L68" s="74">
        <f t="shared" si="7"/>
        <v>4.2745585022889387E-2</v>
      </c>
    </row>
    <row r="69" spans="1:12" x14ac:dyDescent="0.25">
      <c r="A69" s="33">
        <v>68</v>
      </c>
      <c r="B69" s="34">
        <v>42948</v>
      </c>
      <c r="C69" s="33">
        <v>397.4</v>
      </c>
      <c r="D69" s="73">
        <f t="shared" si="0"/>
        <v>435.08</v>
      </c>
      <c r="E69" s="73">
        <f t="shared" si="0"/>
        <v>472.94355555555563</v>
      </c>
      <c r="F69" s="73">
        <f t="shared" si="1"/>
        <v>397.21644444444433</v>
      </c>
      <c r="G69" s="73">
        <f t="shared" si="2"/>
        <v>-5.4090793650793785</v>
      </c>
      <c r="H69" s="73">
        <f t="shared" si="3"/>
        <v>396.07098412698406</v>
      </c>
      <c r="I69" s="74">
        <f t="shared" si="4"/>
        <v>1.3290158730159192</v>
      </c>
      <c r="J69" s="74">
        <f t="shared" si="5"/>
        <v>1.3290158730159192</v>
      </c>
      <c r="K69" s="74">
        <f t="shared" si="6"/>
        <v>1.7662831907282659</v>
      </c>
      <c r="L69" s="74">
        <f t="shared" si="7"/>
        <v>3.3442774862000989E-3</v>
      </c>
    </row>
    <row r="70" spans="1:12" x14ac:dyDescent="0.25">
      <c r="A70" s="33">
        <v>69</v>
      </c>
      <c r="B70" s="34">
        <v>42979</v>
      </c>
      <c r="C70" s="33">
        <v>400.4</v>
      </c>
      <c r="D70" s="73">
        <f t="shared" si="0"/>
        <v>431.76666666666659</v>
      </c>
      <c r="E70" s="73">
        <f t="shared" si="0"/>
        <v>467.89377777777787</v>
      </c>
      <c r="F70" s="73">
        <f t="shared" si="1"/>
        <v>395.63955555555532</v>
      </c>
      <c r="G70" s="73">
        <f t="shared" si="2"/>
        <v>-5.1610158730158959</v>
      </c>
      <c r="H70" s="73">
        <f t="shared" si="3"/>
        <v>391.80736507936496</v>
      </c>
      <c r="I70" s="74">
        <f t="shared" si="4"/>
        <v>8.592634920635021</v>
      </c>
      <c r="J70" s="74">
        <f t="shared" si="5"/>
        <v>8.592634920635021</v>
      </c>
      <c r="K70" s="74">
        <f t="shared" si="6"/>
        <v>73.833374879316409</v>
      </c>
      <c r="L70" s="74">
        <f t="shared" si="7"/>
        <v>2.1460127174413139E-2</v>
      </c>
    </row>
    <row r="71" spans="1:12" x14ac:dyDescent="0.25">
      <c r="A71" s="33">
        <v>70</v>
      </c>
      <c r="B71" s="34">
        <v>43009</v>
      </c>
      <c r="C71" s="33">
        <v>415.1</v>
      </c>
      <c r="D71" s="73">
        <f t="shared" si="0"/>
        <v>430.03999999999996</v>
      </c>
      <c r="E71" s="73">
        <f t="shared" si="0"/>
        <v>463.22666666666669</v>
      </c>
      <c r="F71" s="73">
        <f t="shared" si="1"/>
        <v>396.85333333333324</v>
      </c>
      <c r="G71" s="73">
        <f t="shared" si="2"/>
        <v>-4.7409523809523888</v>
      </c>
      <c r="H71" s="73">
        <f t="shared" si="3"/>
        <v>390.47853968253941</v>
      </c>
      <c r="I71" s="74">
        <f t="shared" si="4"/>
        <v>24.621460317460617</v>
      </c>
      <c r="J71" s="74">
        <f t="shared" si="5"/>
        <v>24.621460317460617</v>
      </c>
      <c r="K71" s="74">
        <f t="shared" si="6"/>
        <v>606.21630816428785</v>
      </c>
      <c r="L71" s="74">
        <f t="shared" si="7"/>
        <v>5.9314527384872598E-2</v>
      </c>
    </row>
    <row r="72" spans="1:12" x14ac:dyDescent="0.25">
      <c r="A72" s="33">
        <v>71</v>
      </c>
      <c r="B72" s="34">
        <v>43040</v>
      </c>
      <c r="C72" s="33">
        <v>422.5</v>
      </c>
      <c r="D72" s="73">
        <f t="shared" si="0"/>
        <v>428.51333333333332</v>
      </c>
      <c r="E72" s="73">
        <f t="shared" si="0"/>
        <v>458.84222222222223</v>
      </c>
      <c r="F72" s="73">
        <f t="shared" si="1"/>
        <v>398.18444444444441</v>
      </c>
      <c r="G72" s="73">
        <f t="shared" si="2"/>
        <v>-4.3326984126984156</v>
      </c>
      <c r="H72" s="73">
        <f t="shared" si="3"/>
        <v>392.11238095238087</v>
      </c>
      <c r="I72" s="74">
        <f t="shared" si="4"/>
        <v>30.387619047619125</v>
      </c>
      <c r="J72" s="74">
        <f t="shared" si="5"/>
        <v>30.387619047619125</v>
      </c>
      <c r="K72" s="74">
        <f t="shared" si="6"/>
        <v>923.40739138322465</v>
      </c>
      <c r="L72" s="74">
        <f t="shared" si="7"/>
        <v>7.1923358692589645E-2</v>
      </c>
    </row>
    <row r="73" spans="1:12" x14ac:dyDescent="0.25">
      <c r="A73" s="69">
        <v>72</v>
      </c>
      <c r="B73" s="70">
        <v>43070</v>
      </c>
      <c r="C73" s="69">
        <v>418</v>
      </c>
      <c r="D73" s="73">
        <f t="shared" si="0"/>
        <v>426.30666666666667</v>
      </c>
      <c r="E73" s="73">
        <f t="shared" si="0"/>
        <v>454.57644444444446</v>
      </c>
      <c r="F73" s="73">
        <f t="shared" si="1"/>
        <v>398.03688888888888</v>
      </c>
      <c r="G73" s="73">
        <f t="shared" si="2"/>
        <v>-4.0385396825396844</v>
      </c>
      <c r="H73" s="73">
        <f t="shared" si="3"/>
        <v>393.85174603174602</v>
      </c>
      <c r="I73" s="74">
        <f t="shared" si="4"/>
        <v>24.148253968253982</v>
      </c>
      <c r="J73" s="74">
        <f t="shared" si="5"/>
        <v>24.148253968253982</v>
      </c>
      <c r="K73" s="74">
        <f t="shared" si="6"/>
        <v>583.13816971529423</v>
      </c>
      <c r="L73" s="74">
        <f t="shared" si="7"/>
        <v>5.7770942507784646E-2</v>
      </c>
    </row>
    <row r="74" spans="1:12" ht="16.5" thickBot="1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 spans="1:12" x14ac:dyDescent="0.25">
      <c r="A75" s="38">
        <v>73</v>
      </c>
      <c r="B75" s="39">
        <v>43101</v>
      </c>
      <c r="C75" s="38">
        <v>422.9</v>
      </c>
      <c r="D75" s="38"/>
      <c r="E75" s="38"/>
      <c r="F75" s="38"/>
      <c r="G75" s="38"/>
      <c r="H75" s="75">
        <f>F$73+G$73*(A75-A$73)</f>
        <v>393.99834920634919</v>
      </c>
      <c r="I75" s="75">
        <f t="shared" si="4"/>
        <v>28.901650793650788</v>
      </c>
      <c r="J75" s="75">
        <f t="shared" si="5"/>
        <v>28.901650793650788</v>
      </c>
      <c r="K75" s="75">
        <f t="shared" si="6"/>
        <v>835.30541859813525</v>
      </c>
      <c r="L75" s="75">
        <f>ABS(J75)/C75</f>
        <v>6.8341571987824049E-2</v>
      </c>
    </row>
    <row r="76" spans="1:12" x14ac:dyDescent="0.25">
      <c r="A76" s="38">
        <v>74</v>
      </c>
      <c r="B76" s="39">
        <v>43132</v>
      </c>
      <c r="C76" s="38">
        <v>418.2</v>
      </c>
      <c r="D76" s="38"/>
      <c r="E76" s="38"/>
      <c r="F76" s="38"/>
      <c r="G76" s="38"/>
      <c r="H76" s="75">
        <f t="shared" ref="H76:H82" si="8">F$73+G$73*(A76-A$73)</f>
        <v>389.9598095238095</v>
      </c>
      <c r="I76" s="75">
        <f t="shared" si="4"/>
        <v>28.240190476190492</v>
      </c>
      <c r="J76" s="75">
        <f t="shared" si="5"/>
        <v>28.240190476190492</v>
      </c>
      <c r="K76" s="75">
        <f t="shared" si="6"/>
        <v>797.50835813152014</v>
      </c>
      <c r="L76" s="75">
        <f t="shared" si="7"/>
        <v>6.752795427113939E-2</v>
      </c>
    </row>
    <row r="77" spans="1:12" x14ac:dyDescent="0.25">
      <c r="A77" s="38">
        <v>75</v>
      </c>
      <c r="B77" s="39">
        <v>43160</v>
      </c>
      <c r="C77" s="38">
        <v>411.5</v>
      </c>
      <c r="D77" s="38"/>
      <c r="E77" s="38"/>
      <c r="F77" s="38"/>
      <c r="G77" s="38"/>
      <c r="H77" s="75">
        <f t="shared" si="8"/>
        <v>385.9212698412698</v>
      </c>
      <c r="I77" s="75">
        <f t="shared" si="4"/>
        <v>25.578730158730195</v>
      </c>
      <c r="J77" s="75">
        <f t="shared" si="5"/>
        <v>25.578730158730195</v>
      </c>
      <c r="K77" s="75">
        <f t="shared" si="6"/>
        <v>654.27143653313362</v>
      </c>
      <c r="L77" s="75">
        <f t="shared" si="7"/>
        <v>6.2159733071033278E-2</v>
      </c>
    </row>
    <row r="78" spans="1:12" x14ac:dyDescent="0.25">
      <c r="A78" s="38">
        <v>76</v>
      </c>
      <c r="B78" s="39">
        <v>43191</v>
      </c>
      <c r="C78" s="38">
        <v>398.9</v>
      </c>
      <c r="D78" s="38"/>
      <c r="E78" s="38"/>
      <c r="F78" s="38"/>
      <c r="G78" s="38"/>
      <c r="H78" s="75">
        <f t="shared" si="8"/>
        <v>381.88273015873017</v>
      </c>
      <c r="I78" s="75">
        <f t="shared" si="4"/>
        <v>17.017269841269808</v>
      </c>
      <c r="J78" s="75">
        <f t="shared" si="5"/>
        <v>17.017269841269808</v>
      </c>
      <c r="K78" s="75">
        <f t="shared" si="6"/>
        <v>289.58747285059098</v>
      </c>
      <c r="L78" s="75">
        <f t="shared" si="7"/>
        <v>4.266049095329609E-2</v>
      </c>
    </row>
    <row r="79" spans="1:12" x14ac:dyDescent="0.25">
      <c r="A79" s="38">
        <v>77</v>
      </c>
      <c r="B79" s="39">
        <v>43221</v>
      </c>
      <c r="C79" s="38">
        <v>385.6</v>
      </c>
      <c r="D79" s="38"/>
      <c r="E79" s="38"/>
      <c r="F79" s="38"/>
      <c r="G79" s="38"/>
      <c r="H79" s="75">
        <f t="shared" si="8"/>
        <v>377.84419047619048</v>
      </c>
      <c r="I79" s="75">
        <f t="shared" si="4"/>
        <v>7.7558095238095461</v>
      </c>
      <c r="J79" s="75">
        <f t="shared" si="5"/>
        <v>7.7558095238095461</v>
      </c>
      <c r="K79" s="75">
        <f t="shared" si="6"/>
        <v>60.152581369614857</v>
      </c>
      <c r="L79" s="75">
        <f t="shared" si="7"/>
        <v>2.0113613910294464E-2</v>
      </c>
    </row>
    <row r="80" spans="1:12" x14ac:dyDescent="0.25">
      <c r="A80" s="38">
        <v>78</v>
      </c>
      <c r="B80" s="39">
        <v>43252</v>
      </c>
      <c r="C80" s="38">
        <v>370.2</v>
      </c>
      <c r="D80" s="38"/>
      <c r="E80" s="38"/>
      <c r="F80" s="38"/>
      <c r="G80" s="38"/>
      <c r="H80" s="75">
        <f t="shared" si="8"/>
        <v>373.80565079365078</v>
      </c>
      <c r="I80" s="75">
        <f t="shared" si="4"/>
        <v>-3.6056507936507955</v>
      </c>
      <c r="J80" s="75">
        <f t="shared" si="5"/>
        <v>3.6056507936507955</v>
      </c>
      <c r="K80" s="75">
        <f t="shared" si="6"/>
        <v>13.000717645754612</v>
      </c>
      <c r="L80" s="75">
        <f t="shared" si="7"/>
        <v>9.7397374220713016E-3</v>
      </c>
    </row>
    <row r="81" spans="1:12" x14ac:dyDescent="0.25">
      <c r="A81" s="38">
        <v>79</v>
      </c>
      <c r="B81" s="39">
        <v>43282</v>
      </c>
      <c r="C81" s="38">
        <v>369.1</v>
      </c>
      <c r="D81" s="38"/>
      <c r="E81" s="38"/>
      <c r="F81" s="38"/>
      <c r="G81" s="38"/>
      <c r="H81" s="75">
        <f t="shared" si="8"/>
        <v>369.76711111111109</v>
      </c>
      <c r="I81" s="75">
        <f t="shared" si="4"/>
        <v>-0.66711111111106902</v>
      </c>
      <c r="J81" s="75">
        <f t="shared" si="5"/>
        <v>0.66711111111106902</v>
      </c>
      <c r="K81" s="75">
        <f t="shared" si="6"/>
        <v>0.44503723456784505</v>
      </c>
      <c r="L81" s="75">
        <f t="shared" si="7"/>
        <v>1.8073993798728501E-3</v>
      </c>
    </row>
    <row r="82" spans="1:12" x14ac:dyDescent="0.25">
      <c r="A82" s="38">
        <v>80</v>
      </c>
      <c r="B82" s="39">
        <v>43313</v>
      </c>
      <c r="C82" s="38">
        <v>380.7</v>
      </c>
      <c r="D82" s="38"/>
      <c r="E82" s="38"/>
      <c r="F82" s="38"/>
      <c r="G82" s="38"/>
      <c r="H82" s="75">
        <f t="shared" si="8"/>
        <v>365.7285714285714</v>
      </c>
      <c r="I82" s="75">
        <f t="shared" si="4"/>
        <v>14.971428571428589</v>
      </c>
      <c r="J82" s="75">
        <f t="shared" si="5"/>
        <v>14.971428571428589</v>
      </c>
      <c r="K82" s="75">
        <f t="shared" si="6"/>
        <v>224.14367346938829</v>
      </c>
      <c r="L82" s="75">
        <f t="shared" si="7"/>
        <v>3.9326053510450723E-2</v>
      </c>
    </row>
    <row r="84" spans="1:12" x14ac:dyDescent="0.25">
      <c r="J84" s="67" t="s">
        <v>123</v>
      </c>
      <c r="K84" s="67"/>
    </row>
    <row r="85" spans="1:12" x14ac:dyDescent="0.25">
      <c r="J85" s="23" t="s">
        <v>86</v>
      </c>
      <c r="K85" s="23" t="s">
        <v>87</v>
      </c>
      <c r="L85" s="23" t="s">
        <v>88</v>
      </c>
    </row>
    <row r="86" spans="1:12" x14ac:dyDescent="0.25">
      <c r="J86" s="24">
        <f>AVERAGE(J31:J73)</f>
        <v>14.292550756736848</v>
      </c>
      <c r="K86" s="24">
        <f>AVERAGE(K31:K73)</f>
        <v>311.54148202448113</v>
      </c>
      <c r="L86" s="68">
        <f>AVERAGE(L31:L73)</f>
        <v>2.9735673499448344E-2</v>
      </c>
    </row>
    <row r="88" spans="1:12" x14ac:dyDescent="0.25">
      <c r="J88" s="67" t="s">
        <v>124</v>
      </c>
      <c r="K88" s="67"/>
    </row>
    <row r="89" spans="1:12" x14ac:dyDescent="0.25">
      <c r="J89" s="23" t="s">
        <v>86</v>
      </c>
      <c r="K89" s="23" t="s">
        <v>87</v>
      </c>
      <c r="L89" s="23" t="s">
        <v>88</v>
      </c>
    </row>
    <row r="90" spans="1:12" x14ac:dyDescent="0.25">
      <c r="J90" s="24">
        <f>AVERAGE(J75:J82)</f>
        <v>15.84223015873016</v>
      </c>
      <c r="K90" s="24">
        <f>AVERAGE(K75:K82)</f>
        <v>359.30183697908819</v>
      </c>
      <c r="L90" s="68">
        <f>AVERAGE(L75:L82)</f>
        <v>3.8959569313247767E-2</v>
      </c>
    </row>
  </sheetData>
  <pageMargins left="0.7" right="0.7" top="0.75" bottom="0.75" header="0.3" footer="0.3"/>
  <ignoredErrors>
    <ignoredError sqref="D16:D73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F57" zoomScaleNormal="100" workbookViewId="0">
      <selection activeCell="F3" sqref="F3"/>
    </sheetView>
  </sheetViews>
  <sheetFormatPr baseColWidth="10" defaultRowHeight="15.75" x14ac:dyDescent="0.25"/>
  <cols>
    <col min="4" max="10" width="10.875" style="7"/>
  </cols>
  <sheetData>
    <row r="1" spans="1:15" ht="16.5" thickBot="1" x14ac:dyDescent="0.3">
      <c r="A1" s="14"/>
      <c r="B1" s="14" t="s">
        <v>18</v>
      </c>
      <c r="C1" s="28" t="s">
        <v>20</v>
      </c>
      <c r="D1" s="29" t="s">
        <v>19</v>
      </c>
      <c r="E1" s="29" t="s">
        <v>91</v>
      </c>
      <c r="F1" s="29" t="s">
        <v>81</v>
      </c>
      <c r="G1" s="29" t="s">
        <v>82</v>
      </c>
      <c r="H1" s="29" t="s">
        <v>83</v>
      </c>
      <c r="I1" s="29" t="s">
        <v>84</v>
      </c>
      <c r="J1" s="29" t="s">
        <v>85</v>
      </c>
      <c r="L1" s="30" t="s">
        <v>89</v>
      </c>
      <c r="M1" s="42">
        <v>0.2</v>
      </c>
      <c r="N1" s="31" t="s">
        <v>90</v>
      </c>
      <c r="O1" s="32">
        <v>0.2</v>
      </c>
    </row>
    <row r="2" spans="1:15" x14ac:dyDescent="0.25">
      <c r="A2" s="33">
        <v>1</v>
      </c>
      <c r="B2" s="34">
        <v>40909</v>
      </c>
      <c r="C2" s="33">
        <v>633.20000000000005</v>
      </c>
      <c r="D2" s="35">
        <f>C2</f>
        <v>633.20000000000005</v>
      </c>
      <c r="E2" s="35">
        <v>0</v>
      </c>
      <c r="F2" s="36"/>
      <c r="G2" s="37"/>
      <c r="H2" s="37"/>
      <c r="I2" s="37"/>
      <c r="J2" s="37"/>
      <c r="N2" s="2"/>
    </row>
    <row r="3" spans="1:15" x14ac:dyDescent="0.25">
      <c r="A3" s="33">
        <v>2</v>
      </c>
      <c r="B3" s="34">
        <v>40940</v>
      </c>
      <c r="C3" s="33">
        <v>641.9</v>
      </c>
      <c r="D3" s="36">
        <f>$M$1*C3+(1-$M$1)*F3</f>
        <v>634.94000000000005</v>
      </c>
      <c r="E3" s="36">
        <f>$O$1*(D3-D2)+(1-$O$1)*E2</f>
        <v>0.34800000000000186</v>
      </c>
      <c r="F3" s="35">
        <f>D2+E2</f>
        <v>633.20000000000005</v>
      </c>
      <c r="G3" s="37">
        <f>C3-F3</f>
        <v>8.6999999999999318</v>
      </c>
      <c r="H3" s="37">
        <f>ABS(G3)</f>
        <v>8.6999999999999318</v>
      </c>
      <c r="I3" s="37">
        <f>G3^2</f>
        <v>75.689999999998818</v>
      </c>
      <c r="J3" s="37">
        <f>H3/ABS(C3)</f>
        <v>1.3553513008256631E-2</v>
      </c>
    </row>
    <row r="4" spans="1:15" x14ac:dyDescent="0.25">
      <c r="A4" s="33">
        <v>3</v>
      </c>
      <c r="B4" s="34">
        <v>40969</v>
      </c>
      <c r="C4" s="33">
        <v>638.20000000000005</v>
      </c>
      <c r="D4" s="36">
        <f t="shared" ref="D4:D67" si="0">$M$1*C4+(1-$M$1)*F4</f>
        <v>635.87040000000002</v>
      </c>
      <c r="E4" s="36">
        <f t="shared" ref="E4:E67" si="1">$O$1*(D4-D3)+(1-$O$1)*E3</f>
        <v>0.46447999999999412</v>
      </c>
      <c r="F4" s="36">
        <f t="shared" ref="F4:F67" si="2">D3+E3</f>
        <v>635.28800000000001</v>
      </c>
      <c r="G4" s="37">
        <f t="shared" ref="G4:G67" si="3">C4-F4</f>
        <v>2.9120000000000346</v>
      </c>
      <c r="H4" s="37">
        <f t="shared" ref="H4:H67" si="4">ABS(G4)</f>
        <v>2.9120000000000346</v>
      </c>
      <c r="I4" s="37">
        <f t="shared" ref="I4:I67" si="5">G4^2</f>
        <v>8.4797440000002009</v>
      </c>
      <c r="J4" s="37">
        <f t="shared" ref="J4:J67" si="6">H4/ABS(C4)</f>
        <v>4.5628329677217709E-3</v>
      </c>
    </row>
    <row r="5" spans="1:15" x14ac:dyDescent="0.25">
      <c r="A5" s="33">
        <v>4</v>
      </c>
      <c r="B5" s="34">
        <v>41000</v>
      </c>
      <c r="C5" s="33">
        <v>635.70000000000005</v>
      </c>
      <c r="D5" s="36">
        <f t="shared" si="0"/>
        <v>636.20790399999998</v>
      </c>
      <c r="E5" s="36">
        <f t="shared" si="1"/>
        <v>0.43908479999998873</v>
      </c>
      <c r="F5" s="36">
        <f t="shared" si="2"/>
        <v>636.33488</v>
      </c>
      <c r="G5" s="37">
        <f t="shared" si="3"/>
        <v>-0.63487999999995282</v>
      </c>
      <c r="H5" s="37">
        <f t="shared" si="4"/>
        <v>0.63487999999995282</v>
      </c>
      <c r="I5" s="37">
        <f t="shared" si="5"/>
        <v>0.40307261439994008</v>
      </c>
      <c r="J5" s="37">
        <f t="shared" si="6"/>
        <v>9.9871008337258584E-4</v>
      </c>
    </row>
    <row r="6" spans="1:15" x14ac:dyDescent="0.25">
      <c r="A6" s="33">
        <v>5</v>
      </c>
      <c r="B6" s="34">
        <v>41030</v>
      </c>
      <c r="C6" s="33">
        <v>630.9</v>
      </c>
      <c r="D6" s="36">
        <f t="shared" si="0"/>
        <v>635.49759103999997</v>
      </c>
      <c r="E6" s="36">
        <f t="shared" si="1"/>
        <v>0.20920524799998896</v>
      </c>
      <c r="F6" s="36">
        <f t="shared" si="2"/>
        <v>636.64698879999992</v>
      </c>
      <c r="G6" s="37">
        <f t="shared" si="3"/>
        <v>-5.7469887999999401</v>
      </c>
      <c r="H6" s="37">
        <f t="shared" si="4"/>
        <v>5.7469887999999401</v>
      </c>
      <c r="I6" s="37">
        <f t="shared" si="5"/>
        <v>33.027880267324754</v>
      </c>
      <c r="J6" s="37">
        <f t="shared" si="6"/>
        <v>9.1091913139957834E-3</v>
      </c>
    </row>
    <row r="7" spans="1:15" x14ac:dyDescent="0.25">
      <c r="A7" s="33">
        <v>6</v>
      </c>
      <c r="B7" s="34">
        <v>41061</v>
      </c>
      <c r="C7" s="33">
        <v>615.6</v>
      </c>
      <c r="D7" s="36">
        <f t="shared" si="0"/>
        <v>631.68543703039995</v>
      </c>
      <c r="E7" s="36">
        <f t="shared" si="1"/>
        <v>-0.59506660352001317</v>
      </c>
      <c r="F7" s="36">
        <f t="shared" si="2"/>
        <v>635.70679628799996</v>
      </c>
      <c r="G7" s="37">
        <f t="shared" si="3"/>
        <v>-20.106796287999941</v>
      </c>
      <c r="H7" s="37">
        <f t="shared" si="4"/>
        <v>20.106796287999941</v>
      </c>
      <c r="I7" s="37">
        <f t="shared" si="5"/>
        <v>404.28325696712824</v>
      </c>
      <c r="J7" s="37">
        <f t="shared" si="6"/>
        <v>3.2662112228719849E-2</v>
      </c>
    </row>
    <row r="8" spans="1:15" x14ac:dyDescent="0.25">
      <c r="A8" s="33">
        <v>7</v>
      </c>
      <c r="B8" s="34">
        <v>41091</v>
      </c>
      <c r="C8" s="33">
        <v>614.79999999999995</v>
      </c>
      <c r="D8" s="36">
        <f t="shared" si="0"/>
        <v>627.83229634150405</v>
      </c>
      <c r="E8" s="36">
        <f t="shared" si="1"/>
        <v>-1.2466814205951917</v>
      </c>
      <c r="F8" s="36">
        <f t="shared" si="2"/>
        <v>631.09037042687999</v>
      </c>
      <c r="G8" s="37">
        <f t="shared" si="3"/>
        <v>-16.290370426880031</v>
      </c>
      <c r="H8" s="37">
        <f t="shared" si="4"/>
        <v>16.290370426880031</v>
      </c>
      <c r="I8" s="37">
        <f t="shared" si="5"/>
        <v>265.37616864496749</v>
      </c>
      <c r="J8" s="37">
        <f t="shared" si="6"/>
        <v>2.6497024116590814E-2</v>
      </c>
    </row>
    <row r="9" spans="1:15" x14ac:dyDescent="0.25">
      <c r="A9" s="33">
        <v>8</v>
      </c>
      <c r="B9" s="34">
        <v>41122</v>
      </c>
      <c r="C9" s="33">
        <v>622.9</v>
      </c>
      <c r="D9" s="36">
        <f t="shared" si="0"/>
        <v>625.8484919367271</v>
      </c>
      <c r="E9" s="36">
        <f t="shared" si="1"/>
        <v>-1.3941060174315429</v>
      </c>
      <c r="F9" s="36">
        <f t="shared" si="2"/>
        <v>626.58561492090882</v>
      </c>
      <c r="G9" s="37">
        <f t="shared" si="3"/>
        <v>-3.6856149209088471</v>
      </c>
      <c r="H9" s="37">
        <f t="shared" si="4"/>
        <v>3.6856149209088471</v>
      </c>
      <c r="I9" s="37">
        <f t="shared" si="5"/>
        <v>13.583757345225928</v>
      </c>
      <c r="J9" s="37">
        <f t="shared" si="6"/>
        <v>5.9168645383028528E-3</v>
      </c>
    </row>
    <row r="10" spans="1:15" x14ac:dyDescent="0.25">
      <c r="A10" s="33">
        <v>9</v>
      </c>
      <c r="B10" s="34">
        <v>41153</v>
      </c>
      <c r="C10" s="33">
        <v>632.5</v>
      </c>
      <c r="D10" s="36">
        <f t="shared" si="0"/>
        <v>626.06350873543647</v>
      </c>
      <c r="E10" s="36">
        <f t="shared" si="1"/>
        <v>-1.0722814542033603</v>
      </c>
      <c r="F10" s="36">
        <f t="shared" si="2"/>
        <v>624.45438591929553</v>
      </c>
      <c r="G10" s="37">
        <f t="shared" si="3"/>
        <v>8.0456140807044676</v>
      </c>
      <c r="H10" s="37">
        <f t="shared" si="4"/>
        <v>8.0456140807044676</v>
      </c>
      <c r="I10" s="37">
        <f t="shared" si="5"/>
        <v>64.731905935629996</v>
      </c>
      <c r="J10" s="37">
        <f t="shared" si="6"/>
        <v>1.2720338467516945E-2</v>
      </c>
    </row>
    <row r="11" spans="1:15" x14ac:dyDescent="0.25">
      <c r="A11" s="33">
        <v>10</v>
      </c>
      <c r="B11" s="34">
        <v>41183</v>
      </c>
      <c r="C11" s="33">
        <v>646.29999999999995</v>
      </c>
      <c r="D11" s="36">
        <f t="shared" si="0"/>
        <v>629.25298182498659</v>
      </c>
      <c r="E11" s="36">
        <f t="shared" si="1"/>
        <v>-0.21993054545266433</v>
      </c>
      <c r="F11" s="36">
        <f t="shared" si="2"/>
        <v>624.99122728123314</v>
      </c>
      <c r="G11" s="37">
        <f t="shared" si="3"/>
        <v>21.308772718766818</v>
      </c>
      <c r="H11" s="37">
        <f t="shared" si="4"/>
        <v>21.308772718766818</v>
      </c>
      <c r="I11" s="37">
        <f t="shared" si="5"/>
        <v>454.06379478006102</v>
      </c>
      <c r="J11" s="37">
        <f t="shared" si="6"/>
        <v>3.2970404949352959E-2</v>
      </c>
    </row>
    <row r="12" spans="1:15" x14ac:dyDescent="0.25">
      <c r="A12" s="33">
        <v>11</v>
      </c>
      <c r="B12" s="34">
        <v>41214</v>
      </c>
      <c r="C12" s="33">
        <v>652.1</v>
      </c>
      <c r="D12" s="36">
        <f t="shared" si="0"/>
        <v>633.64644102362718</v>
      </c>
      <c r="E12" s="36">
        <f t="shared" si="1"/>
        <v>0.70274740336598551</v>
      </c>
      <c r="F12" s="36">
        <f t="shared" si="2"/>
        <v>629.03305127953388</v>
      </c>
      <c r="G12" s="37">
        <f t="shared" si="3"/>
        <v>23.066948720466144</v>
      </c>
      <c r="H12" s="37">
        <f t="shared" si="4"/>
        <v>23.066948720466144</v>
      </c>
      <c r="I12" s="37">
        <f t="shared" si="5"/>
        <v>532.08412327261465</v>
      </c>
      <c r="J12" s="37">
        <f t="shared" si="6"/>
        <v>3.5373330348820953E-2</v>
      </c>
    </row>
    <row r="13" spans="1:15" x14ac:dyDescent="0.25">
      <c r="A13" s="33">
        <v>12</v>
      </c>
      <c r="B13" s="34">
        <v>41244</v>
      </c>
      <c r="C13" s="33">
        <v>647</v>
      </c>
      <c r="D13" s="36">
        <f t="shared" si="0"/>
        <v>636.87935074159452</v>
      </c>
      <c r="E13" s="36">
        <f t="shared" si="1"/>
        <v>1.2087798662862577</v>
      </c>
      <c r="F13" s="36">
        <f t="shared" si="2"/>
        <v>634.34918842699312</v>
      </c>
      <c r="G13" s="37">
        <f t="shared" si="3"/>
        <v>12.650811573006877</v>
      </c>
      <c r="H13" s="37">
        <f t="shared" si="4"/>
        <v>12.650811573006877</v>
      </c>
      <c r="I13" s="37">
        <f t="shared" si="5"/>
        <v>160.04303345572472</v>
      </c>
      <c r="J13" s="37">
        <f t="shared" si="6"/>
        <v>1.9553031797537677E-2</v>
      </c>
    </row>
    <row r="14" spans="1:15" x14ac:dyDescent="0.25">
      <c r="A14" s="33">
        <v>13</v>
      </c>
      <c r="B14" s="34">
        <v>41275</v>
      </c>
      <c r="C14" s="33">
        <v>661.8</v>
      </c>
      <c r="D14" s="36">
        <f t="shared" si="0"/>
        <v>642.83050448630468</v>
      </c>
      <c r="E14" s="36">
        <f t="shared" si="1"/>
        <v>2.1572546419710372</v>
      </c>
      <c r="F14" s="36">
        <f t="shared" si="2"/>
        <v>638.08813060788077</v>
      </c>
      <c r="G14" s="37">
        <f t="shared" si="3"/>
        <v>23.711869392119183</v>
      </c>
      <c r="H14" s="37">
        <f t="shared" si="4"/>
        <v>23.711869392119183</v>
      </c>
      <c r="I14" s="37">
        <f t="shared" si="5"/>
        <v>562.25275006891854</v>
      </c>
      <c r="J14" s="37">
        <f t="shared" si="6"/>
        <v>3.5829358404531858E-2</v>
      </c>
    </row>
    <row r="15" spans="1:15" x14ac:dyDescent="0.25">
      <c r="A15" s="33">
        <v>14</v>
      </c>
      <c r="B15" s="34">
        <v>41306</v>
      </c>
      <c r="C15" s="33">
        <v>665.2</v>
      </c>
      <c r="D15" s="36">
        <f t="shared" si="0"/>
        <v>649.03020730262051</v>
      </c>
      <c r="E15" s="36">
        <f t="shared" si="1"/>
        <v>2.9657442768399971</v>
      </c>
      <c r="F15" s="36">
        <f t="shared" si="2"/>
        <v>644.98775912827568</v>
      </c>
      <c r="G15" s="37">
        <f t="shared" si="3"/>
        <v>20.212240871724362</v>
      </c>
      <c r="H15" s="37">
        <f t="shared" si="4"/>
        <v>20.212240871724362</v>
      </c>
      <c r="I15" s="37">
        <f t="shared" si="5"/>
        <v>408.53468105660477</v>
      </c>
      <c r="J15" s="37">
        <f t="shared" si="6"/>
        <v>3.0385208766873662E-2</v>
      </c>
    </row>
    <row r="16" spans="1:15" x14ac:dyDescent="0.25">
      <c r="A16" s="33">
        <v>15</v>
      </c>
      <c r="B16" s="34">
        <v>41334</v>
      </c>
      <c r="C16" s="33">
        <v>664.1</v>
      </c>
      <c r="D16" s="36">
        <f t="shared" si="0"/>
        <v>654.41676126356856</v>
      </c>
      <c r="E16" s="36">
        <f t="shared" si="1"/>
        <v>3.4499062136616079</v>
      </c>
      <c r="F16" s="36">
        <f t="shared" si="2"/>
        <v>651.99595157946055</v>
      </c>
      <c r="G16" s="37">
        <f t="shared" si="3"/>
        <v>12.10404842053947</v>
      </c>
      <c r="H16" s="37">
        <f t="shared" si="4"/>
        <v>12.10404842053947</v>
      </c>
      <c r="I16" s="37">
        <f t="shared" si="5"/>
        <v>146.50798816676405</v>
      </c>
      <c r="J16" s="37">
        <f t="shared" si="6"/>
        <v>1.8226243668934602E-2</v>
      </c>
    </row>
    <row r="17" spans="1:10" x14ac:dyDescent="0.25">
      <c r="A17" s="33">
        <v>16</v>
      </c>
      <c r="B17" s="34">
        <v>41365</v>
      </c>
      <c r="C17" s="33">
        <v>657</v>
      </c>
      <c r="D17" s="36">
        <f t="shared" si="0"/>
        <v>657.69333398178412</v>
      </c>
      <c r="E17" s="36">
        <f t="shared" si="1"/>
        <v>3.415239514572399</v>
      </c>
      <c r="F17" s="36">
        <f t="shared" si="2"/>
        <v>657.86666747723018</v>
      </c>
      <c r="G17" s="37">
        <f t="shared" si="3"/>
        <v>-0.86666747723018034</v>
      </c>
      <c r="H17" s="37">
        <f t="shared" si="4"/>
        <v>0.86666747723018034</v>
      </c>
      <c r="I17" s="37">
        <f t="shared" si="5"/>
        <v>0.75111251608852514</v>
      </c>
      <c r="J17" s="37">
        <f t="shared" si="6"/>
        <v>1.3191285802590263E-3</v>
      </c>
    </row>
    <row r="18" spans="1:10" x14ac:dyDescent="0.25">
      <c r="A18" s="33">
        <v>17</v>
      </c>
      <c r="B18" s="34">
        <v>41395</v>
      </c>
      <c r="C18" s="33">
        <v>642.20000000000005</v>
      </c>
      <c r="D18" s="36">
        <f t="shared" si="0"/>
        <v>657.32685879708526</v>
      </c>
      <c r="E18" s="36">
        <f t="shared" si="1"/>
        <v>2.6588965747181481</v>
      </c>
      <c r="F18" s="36">
        <f t="shared" si="2"/>
        <v>661.10857349635648</v>
      </c>
      <c r="G18" s="37">
        <f t="shared" si="3"/>
        <v>-18.908573496356439</v>
      </c>
      <c r="H18" s="37">
        <f t="shared" si="4"/>
        <v>18.908573496356439</v>
      </c>
      <c r="I18" s="37">
        <f t="shared" si="5"/>
        <v>357.53415166711318</v>
      </c>
      <c r="J18" s="37">
        <f t="shared" si="6"/>
        <v>2.9443434282710117E-2</v>
      </c>
    </row>
    <row r="19" spans="1:10" x14ac:dyDescent="0.25">
      <c r="A19" s="33">
        <v>18</v>
      </c>
      <c r="B19" s="34">
        <v>41426</v>
      </c>
      <c r="C19" s="33">
        <v>617.29999999999995</v>
      </c>
      <c r="D19" s="36">
        <f t="shared" si="0"/>
        <v>651.44860429744278</v>
      </c>
      <c r="E19" s="36">
        <f t="shared" si="1"/>
        <v>0.95146635984602246</v>
      </c>
      <c r="F19" s="36">
        <f t="shared" si="2"/>
        <v>659.98575537180341</v>
      </c>
      <c r="G19" s="37">
        <f t="shared" si="3"/>
        <v>-42.685755371803452</v>
      </c>
      <c r="H19" s="37">
        <f t="shared" si="4"/>
        <v>42.685755371803452</v>
      </c>
      <c r="I19" s="37">
        <f t="shared" si="5"/>
        <v>1822.0737116614473</v>
      </c>
      <c r="J19" s="37">
        <f t="shared" si="6"/>
        <v>6.9149125825050145E-2</v>
      </c>
    </row>
    <row r="20" spans="1:10" x14ac:dyDescent="0.25">
      <c r="A20" s="33">
        <v>19</v>
      </c>
      <c r="B20" s="34">
        <v>41456</v>
      </c>
      <c r="C20" s="33">
        <v>610.4</v>
      </c>
      <c r="D20" s="36">
        <f t="shared" si="0"/>
        <v>644.00005652583104</v>
      </c>
      <c r="E20" s="36">
        <f t="shared" si="1"/>
        <v>-0.72853646644553061</v>
      </c>
      <c r="F20" s="36">
        <f t="shared" si="2"/>
        <v>652.40007065728878</v>
      </c>
      <c r="G20" s="37">
        <f t="shared" si="3"/>
        <v>-42.000070657288802</v>
      </c>
      <c r="H20" s="37">
        <f t="shared" si="4"/>
        <v>42.000070657288802</v>
      </c>
      <c r="I20" s="37">
        <f t="shared" si="5"/>
        <v>1764.0059352172518</v>
      </c>
      <c r="J20" s="37">
        <f t="shared" si="6"/>
        <v>6.8807455205256884E-2</v>
      </c>
    </row>
    <row r="21" spans="1:10" x14ac:dyDescent="0.25">
      <c r="A21" s="33">
        <v>20</v>
      </c>
      <c r="B21" s="34">
        <v>41487</v>
      </c>
      <c r="C21" s="33">
        <v>611.70000000000005</v>
      </c>
      <c r="D21" s="36">
        <f t="shared" si="0"/>
        <v>636.95721604750838</v>
      </c>
      <c r="E21" s="36">
        <f t="shared" si="1"/>
        <v>-1.9913972688209567</v>
      </c>
      <c r="F21" s="36">
        <f t="shared" si="2"/>
        <v>643.27152005938547</v>
      </c>
      <c r="G21" s="37">
        <f t="shared" si="3"/>
        <v>-31.571520059385421</v>
      </c>
      <c r="H21" s="37">
        <f t="shared" si="4"/>
        <v>31.571520059385421</v>
      </c>
      <c r="I21" s="37">
        <f t="shared" si="5"/>
        <v>996.76087886017604</v>
      </c>
      <c r="J21" s="37">
        <f t="shared" si="6"/>
        <v>5.161275144578293E-2</v>
      </c>
    </row>
    <row r="22" spans="1:10" x14ac:dyDescent="0.25">
      <c r="A22" s="33">
        <v>21</v>
      </c>
      <c r="B22" s="34">
        <v>41518</v>
      </c>
      <c r="C22" s="33">
        <v>620.9</v>
      </c>
      <c r="D22" s="36">
        <f t="shared" si="0"/>
        <v>632.15265502295006</v>
      </c>
      <c r="E22" s="36">
        <f t="shared" si="1"/>
        <v>-2.5540300199684305</v>
      </c>
      <c r="F22" s="36">
        <f t="shared" si="2"/>
        <v>634.96581877868744</v>
      </c>
      <c r="G22" s="37">
        <f t="shared" si="3"/>
        <v>-14.065818778687458</v>
      </c>
      <c r="H22" s="37">
        <f t="shared" si="4"/>
        <v>14.065818778687458</v>
      </c>
      <c r="I22" s="37">
        <f t="shared" si="5"/>
        <v>197.84725791487674</v>
      </c>
      <c r="J22" s="37">
        <f t="shared" si="6"/>
        <v>2.2653919759522401E-2</v>
      </c>
    </row>
    <row r="23" spans="1:10" x14ac:dyDescent="0.25">
      <c r="A23" s="33">
        <v>22</v>
      </c>
      <c r="B23" s="34">
        <v>41548</v>
      </c>
      <c r="C23" s="33">
        <v>633.79999999999995</v>
      </c>
      <c r="D23" s="36">
        <f t="shared" si="0"/>
        <v>630.43890000238525</v>
      </c>
      <c r="E23" s="36">
        <f t="shared" si="1"/>
        <v>-2.3859750200877055</v>
      </c>
      <c r="F23" s="36">
        <f t="shared" si="2"/>
        <v>629.59862500298163</v>
      </c>
      <c r="G23" s="37">
        <f t="shared" si="3"/>
        <v>4.2013749970183198</v>
      </c>
      <c r="H23" s="37">
        <f t="shared" si="4"/>
        <v>4.2013749970183198</v>
      </c>
      <c r="I23" s="37">
        <f t="shared" si="5"/>
        <v>17.651551865570688</v>
      </c>
      <c r="J23" s="37">
        <f t="shared" si="6"/>
        <v>6.6288655680314295E-3</v>
      </c>
    </row>
    <row r="24" spans="1:10" x14ac:dyDescent="0.25">
      <c r="A24" s="33">
        <v>23</v>
      </c>
      <c r="B24" s="34">
        <v>41579</v>
      </c>
      <c r="C24" s="33">
        <v>638.29999999999995</v>
      </c>
      <c r="D24" s="36">
        <f t="shared" si="0"/>
        <v>630.10233998583806</v>
      </c>
      <c r="E24" s="36">
        <f t="shared" si="1"/>
        <v>-1.9760920193796037</v>
      </c>
      <c r="F24" s="36">
        <f t="shared" si="2"/>
        <v>628.05292498229755</v>
      </c>
      <c r="G24" s="37">
        <f t="shared" si="3"/>
        <v>10.2470750177024</v>
      </c>
      <c r="H24" s="37">
        <f t="shared" si="4"/>
        <v>10.2470750177024</v>
      </c>
      <c r="I24" s="37">
        <f t="shared" si="5"/>
        <v>105.00254641842065</v>
      </c>
      <c r="J24" s="37">
        <f t="shared" si="6"/>
        <v>1.6053697348742599E-2</v>
      </c>
    </row>
    <row r="25" spans="1:10" x14ac:dyDescent="0.25">
      <c r="A25" s="33">
        <v>24</v>
      </c>
      <c r="B25" s="34">
        <v>41609</v>
      </c>
      <c r="C25" s="33">
        <v>624.9</v>
      </c>
      <c r="D25" s="36">
        <f t="shared" si="0"/>
        <v>627.48099837316681</v>
      </c>
      <c r="E25" s="36">
        <f t="shared" si="1"/>
        <v>-2.1051419380379319</v>
      </c>
      <c r="F25" s="36">
        <f t="shared" si="2"/>
        <v>628.12624796645844</v>
      </c>
      <c r="G25" s="37">
        <f t="shared" si="3"/>
        <v>-3.2262479664584589</v>
      </c>
      <c r="H25" s="37">
        <f t="shared" si="4"/>
        <v>3.2262479664584589</v>
      </c>
      <c r="I25" s="37">
        <f t="shared" si="5"/>
        <v>10.408675941077341</v>
      </c>
      <c r="J25" s="37">
        <f t="shared" si="6"/>
        <v>5.1628227979812116E-3</v>
      </c>
    </row>
    <row r="26" spans="1:10" x14ac:dyDescent="0.25">
      <c r="A26" s="33">
        <v>25</v>
      </c>
      <c r="B26" s="34">
        <v>41640</v>
      </c>
      <c r="C26" s="33">
        <v>633.9</v>
      </c>
      <c r="D26" s="36">
        <f t="shared" si="0"/>
        <v>627.08068514810316</v>
      </c>
      <c r="E26" s="36">
        <f t="shared" si="1"/>
        <v>-1.7641761954430768</v>
      </c>
      <c r="F26" s="36">
        <f t="shared" si="2"/>
        <v>625.37585643512887</v>
      </c>
      <c r="G26" s="37">
        <f t="shared" si="3"/>
        <v>8.5241435648711104</v>
      </c>
      <c r="H26" s="37">
        <f t="shared" si="4"/>
        <v>8.5241435648711104</v>
      </c>
      <c r="I26" s="37">
        <f t="shared" si="5"/>
        <v>72.661023514533568</v>
      </c>
      <c r="J26" s="37">
        <f t="shared" si="6"/>
        <v>1.3447142396073688E-2</v>
      </c>
    </row>
    <row r="27" spans="1:10" x14ac:dyDescent="0.25">
      <c r="A27" s="33">
        <v>26</v>
      </c>
      <c r="B27" s="34">
        <v>41671</v>
      </c>
      <c r="C27" s="33">
        <v>629.6</v>
      </c>
      <c r="D27" s="36">
        <f t="shared" si="0"/>
        <v>626.17320716212816</v>
      </c>
      <c r="E27" s="36">
        <f t="shared" si="1"/>
        <v>-1.59283655354946</v>
      </c>
      <c r="F27" s="36">
        <f t="shared" si="2"/>
        <v>625.31650895266012</v>
      </c>
      <c r="G27" s="37">
        <f t="shared" si="3"/>
        <v>4.2834910473399077</v>
      </c>
      <c r="H27" s="37">
        <f t="shared" si="4"/>
        <v>4.2834910473399077</v>
      </c>
      <c r="I27" s="37">
        <f t="shared" si="5"/>
        <v>18.34829555264114</v>
      </c>
      <c r="J27" s="37">
        <f t="shared" si="6"/>
        <v>6.8035118286847327E-3</v>
      </c>
    </row>
    <row r="28" spans="1:10" x14ac:dyDescent="0.25">
      <c r="A28" s="33">
        <v>27</v>
      </c>
      <c r="B28" s="34">
        <v>41699</v>
      </c>
      <c r="C28" s="33">
        <v>624.5</v>
      </c>
      <c r="D28" s="36">
        <f t="shared" si="0"/>
        <v>624.56429648686299</v>
      </c>
      <c r="E28" s="36">
        <f t="shared" si="1"/>
        <v>-1.596051377892604</v>
      </c>
      <c r="F28" s="36">
        <f t="shared" si="2"/>
        <v>624.58037060857873</v>
      </c>
      <c r="G28" s="37">
        <f t="shared" si="3"/>
        <v>-8.0370608578732572E-2</v>
      </c>
      <c r="H28" s="37">
        <f t="shared" si="4"/>
        <v>8.0370608578732572E-2</v>
      </c>
      <c r="I28" s="37">
        <f t="shared" si="5"/>
        <v>6.4594347233158413E-3</v>
      </c>
      <c r="J28" s="37">
        <f t="shared" si="6"/>
        <v>1.2869593047034838E-4</v>
      </c>
    </row>
    <row r="29" spans="1:10" x14ac:dyDescent="0.25">
      <c r="A29" s="33">
        <v>28</v>
      </c>
      <c r="B29" s="34">
        <v>41730</v>
      </c>
      <c r="C29" s="33">
        <v>611.79999999999995</v>
      </c>
      <c r="D29" s="36">
        <f t="shared" si="0"/>
        <v>620.73459608717633</v>
      </c>
      <c r="E29" s="36">
        <f t="shared" si="1"/>
        <v>-2.042781182251415</v>
      </c>
      <c r="F29" s="36">
        <f t="shared" si="2"/>
        <v>622.96824510897034</v>
      </c>
      <c r="G29" s="37">
        <f t="shared" si="3"/>
        <v>-11.168245108970382</v>
      </c>
      <c r="H29" s="37">
        <f t="shared" si="4"/>
        <v>11.168245108970382</v>
      </c>
      <c r="I29" s="37">
        <f t="shared" si="5"/>
        <v>124.72969881404086</v>
      </c>
      <c r="J29" s="37">
        <f t="shared" si="6"/>
        <v>1.8254732116656396E-2</v>
      </c>
    </row>
    <row r="30" spans="1:10" x14ac:dyDescent="0.25">
      <c r="A30" s="33">
        <v>29</v>
      </c>
      <c r="B30" s="34">
        <v>41760</v>
      </c>
      <c r="C30" s="33">
        <v>592.29999999999995</v>
      </c>
      <c r="D30" s="36">
        <f t="shared" si="0"/>
        <v>613.41345192393999</v>
      </c>
      <c r="E30" s="36">
        <f t="shared" si="1"/>
        <v>-3.0984537784484001</v>
      </c>
      <c r="F30" s="36">
        <f t="shared" si="2"/>
        <v>618.69181490492497</v>
      </c>
      <c r="G30" s="37">
        <f t="shared" si="3"/>
        <v>-26.391814904925013</v>
      </c>
      <c r="H30" s="37">
        <f t="shared" si="4"/>
        <v>26.391814904925013</v>
      </c>
      <c r="I30" s="37">
        <f t="shared" si="5"/>
        <v>696.52789397582205</v>
      </c>
      <c r="J30" s="37">
        <f t="shared" si="6"/>
        <v>4.4558188257513114E-2</v>
      </c>
    </row>
    <row r="31" spans="1:10" x14ac:dyDescent="0.25">
      <c r="A31" s="33">
        <v>30</v>
      </c>
      <c r="B31" s="34">
        <v>41791</v>
      </c>
      <c r="C31" s="33">
        <v>570.20000000000005</v>
      </c>
      <c r="D31" s="36">
        <f t="shared" si="0"/>
        <v>602.29199851639328</v>
      </c>
      <c r="E31" s="36">
        <f t="shared" si="1"/>
        <v>-4.7030537042680622</v>
      </c>
      <c r="F31" s="36">
        <f t="shared" si="2"/>
        <v>610.31499814549159</v>
      </c>
      <c r="G31" s="37">
        <f t="shared" si="3"/>
        <v>-40.114998145491541</v>
      </c>
      <c r="H31" s="37">
        <f t="shared" si="4"/>
        <v>40.114998145491541</v>
      </c>
      <c r="I31" s="37">
        <f t="shared" si="5"/>
        <v>1609.2130762127897</v>
      </c>
      <c r="J31" s="37">
        <f t="shared" si="6"/>
        <v>7.0352504639585298E-2</v>
      </c>
    </row>
    <row r="32" spans="1:10" x14ac:dyDescent="0.25">
      <c r="A32" s="33">
        <v>31</v>
      </c>
      <c r="B32" s="34">
        <v>41821</v>
      </c>
      <c r="C32" s="33">
        <v>568.20000000000005</v>
      </c>
      <c r="D32" s="36">
        <f t="shared" si="0"/>
        <v>591.71115584970016</v>
      </c>
      <c r="E32" s="36">
        <f t="shared" si="1"/>
        <v>-5.8786114967530736</v>
      </c>
      <c r="F32" s="36">
        <f t="shared" si="2"/>
        <v>597.58894481212519</v>
      </c>
      <c r="G32" s="37">
        <f t="shared" si="3"/>
        <v>-29.388944812125146</v>
      </c>
      <c r="H32" s="37">
        <f t="shared" si="4"/>
        <v>29.388944812125146</v>
      </c>
      <c r="I32" s="37">
        <f t="shared" si="5"/>
        <v>863.71007717013754</v>
      </c>
      <c r="J32" s="37">
        <f t="shared" si="6"/>
        <v>5.172288773693267E-2</v>
      </c>
    </row>
    <row r="33" spans="1:10" x14ac:dyDescent="0.25">
      <c r="A33" s="33">
        <v>32</v>
      </c>
      <c r="B33" s="34">
        <v>41852</v>
      </c>
      <c r="C33" s="33">
        <v>571.6</v>
      </c>
      <c r="D33" s="36">
        <f t="shared" si="0"/>
        <v>582.98603548235781</v>
      </c>
      <c r="E33" s="36">
        <f t="shared" si="1"/>
        <v>-6.4479132708709299</v>
      </c>
      <c r="F33" s="36">
        <f t="shared" si="2"/>
        <v>585.83254435294714</v>
      </c>
      <c r="G33" s="37">
        <f t="shared" si="3"/>
        <v>-14.232544352947116</v>
      </c>
      <c r="H33" s="37">
        <f t="shared" si="4"/>
        <v>14.232544352947116</v>
      </c>
      <c r="I33" s="37">
        <f t="shared" si="5"/>
        <v>202.56531875860685</v>
      </c>
      <c r="J33" s="37">
        <f t="shared" si="6"/>
        <v>2.4899482772825603E-2</v>
      </c>
    </row>
    <row r="34" spans="1:10" x14ac:dyDescent="0.25">
      <c r="A34" s="33">
        <v>33</v>
      </c>
      <c r="B34" s="34">
        <v>41883</v>
      </c>
      <c r="C34" s="33">
        <v>575.79999999999995</v>
      </c>
      <c r="D34" s="36">
        <f t="shared" si="0"/>
        <v>576.39049776918955</v>
      </c>
      <c r="E34" s="36">
        <f t="shared" si="1"/>
        <v>-6.4774381593303954</v>
      </c>
      <c r="F34" s="36">
        <f t="shared" si="2"/>
        <v>576.53812221148689</v>
      </c>
      <c r="G34" s="37">
        <f t="shared" si="3"/>
        <v>-0.7381222114869388</v>
      </c>
      <c r="H34" s="37">
        <f t="shared" si="4"/>
        <v>0.7381222114869388</v>
      </c>
      <c r="I34" s="37">
        <f t="shared" si="5"/>
        <v>0.54482439909036917</v>
      </c>
      <c r="J34" s="37">
        <f t="shared" si="6"/>
        <v>1.2819072794146211E-3</v>
      </c>
    </row>
    <row r="35" spans="1:10" x14ac:dyDescent="0.25">
      <c r="A35" s="33">
        <v>34</v>
      </c>
      <c r="B35" s="34">
        <v>41913</v>
      </c>
      <c r="C35" s="33">
        <v>587.1</v>
      </c>
      <c r="D35" s="36">
        <f t="shared" si="0"/>
        <v>573.35044768788737</v>
      </c>
      <c r="E35" s="36">
        <f t="shared" si="1"/>
        <v>-5.789960543724753</v>
      </c>
      <c r="F35" s="36">
        <f t="shared" si="2"/>
        <v>569.91305960985915</v>
      </c>
      <c r="G35" s="37">
        <f t="shared" si="3"/>
        <v>17.186940390140876</v>
      </c>
      <c r="H35" s="37">
        <f t="shared" si="4"/>
        <v>17.186940390140876</v>
      </c>
      <c r="I35" s="37">
        <f t="shared" si="5"/>
        <v>295.39091997425578</v>
      </c>
      <c r="J35" s="37">
        <f t="shared" si="6"/>
        <v>2.9274298058492378E-2</v>
      </c>
    </row>
    <row r="36" spans="1:10" x14ac:dyDescent="0.25">
      <c r="A36" s="33">
        <v>35</v>
      </c>
      <c r="B36" s="34">
        <v>41944</v>
      </c>
      <c r="C36" s="33">
        <v>581.70000000000005</v>
      </c>
      <c r="D36" s="36">
        <f t="shared" si="0"/>
        <v>570.38838971533016</v>
      </c>
      <c r="E36" s="36">
        <f t="shared" si="1"/>
        <v>-5.2243800294912441</v>
      </c>
      <c r="F36" s="36">
        <f t="shared" si="2"/>
        <v>567.56048714416261</v>
      </c>
      <c r="G36" s="37">
        <f t="shared" si="3"/>
        <v>14.139512855837438</v>
      </c>
      <c r="H36" s="37">
        <f t="shared" si="4"/>
        <v>14.139512855837438</v>
      </c>
      <c r="I36" s="37">
        <f t="shared" si="5"/>
        <v>199.92582380039218</v>
      </c>
      <c r="J36" s="37">
        <f t="shared" si="6"/>
        <v>2.430722512607433E-2</v>
      </c>
    </row>
    <row r="37" spans="1:10" x14ac:dyDescent="0.25">
      <c r="A37" s="33">
        <v>36</v>
      </c>
      <c r="B37" s="34">
        <v>41974</v>
      </c>
      <c r="C37" s="33">
        <v>575.9</v>
      </c>
      <c r="D37" s="36">
        <f t="shared" si="0"/>
        <v>567.31120774867122</v>
      </c>
      <c r="E37" s="36">
        <f t="shared" si="1"/>
        <v>-4.794940416924784</v>
      </c>
      <c r="F37" s="36">
        <f t="shared" si="2"/>
        <v>565.16400968583889</v>
      </c>
      <c r="G37" s="37">
        <f t="shared" si="3"/>
        <v>10.735990314161086</v>
      </c>
      <c r="H37" s="37">
        <f t="shared" si="4"/>
        <v>10.735990314161086</v>
      </c>
      <c r="I37" s="37">
        <f t="shared" si="5"/>
        <v>115.26148802576064</v>
      </c>
      <c r="J37" s="37">
        <f t="shared" si="6"/>
        <v>1.8642108550375215E-2</v>
      </c>
    </row>
    <row r="38" spans="1:10" x14ac:dyDescent="0.25">
      <c r="A38" s="33">
        <v>37</v>
      </c>
      <c r="B38" s="34">
        <v>42005</v>
      </c>
      <c r="C38" s="33">
        <v>582.79999999999995</v>
      </c>
      <c r="D38" s="36">
        <f t="shared" si="0"/>
        <v>566.57301386539712</v>
      </c>
      <c r="E38" s="36">
        <f t="shared" si="1"/>
        <v>-3.9835911101946491</v>
      </c>
      <c r="F38" s="36">
        <f t="shared" si="2"/>
        <v>562.51626733174646</v>
      </c>
      <c r="G38" s="37">
        <f t="shared" si="3"/>
        <v>20.283732668253492</v>
      </c>
      <c r="H38" s="37">
        <f t="shared" si="4"/>
        <v>20.283732668253492</v>
      </c>
      <c r="I38" s="37">
        <f t="shared" si="5"/>
        <v>411.42981095717391</v>
      </c>
      <c r="J38" s="37">
        <f t="shared" si="6"/>
        <v>3.4803933885129534E-2</v>
      </c>
    </row>
    <row r="39" spans="1:10" x14ac:dyDescent="0.25">
      <c r="A39" s="33">
        <v>38</v>
      </c>
      <c r="B39" s="34">
        <v>42036</v>
      </c>
      <c r="C39" s="33">
        <v>581.1</v>
      </c>
      <c r="D39" s="36">
        <f t="shared" si="0"/>
        <v>566.29153820416195</v>
      </c>
      <c r="E39" s="36">
        <f t="shared" si="1"/>
        <v>-3.2431680204027518</v>
      </c>
      <c r="F39" s="36">
        <f t="shared" si="2"/>
        <v>562.58942275520246</v>
      </c>
      <c r="G39" s="37">
        <f t="shared" si="3"/>
        <v>18.51057724479756</v>
      </c>
      <c r="H39" s="37">
        <f t="shared" si="4"/>
        <v>18.51057724479756</v>
      </c>
      <c r="I39" s="37">
        <f t="shared" si="5"/>
        <v>342.64146993561724</v>
      </c>
      <c r="J39" s="37">
        <f t="shared" si="6"/>
        <v>3.1854374883492617E-2</v>
      </c>
    </row>
    <row r="40" spans="1:10" x14ac:dyDescent="0.25">
      <c r="A40" s="33">
        <v>39</v>
      </c>
      <c r="B40" s="34">
        <v>42064</v>
      </c>
      <c r="C40" s="33">
        <v>571.70000000000005</v>
      </c>
      <c r="D40" s="36">
        <f t="shared" si="0"/>
        <v>564.77869614700739</v>
      </c>
      <c r="E40" s="36">
        <f t="shared" si="1"/>
        <v>-2.897102827753113</v>
      </c>
      <c r="F40" s="36">
        <f t="shared" si="2"/>
        <v>563.04837018375918</v>
      </c>
      <c r="G40" s="37">
        <f t="shared" si="3"/>
        <v>8.6516298162408702</v>
      </c>
      <c r="H40" s="37">
        <f t="shared" si="4"/>
        <v>8.6516298162408702</v>
      </c>
      <c r="I40" s="37">
        <f t="shared" si="5"/>
        <v>74.85069847726804</v>
      </c>
      <c r="J40" s="37">
        <f t="shared" si="6"/>
        <v>1.5133163925556883E-2</v>
      </c>
    </row>
    <row r="41" spans="1:10" x14ac:dyDescent="0.25">
      <c r="A41" s="33">
        <v>40</v>
      </c>
      <c r="B41" s="34">
        <v>42095</v>
      </c>
      <c r="C41" s="33">
        <v>553</v>
      </c>
      <c r="D41" s="36">
        <f t="shared" si="0"/>
        <v>560.10527465540349</v>
      </c>
      <c r="E41" s="36">
        <f t="shared" si="1"/>
        <v>-3.2523665605232712</v>
      </c>
      <c r="F41" s="36">
        <f t="shared" si="2"/>
        <v>561.88159331925431</v>
      </c>
      <c r="G41" s="37">
        <f t="shared" si="3"/>
        <v>-8.8815933192543071</v>
      </c>
      <c r="H41" s="37">
        <f t="shared" si="4"/>
        <v>8.8815933192543071</v>
      </c>
      <c r="I41" s="37">
        <f t="shared" si="5"/>
        <v>78.882699888622739</v>
      </c>
      <c r="J41" s="37">
        <f t="shared" si="6"/>
        <v>1.6060747412756433E-2</v>
      </c>
    </row>
    <row r="42" spans="1:10" x14ac:dyDescent="0.25">
      <c r="A42" s="33">
        <v>41</v>
      </c>
      <c r="B42" s="34">
        <v>42125</v>
      </c>
      <c r="C42" s="33">
        <v>531.9</v>
      </c>
      <c r="D42" s="36">
        <f t="shared" si="0"/>
        <v>551.86232647590418</v>
      </c>
      <c r="E42" s="36">
        <f t="shared" si="1"/>
        <v>-4.2504828843184788</v>
      </c>
      <c r="F42" s="36">
        <f t="shared" si="2"/>
        <v>556.85290809488026</v>
      </c>
      <c r="G42" s="37">
        <f t="shared" si="3"/>
        <v>-24.952908094880286</v>
      </c>
      <c r="H42" s="37">
        <f t="shared" si="4"/>
        <v>24.952908094880286</v>
      </c>
      <c r="I42" s="37">
        <f t="shared" si="5"/>
        <v>622.64762239154209</v>
      </c>
      <c r="J42" s="37">
        <f t="shared" si="6"/>
        <v>4.6912780776236673E-2</v>
      </c>
    </row>
    <row r="43" spans="1:10" x14ac:dyDescent="0.25">
      <c r="A43" s="33">
        <v>42</v>
      </c>
      <c r="B43" s="34">
        <v>42156</v>
      </c>
      <c r="C43" s="33">
        <v>510.9</v>
      </c>
      <c r="D43" s="36">
        <f t="shared" si="0"/>
        <v>540.26947487326856</v>
      </c>
      <c r="E43" s="36">
        <f t="shared" si="1"/>
        <v>-5.7189566279819068</v>
      </c>
      <c r="F43" s="36">
        <f t="shared" si="2"/>
        <v>547.61184359158574</v>
      </c>
      <c r="G43" s="37">
        <f t="shared" si="3"/>
        <v>-36.711843591585762</v>
      </c>
      <c r="H43" s="37">
        <f t="shared" si="4"/>
        <v>36.711843591585762</v>
      </c>
      <c r="I43" s="37">
        <f t="shared" si="5"/>
        <v>1347.7594598930566</v>
      </c>
      <c r="J43" s="37">
        <f t="shared" si="6"/>
        <v>7.1857200218410189E-2</v>
      </c>
    </row>
    <row r="44" spans="1:10" x14ac:dyDescent="0.25">
      <c r="A44" s="33">
        <v>43</v>
      </c>
      <c r="B44" s="34">
        <v>42186</v>
      </c>
      <c r="C44" s="33">
        <v>501.8</v>
      </c>
      <c r="D44" s="36">
        <f t="shared" si="0"/>
        <v>528.00041459622935</v>
      </c>
      <c r="E44" s="36">
        <f t="shared" si="1"/>
        <v>-7.0289773577933694</v>
      </c>
      <c r="F44" s="36">
        <f t="shared" si="2"/>
        <v>534.55051824528664</v>
      </c>
      <c r="G44" s="37">
        <f t="shared" si="3"/>
        <v>-32.750518245286628</v>
      </c>
      <c r="H44" s="37">
        <f t="shared" si="4"/>
        <v>32.750518245286628</v>
      </c>
      <c r="I44" s="37">
        <f t="shared" si="5"/>
        <v>1072.5964453348522</v>
      </c>
      <c r="J44" s="37">
        <f t="shared" si="6"/>
        <v>6.5266078607585945E-2</v>
      </c>
    </row>
    <row r="45" spans="1:10" x14ac:dyDescent="0.25">
      <c r="A45" s="33">
        <v>44</v>
      </c>
      <c r="B45" s="34">
        <v>42217</v>
      </c>
      <c r="C45" s="33">
        <v>506.3</v>
      </c>
      <c r="D45" s="36">
        <f t="shared" si="0"/>
        <v>518.0371497907488</v>
      </c>
      <c r="E45" s="36">
        <f t="shared" si="1"/>
        <v>-7.615834847330806</v>
      </c>
      <c r="F45" s="36">
        <f t="shared" si="2"/>
        <v>520.97143723843601</v>
      </c>
      <c r="G45" s="37">
        <f t="shared" si="3"/>
        <v>-14.671437238435999</v>
      </c>
      <c r="H45" s="37">
        <f t="shared" si="4"/>
        <v>14.671437238435999</v>
      </c>
      <c r="I45" s="37">
        <f t="shared" si="5"/>
        <v>215.25107064136654</v>
      </c>
      <c r="J45" s="37">
        <f t="shared" si="6"/>
        <v>2.897775476681019E-2</v>
      </c>
    </row>
    <row r="46" spans="1:10" x14ac:dyDescent="0.25">
      <c r="A46" s="33">
        <v>45</v>
      </c>
      <c r="B46" s="34">
        <v>42248</v>
      </c>
      <c r="C46" s="33">
        <v>513.20000000000005</v>
      </c>
      <c r="D46" s="36">
        <f t="shared" si="0"/>
        <v>510.97705195473441</v>
      </c>
      <c r="E46" s="36">
        <f t="shared" si="1"/>
        <v>-7.5046874450675238</v>
      </c>
      <c r="F46" s="36">
        <f t="shared" si="2"/>
        <v>510.421314943418</v>
      </c>
      <c r="G46" s="37">
        <f t="shared" si="3"/>
        <v>2.7786850565820487</v>
      </c>
      <c r="H46" s="37">
        <f t="shared" si="4"/>
        <v>2.7786850565820487</v>
      </c>
      <c r="I46" s="37">
        <f t="shared" si="5"/>
        <v>7.7210906436723832</v>
      </c>
      <c r="J46" s="37">
        <f t="shared" si="6"/>
        <v>5.414429182739767E-3</v>
      </c>
    </row>
    <row r="47" spans="1:10" x14ac:dyDescent="0.25">
      <c r="A47" s="33">
        <v>46</v>
      </c>
      <c r="B47" s="34">
        <v>42278</v>
      </c>
      <c r="C47" s="33">
        <v>523.5</v>
      </c>
      <c r="D47" s="36">
        <f t="shared" si="0"/>
        <v>507.47789160773351</v>
      </c>
      <c r="E47" s="36">
        <f t="shared" si="1"/>
        <v>-6.7035820254541978</v>
      </c>
      <c r="F47" s="36">
        <f t="shared" si="2"/>
        <v>503.47236450966687</v>
      </c>
      <c r="G47" s="37">
        <f t="shared" si="3"/>
        <v>20.027635490333125</v>
      </c>
      <c r="H47" s="37">
        <f t="shared" si="4"/>
        <v>20.027635490333125</v>
      </c>
      <c r="I47" s="37">
        <f t="shared" si="5"/>
        <v>401.10618333365096</v>
      </c>
      <c r="J47" s="37">
        <f t="shared" si="6"/>
        <v>3.8257183362622973E-2</v>
      </c>
    </row>
    <row r="48" spans="1:10" x14ac:dyDescent="0.25">
      <c r="A48" s="33">
        <v>47</v>
      </c>
      <c r="B48" s="34">
        <v>42309</v>
      </c>
      <c r="C48" s="33">
        <v>521.70000000000005</v>
      </c>
      <c r="D48" s="36">
        <f t="shared" si="0"/>
        <v>504.95944766582352</v>
      </c>
      <c r="E48" s="36">
        <f t="shared" si="1"/>
        <v>-5.8665544087453565</v>
      </c>
      <c r="F48" s="36">
        <f t="shared" si="2"/>
        <v>500.77430958227933</v>
      </c>
      <c r="G48" s="37">
        <f t="shared" si="3"/>
        <v>20.925690417720716</v>
      </c>
      <c r="H48" s="37">
        <f t="shared" si="4"/>
        <v>20.925690417720716</v>
      </c>
      <c r="I48" s="37">
        <f t="shared" si="5"/>
        <v>437.88451945828859</v>
      </c>
      <c r="J48" s="37">
        <f t="shared" si="6"/>
        <v>4.0110581594250939E-2</v>
      </c>
    </row>
    <row r="49" spans="1:10" x14ac:dyDescent="0.25">
      <c r="A49" s="33">
        <v>48</v>
      </c>
      <c r="B49" s="34">
        <v>42339</v>
      </c>
      <c r="C49" s="33">
        <v>515.70000000000005</v>
      </c>
      <c r="D49" s="36">
        <f t="shared" si="0"/>
        <v>502.41431460566253</v>
      </c>
      <c r="E49" s="36">
        <f t="shared" si="1"/>
        <v>-5.2022701390284842</v>
      </c>
      <c r="F49" s="36">
        <f t="shared" si="2"/>
        <v>499.09289325707817</v>
      </c>
      <c r="G49" s="37">
        <f t="shared" si="3"/>
        <v>16.607106742921872</v>
      </c>
      <c r="H49" s="37">
        <f t="shared" si="4"/>
        <v>16.607106742921872</v>
      </c>
      <c r="I49" s="37">
        <f t="shared" si="5"/>
        <v>275.79599437080111</v>
      </c>
      <c r="J49" s="37">
        <f t="shared" si="6"/>
        <v>3.2203038089823291E-2</v>
      </c>
    </row>
    <row r="50" spans="1:10" x14ac:dyDescent="0.25">
      <c r="A50" s="33">
        <v>49</v>
      </c>
      <c r="B50" s="34">
        <v>42370</v>
      </c>
      <c r="C50" s="33">
        <v>518.1</v>
      </c>
      <c r="D50" s="36">
        <f t="shared" si="0"/>
        <v>501.38963557330726</v>
      </c>
      <c r="E50" s="36">
        <f t="shared" si="1"/>
        <v>-4.3667519176938407</v>
      </c>
      <c r="F50" s="36">
        <f t="shared" si="2"/>
        <v>497.21204446663404</v>
      </c>
      <c r="G50" s="37">
        <f t="shared" si="3"/>
        <v>20.887955533365982</v>
      </c>
      <c r="H50" s="37">
        <f t="shared" si="4"/>
        <v>20.887955533365982</v>
      </c>
      <c r="I50" s="37">
        <f t="shared" si="5"/>
        <v>436.30668636387458</v>
      </c>
      <c r="J50" s="37">
        <f t="shared" si="6"/>
        <v>4.0316455381906931E-2</v>
      </c>
    </row>
    <row r="51" spans="1:10" x14ac:dyDescent="0.25">
      <c r="A51" s="33">
        <v>50</v>
      </c>
      <c r="B51" s="34">
        <v>42401</v>
      </c>
      <c r="C51" s="33">
        <v>510.2</v>
      </c>
      <c r="D51" s="36">
        <f t="shared" si="0"/>
        <v>499.65830692449077</v>
      </c>
      <c r="E51" s="36">
        <f t="shared" si="1"/>
        <v>-3.8396672639183698</v>
      </c>
      <c r="F51" s="36">
        <f t="shared" si="2"/>
        <v>497.02288365561344</v>
      </c>
      <c r="G51" s="37">
        <f t="shared" si="3"/>
        <v>13.177116344386548</v>
      </c>
      <c r="H51" s="37">
        <f t="shared" si="4"/>
        <v>13.177116344386548</v>
      </c>
      <c r="I51" s="37">
        <f t="shared" si="5"/>
        <v>173.63639515349908</v>
      </c>
      <c r="J51" s="37">
        <f t="shared" si="6"/>
        <v>2.5827354653834865E-2</v>
      </c>
    </row>
    <row r="52" spans="1:10" x14ac:dyDescent="0.25">
      <c r="A52" s="33">
        <v>51</v>
      </c>
      <c r="B52" s="34">
        <v>42430</v>
      </c>
      <c r="C52" s="33">
        <v>500</v>
      </c>
      <c r="D52" s="36">
        <f t="shared" si="0"/>
        <v>496.65491172845793</v>
      </c>
      <c r="E52" s="36">
        <f t="shared" si="1"/>
        <v>-3.6724128503412641</v>
      </c>
      <c r="F52" s="36">
        <f t="shared" si="2"/>
        <v>495.81863966057239</v>
      </c>
      <c r="G52" s="37">
        <f t="shared" si="3"/>
        <v>4.1813603394276129</v>
      </c>
      <c r="H52" s="37">
        <f t="shared" si="4"/>
        <v>4.1813603394276129</v>
      </c>
      <c r="I52" s="37">
        <f t="shared" si="5"/>
        <v>17.483774288138203</v>
      </c>
      <c r="J52" s="37">
        <f t="shared" si="6"/>
        <v>8.3627206788552261E-3</v>
      </c>
    </row>
    <row r="53" spans="1:10" x14ac:dyDescent="0.25">
      <c r="A53" s="33">
        <v>52</v>
      </c>
      <c r="B53" s="34">
        <v>42461</v>
      </c>
      <c r="C53" s="33">
        <v>486.1</v>
      </c>
      <c r="D53" s="36">
        <f t="shared" si="0"/>
        <v>491.60599910249334</v>
      </c>
      <c r="E53" s="36">
        <f t="shared" si="1"/>
        <v>-3.9477128054659296</v>
      </c>
      <c r="F53" s="36">
        <f t="shared" si="2"/>
        <v>492.98249887811664</v>
      </c>
      <c r="G53" s="37">
        <f t="shared" si="3"/>
        <v>-6.8824988781166212</v>
      </c>
      <c r="H53" s="37">
        <f t="shared" si="4"/>
        <v>6.8824988781166212</v>
      </c>
      <c r="I53" s="37">
        <f t="shared" si="5"/>
        <v>47.368790807276547</v>
      </c>
      <c r="J53" s="37">
        <f t="shared" si="6"/>
        <v>1.4158607031714917E-2</v>
      </c>
    </row>
    <row r="54" spans="1:10" x14ac:dyDescent="0.25">
      <c r="A54" s="33">
        <v>53</v>
      </c>
      <c r="B54" s="34">
        <v>42491</v>
      </c>
      <c r="C54" s="33">
        <v>470.2</v>
      </c>
      <c r="D54" s="36">
        <f t="shared" si="0"/>
        <v>484.16662903762199</v>
      </c>
      <c r="E54" s="36">
        <f t="shared" si="1"/>
        <v>-4.6460442573470146</v>
      </c>
      <c r="F54" s="36">
        <f t="shared" si="2"/>
        <v>487.65828629702742</v>
      </c>
      <c r="G54" s="37">
        <f t="shared" si="3"/>
        <v>-17.458286297027428</v>
      </c>
      <c r="H54" s="37">
        <f t="shared" si="4"/>
        <v>17.458286297027428</v>
      </c>
      <c r="I54" s="37">
        <f t="shared" si="5"/>
        <v>304.79176042897564</v>
      </c>
      <c r="J54" s="37">
        <f t="shared" si="6"/>
        <v>3.7129490210607033E-2</v>
      </c>
    </row>
    <row r="55" spans="1:10" x14ac:dyDescent="0.25">
      <c r="A55" s="33">
        <v>54</v>
      </c>
      <c r="B55" s="34">
        <v>42522</v>
      </c>
      <c r="C55" s="33">
        <v>450.1</v>
      </c>
      <c r="D55" s="36">
        <f t="shared" si="0"/>
        <v>473.63646782422006</v>
      </c>
      <c r="E55" s="36">
        <f t="shared" si="1"/>
        <v>-5.8228676485579971</v>
      </c>
      <c r="F55" s="36">
        <f t="shared" si="2"/>
        <v>479.52058478027499</v>
      </c>
      <c r="G55" s="37">
        <f t="shared" si="3"/>
        <v>-29.420584780274964</v>
      </c>
      <c r="H55" s="37">
        <f t="shared" si="4"/>
        <v>29.420584780274964</v>
      </c>
      <c r="I55" s="37">
        <f t="shared" si="5"/>
        <v>865.57080881334684</v>
      </c>
      <c r="J55" s="37">
        <f t="shared" si="6"/>
        <v>6.5364551833536913E-2</v>
      </c>
    </row>
    <row r="56" spans="1:10" x14ac:dyDescent="0.25">
      <c r="A56" s="33">
        <v>55</v>
      </c>
      <c r="B56" s="34">
        <v>42552</v>
      </c>
      <c r="C56" s="33">
        <v>441</v>
      </c>
      <c r="D56" s="36">
        <f t="shared" si="0"/>
        <v>462.4508801405297</v>
      </c>
      <c r="E56" s="36">
        <f t="shared" si="1"/>
        <v>-6.8954116555844696</v>
      </c>
      <c r="F56" s="36">
        <f t="shared" si="2"/>
        <v>467.81360017566209</v>
      </c>
      <c r="G56" s="37">
        <f t="shared" si="3"/>
        <v>-26.813600175662089</v>
      </c>
      <c r="H56" s="37">
        <f t="shared" si="4"/>
        <v>26.813600175662089</v>
      </c>
      <c r="I56" s="37">
        <f t="shared" si="5"/>
        <v>718.96915438026599</v>
      </c>
      <c r="J56" s="37">
        <f t="shared" si="6"/>
        <v>6.0801814457283644E-2</v>
      </c>
    </row>
    <row r="57" spans="1:10" x14ac:dyDescent="0.25">
      <c r="A57" s="33">
        <v>56</v>
      </c>
      <c r="B57" s="34">
        <v>42583</v>
      </c>
      <c r="C57" s="33">
        <v>445.4</v>
      </c>
      <c r="D57" s="36">
        <f t="shared" si="0"/>
        <v>453.52437478795616</v>
      </c>
      <c r="E57" s="36">
        <f t="shared" si="1"/>
        <v>-7.3016303949822845</v>
      </c>
      <c r="F57" s="36">
        <f t="shared" si="2"/>
        <v>455.55546848494521</v>
      </c>
      <c r="G57" s="37">
        <f t="shared" si="3"/>
        <v>-10.155468484945231</v>
      </c>
      <c r="H57" s="37">
        <f t="shared" si="4"/>
        <v>10.155468484945231</v>
      </c>
      <c r="I57" s="37">
        <f t="shared" si="5"/>
        <v>103.1335401487158</v>
      </c>
      <c r="J57" s="37">
        <f t="shared" si="6"/>
        <v>2.2800782408947534E-2</v>
      </c>
    </row>
    <row r="58" spans="1:10" x14ac:dyDescent="0.25">
      <c r="A58" s="33">
        <v>57</v>
      </c>
      <c r="B58" s="34">
        <v>42614</v>
      </c>
      <c r="C58" s="33">
        <v>451.1</v>
      </c>
      <c r="D58" s="36">
        <f t="shared" si="0"/>
        <v>447.19819551437917</v>
      </c>
      <c r="E58" s="36">
        <f t="shared" si="1"/>
        <v>-7.1065401707012272</v>
      </c>
      <c r="F58" s="36">
        <f t="shared" si="2"/>
        <v>446.22274439297388</v>
      </c>
      <c r="G58" s="37">
        <f t="shared" si="3"/>
        <v>4.877255607026143</v>
      </c>
      <c r="H58" s="37">
        <f t="shared" si="4"/>
        <v>4.877255607026143</v>
      </c>
      <c r="I58" s="37">
        <f t="shared" si="5"/>
        <v>23.787622256267952</v>
      </c>
      <c r="J58" s="37">
        <f t="shared" si="6"/>
        <v>1.0811916663768881E-2</v>
      </c>
    </row>
    <row r="59" spans="1:10" x14ac:dyDescent="0.25">
      <c r="A59" s="33">
        <v>58</v>
      </c>
      <c r="B59" s="34">
        <v>42644</v>
      </c>
      <c r="C59" s="33">
        <v>458.4</v>
      </c>
      <c r="D59" s="36">
        <f t="shared" si="0"/>
        <v>443.75332427494237</v>
      </c>
      <c r="E59" s="36">
        <f t="shared" si="1"/>
        <v>-6.3742063844483408</v>
      </c>
      <c r="F59" s="36">
        <f t="shared" si="2"/>
        <v>440.09165534367793</v>
      </c>
      <c r="G59" s="37">
        <f t="shared" si="3"/>
        <v>18.308344656322049</v>
      </c>
      <c r="H59" s="37">
        <f t="shared" si="4"/>
        <v>18.308344656322049</v>
      </c>
      <c r="I59" s="37">
        <f t="shared" si="5"/>
        <v>335.19548405467611</v>
      </c>
      <c r="J59" s="37">
        <f t="shared" si="6"/>
        <v>3.9939669843634493E-2</v>
      </c>
    </row>
    <row r="60" spans="1:10" x14ac:dyDescent="0.25">
      <c r="A60" s="33">
        <v>59</v>
      </c>
      <c r="B60" s="34">
        <v>42675</v>
      </c>
      <c r="C60" s="33">
        <v>463</v>
      </c>
      <c r="D60" s="36">
        <f t="shared" si="0"/>
        <v>442.50329431239527</v>
      </c>
      <c r="E60" s="36">
        <f t="shared" si="1"/>
        <v>-5.349371100068093</v>
      </c>
      <c r="F60" s="36">
        <f t="shared" si="2"/>
        <v>437.37911789049406</v>
      </c>
      <c r="G60" s="37">
        <f t="shared" si="3"/>
        <v>25.620882109505942</v>
      </c>
      <c r="H60" s="37">
        <f t="shared" si="4"/>
        <v>25.620882109505942</v>
      </c>
      <c r="I60" s="37">
        <f t="shared" si="5"/>
        <v>656.42960006920168</v>
      </c>
      <c r="J60" s="37">
        <f t="shared" si="6"/>
        <v>5.5336678422259054E-2</v>
      </c>
    </row>
    <row r="61" spans="1:10" x14ac:dyDescent="0.25">
      <c r="A61" s="33">
        <v>60</v>
      </c>
      <c r="B61" s="34">
        <v>42705</v>
      </c>
      <c r="C61" s="33">
        <v>453.6</v>
      </c>
      <c r="D61" s="36">
        <f t="shared" si="0"/>
        <v>440.44313856986179</v>
      </c>
      <c r="E61" s="36">
        <f t="shared" si="1"/>
        <v>-4.6915280285611711</v>
      </c>
      <c r="F61" s="36">
        <f t="shared" si="2"/>
        <v>437.15392321232719</v>
      </c>
      <c r="G61" s="37">
        <f t="shared" si="3"/>
        <v>16.446076787672837</v>
      </c>
      <c r="H61" s="37">
        <f t="shared" si="4"/>
        <v>16.446076787672837</v>
      </c>
      <c r="I61" s="37">
        <f t="shared" si="5"/>
        <v>270.47344170603128</v>
      </c>
      <c r="J61" s="37">
        <f t="shared" si="6"/>
        <v>3.6256783041606781E-2</v>
      </c>
    </row>
    <row r="62" spans="1:10" x14ac:dyDescent="0.25">
      <c r="A62" s="33">
        <v>61</v>
      </c>
      <c r="B62" s="34">
        <v>42736</v>
      </c>
      <c r="C62" s="33">
        <v>453.9</v>
      </c>
      <c r="D62" s="36">
        <f t="shared" si="0"/>
        <v>439.38128843304048</v>
      </c>
      <c r="E62" s="36">
        <f t="shared" si="1"/>
        <v>-3.9655924502131983</v>
      </c>
      <c r="F62" s="36">
        <f t="shared" si="2"/>
        <v>435.75161054130064</v>
      </c>
      <c r="G62" s="37">
        <f t="shared" si="3"/>
        <v>18.148389458699342</v>
      </c>
      <c r="H62" s="37">
        <f t="shared" si="4"/>
        <v>18.148389458699342</v>
      </c>
      <c r="I62" s="37">
        <f t="shared" si="5"/>
        <v>329.36403994462938</v>
      </c>
      <c r="J62" s="37">
        <f t="shared" si="6"/>
        <v>3.998323299999855E-2</v>
      </c>
    </row>
    <row r="63" spans="1:10" x14ac:dyDescent="0.25">
      <c r="A63" s="33">
        <v>62</v>
      </c>
      <c r="B63" s="34">
        <v>42767</v>
      </c>
      <c r="C63" s="33">
        <v>452.3</v>
      </c>
      <c r="D63" s="36">
        <f t="shared" si="0"/>
        <v>438.79255678626191</v>
      </c>
      <c r="E63" s="36">
        <f t="shared" si="1"/>
        <v>-3.2902202895262724</v>
      </c>
      <c r="F63" s="36">
        <f t="shared" si="2"/>
        <v>435.41569598282729</v>
      </c>
      <c r="G63" s="37">
        <f t="shared" si="3"/>
        <v>16.884304017172724</v>
      </c>
      <c r="H63" s="37">
        <f t="shared" si="4"/>
        <v>16.884304017172724</v>
      </c>
      <c r="I63" s="37">
        <f t="shared" si="5"/>
        <v>285.07972214431499</v>
      </c>
      <c r="J63" s="37">
        <f t="shared" si="6"/>
        <v>3.7329878437260058E-2</v>
      </c>
    </row>
    <row r="64" spans="1:10" x14ac:dyDescent="0.25">
      <c r="A64" s="33">
        <v>63</v>
      </c>
      <c r="B64" s="34">
        <v>42795</v>
      </c>
      <c r="C64" s="33">
        <v>446</v>
      </c>
      <c r="D64" s="36">
        <f t="shared" si="0"/>
        <v>437.60186919738857</v>
      </c>
      <c r="E64" s="36">
        <f t="shared" si="1"/>
        <v>-2.8703137493956872</v>
      </c>
      <c r="F64" s="36">
        <f t="shared" si="2"/>
        <v>435.50233649673567</v>
      </c>
      <c r="G64" s="37">
        <f t="shared" si="3"/>
        <v>10.497663503264334</v>
      </c>
      <c r="H64" s="37">
        <f t="shared" si="4"/>
        <v>10.497663503264334</v>
      </c>
      <c r="I64" s="37">
        <f t="shared" si="5"/>
        <v>110.20093902776802</v>
      </c>
      <c r="J64" s="37">
        <f t="shared" si="6"/>
        <v>2.3537362114942454E-2</v>
      </c>
    </row>
    <row r="65" spans="1:10" x14ac:dyDescent="0.25">
      <c r="A65" s="33">
        <v>64</v>
      </c>
      <c r="B65" s="34">
        <v>42826</v>
      </c>
      <c r="C65" s="33">
        <v>425.8</v>
      </c>
      <c r="D65" s="36">
        <f t="shared" si="0"/>
        <v>432.94524435839435</v>
      </c>
      <c r="E65" s="36">
        <f t="shared" si="1"/>
        <v>-3.2275759673153934</v>
      </c>
      <c r="F65" s="36">
        <f t="shared" si="2"/>
        <v>434.73155544799289</v>
      </c>
      <c r="G65" s="37">
        <f t="shared" si="3"/>
        <v>-8.9315554479928778</v>
      </c>
      <c r="H65" s="37">
        <f t="shared" si="4"/>
        <v>8.9315554479928778</v>
      </c>
      <c r="I65" s="37">
        <f t="shared" si="5"/>
        <v>79.772682720571254</v>
      </c>
      <c r="J65" s="37">
        <f t="shared" si="6"/>
        <v>2.0975940460293278E-2</v>
      </c>
    </row>
    <row r="66" spans="1:10" x14ac:dyDescent="0.25">
      <c r="A66" s="33">
        <v>65</v>
      </c>
      <c r="B66" s="34">
        <v>42856</v>
      </c>
      <c r="C66" s="33">
        <v>409.5</v>
      </c>
      <c r="D66" s="36">
        <f t="shared" si="0"/>
        <v>425.67413471286318</v>
      </c>
      <c r="E66" s="36">
        <f t="shared" si="1"/>
        <v>-4.0362827029585491</v>
      </c>
      <c r="F66" s="36">
        <f t="shared" si="2"/>
        <v>429.71766839107897</v>
      </c>
      <c r="G66" s="37">
        <f t="shared" si="3"/>
        <v>-20.217668391078973</v>
      </c>
      <c r="H66" s="37">
        <f t="shared" si="4"/>
        <v>20.217668391078973</v>
      </c>
      <c r="I66" s="37">
        <f t="shared" si="5"/>
        <v>408.75411517163383</v>
      </c>
      <c r="J66" s="37">
        <f t="shared" si="6"/>
        <v>4.9371595582610436E-2</v>
      </c>
    </row>
    <row r="67" spans="1:10" x14ac:dyDescent="0.25">
      <c r="A67" s="33">
        <v>66</v>
      </c>
      <c r="B67" s="34">
        <v>42887</v>
      </c>
      <c r="C67" s="33">
        <v>391.4</v>
      </c>
      <c r="D67" s="36">
        <f t="shared" si="0"/>
        <v>415.59028160792377</v>
      </c>
      <c r="E67" s="36">
        <f t="shared" si="1"/>
        <v>-5.245796783354721</v>
      </c>
      <c r="F67" s="36">
        <f t="shared" si="2"/>
        <v>421.63785200990463</v>
      </c>
      <c r="G67" s="37">
        <f t="shared" si="3"/>
        <v>-30.237852009904657</v>
      </c>
      <c r="H67" s="37">
        <f t="shared" si="4"/>
        <v>30.237852009904657</v>
      </c>
      <c r="I67" s="37">
        <f t="shared" si="5"/>
        <v>914.32769417289512</v>
      </c>
      <c r="J67" s="37">
        <f t="shared" si="6"/>
        <v>7.7255625983404852E-2</v>
      </c>
    </row>
    <row r="68" spans="1:10" x14ac:dyDescent="0.25">
      <c r="A68" s="33">
        <v>67</v>
      </c>
      <c r="B68" s="34">
        <v>42917</v>
      </c>
      <c r="C68" s="33">
        <v>387.3</v>
      </c>
      <c r="D68" s="36">
        <f t="shared" ref="D68:D73" si="7">$M$1*C68+(1-$M$1)*F68</f>
        <v>405.73558785965531</v>
      </c>
      <c r="E68" s="36">
        <f t="shared" ref="E68:E73" si="8">$O$1*(D68-D67)+(1-$O$1)*E67</f>
        <v>-6.1675761763374695</v>
      </c>
      <c r="F68" s="36">
        <f t="shared" ref="F68:F73" si="9">D67+E67</f>
        <v>410.34448482456907</v>
      </c>
      <c r="G68" s="37">
        <f t="shared" ref="G68:G82" si="10">C68-F68</f>
        <v>-23.044484824569054</v>
      </c>
      <c r="H68" s="37">
        <f t="shared" ref="H68:H82" si="11">ABS(G68)</f>
        <v>23.044484824569054</v>
      </c>
      <c r="I68" s="37">
        <f t="shared" ref="I68:I82" si="12">G68^2</f>
        <v>531.04828082979338</v>
      </c>
      <c r="J68" s="37">
        <f t="shared" ref="J68:J82" si="13">H68/ABS(C68)</f>
        <v>5.9500348114043512E-2</v>
      </c>
    </row>
    <row r="69" spans="1:10" x14ac:dyDescent="0.25">
      <c r="A69" s="33">
        <v>68</v>
      </c>
      <c r="B69" s="34">
        <v>42948</v>
      </c>
      <c r="C69" s="33">
        <v>397.4</v>
      </c>
      <c r="D69" s="36">
        <f t="shared" si="7"/>
        <v>399.13440934665431</v>
      </c>
      <c r="E69" s="36">
        <f t="shared" si="8"/>
        <v>-6.2542966436701768</v>
      </c>
      <c r="F69" s="36">
        <f t="shared" si="9"/>
        <v>399.56801168331782</v>
      </c>
      <c r="G69" s="37">
        <f t="shared" si="10"/>
        <v>-2.1680116833178431</v>
      </c>
      <c r="H69" s="37">
        <f t="shared" si="11"/>
        <v>2.1680116833178431</v>
      </c>
      <c r="I69" s="37">
        <f t="shared" si="12"/>
        <v>4.7002746590026678</v>
      </c>
      <c r="J69" s="37">
        <f t="shared" si="13"/>
        <v>5.4554898925964854E-3</v>
      </c>
    </row>
    <row r="70" spans="1:10" x14ac:dyDescent="0.25">
      <c r="A70" s="33">
        <v>69</v>
      </c>
      <c r="B70" s="34">
        <v>42979</v>
      </c>
      <c r="C70" s="33">
        <v>400.4</v>
      </c>
      <c r="D70" s="36">
        <f t="shared" si="7"/>
        <v>394.38409016238734</v>
      </c>
      <c r="E70" s="36">
        <f t="shared" si="8"/>
        <v>-5.9535011517895366</v>
      </c>
      <c r="F70" s="36">
        <f t="shared" si="9"/>
        <v>392.88011270298415</v>
      </c>
      <c r="G70" s="37">
        <f t="shared" si="10"/>
        <v>7.5198872970158277</v>
      </c>
      <c r="H70" s="37">
        <f t="shared" si="11"/>
        <v>7.5198872970158277</v>
      </c>
      <c r="I70" s="37">
        <f t="shared" si="12"/>
        <v>56.548704959820014</v>
      </c>
      <c r="J70" s="37">
        <f t="shared" si="13"/>
        <v>1.8780937305234335E-2</v>
      </c>
    </row>
    <row r="71" spans="1:10" x14ac:dyDescent="0.25">
      <c r="A71" s="33">
        <v>70</v>
      </c>
      <c r="B71" s="34">
        <v>43009</v>
      </c>
      <c r="C71" s="33">
        <v>415.1</v>
      </c>
      <c r="D71" s="36">
        <f t="shared" si="7"/>
        <v>393.76447120847831</v>
      </c>
      <c r="E71" s="36">
        <f t="shared" si="8"/>
        <v>-4.8867247122134341</v>
      </c>
      <c r="F71" s="36">
        <f t="shared" si="9"/>
        <v>388.43058901059783</v>
      </c>
      <c r="G71" s="37">
        <f t="shared" si="10"/>
        <v>26.669410989402195</v>
      </c>
      <c r="H71" s="37">
        <f t="shared" si="11"/>
        <v>26.669410989402195</v>
      </c>
      <c r="I71" s="37">
        <f t="shared" si="12"/>
        <v>711.25748252164658</v>
      </c>
      <c r="J71" s="37">
        <f t="shared" si="13"/>
        <v>6.4248159454112733E-2</v>
      </c>
    </row>
    <row r="72" spans="1:10" x14ac:dyDescent="0.25">
      <c r="A72" s="33">
        <v>71</v>
      </c>
      <c r="B72" s="34">
        <v>43040</v>
      </c>
      <c r="C72" s="33">
        <v>422.5</v>
      </c>
      <c r="D72" s="36">
        <f t="shared" si="7"/>
        <v>395.60219719701195</v>
      </c>
      <c r="E72" s="36">
        <f t="shared" si="8"/>
        <v>-3.5418345720640207</v>
      </c>
      <c r="F72" s="36">
        <f t="shared" si="9"/>
        <v>388.87774649626488</v>
      </c>
      <c r="G72" s="37">
        <f t="shared" si="10"/>
        <v>33.622253503735124</v>
      </c>
      <c r="H72" s="37">
        <f t="shared" si="11"/>
        <v>33.622253503735124</v>
      </c>
      <c r="I72" s="37">
        <f t="shared" si="12"/>
        <v>1130.4559306694289</v>
      </c>
      <c r="J72" s="37">
        <f t="shared" si="13"/>
        <v>7.95792982336926E-2</v>
      </c>
    </row>
    <row r="73" spans="1:10" x14ac:dyDescent="0.25">
      <c r="A73" s="69">
        <v>72</v>
      </c>
      <c r="B73" s="70">
        <v>43070</v>
      </c>
      <c r="C73" s="69">
        <v>418</v>
      </c>
      <c r="D73" s="71">
        <f t="shared" si="7"/>
        <v>397.24829009995835</v>
      </c>
      <c r="E73" s="71">
        <f t="shared" si="8"/>
        <v>-2.5042490770619352</v>
      </c>
      <c r="F73" s="71">
        <f t="shared" si="9"/>
        <v>392.06036262494791</v>
      </c>
      <c r="G73" s="72">
        <f t="shared" si="10"/>
        <v>25.939637375052087</v>
      </c>
      <c r="H73" s="72">
        <f t="shared" si="11"/>
        <v>25.939637375052087</v>
      </c>
      <c r="I73" s="72">
        <f t="shared" si="12"/>
        <v>672.86478714919906</v>
      </c>
      <c r="J73" s="72">
        <f t="shared" si="13"/>
        <v>6.205654874414375E-2</v>
      </c>
    </row>
    <row r="74" spans="1:10" ht="16.5" thickBot="1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</row>
    <row r="75" spans="1:10" x14ac:dyDescent="0.25">
      <c r="A75" s="38">
        <v>73</v>
      </c>
      <c r="B75" s="39">
        <v>43101</v>
      </c>
      <c r="C75" s="38">
        <v>422.9</v>
      </c>
      <c r="D75" s="40"/>
      <c r="E75" s="40"/>
      <c r="F75" s="40">
        <f>$D$73+$E$73*($A75-$A$73)</f>
        <v>394.7440410228964</v>
      </c>
      <c r="G75" s="40">
        <f t="shared" si="10"/>
        <v>28.15595897710358</v>
      </c>
      <c r="H75" s="40">
        <f t="shared" si="11"/>
        <v>28.15595897710358</v>
      </c>
      <c r="I75" s="40">
        <f t="shared" si="12"/>
        <v>792.75802592033972</v>
      </c>
      <c r="J75" s="40">
        <f t="shared" si="13"/>
        <v>6.6578290321833961E-2</v>
      </c>
    </row>
    <row r="76" spans="1:10" x14ac:dyDescent="0.25">
      <c r="A76" s="38">
        <v>74</v>
      </c>
      <c r="B76" s="39">
        <v>43132</v>
      </c>
      <c r="C76" s="38">
        <v>418.2</v>
      </c>
      <c r="D76" s="40"/>
      <c r="E76" s="40"/>
      <c r="F76" s="40">
        <f t="shared" ref="F76:F82" si="14">$D$73+$E$73*($A76-$A$73)</f>
        <v>392.2397919458345</v>
      </c>
      <c r="G76" s="40">
        <f t="shared" si="10"/>
        <v>25.960208054165491</v>
      </c>
      <c r="H76" s="40">
        <f t="shared" si="11"/>
        <v>25.960208054165491</v>
      </c>
      <c r="I76" s="40">
        <f t="shared" si="12"/>
        <v>673.9324022155588</v>
      </c>
      <c r="J76" s="40">
        <f t="shared" si="13"/>
        <v>6.2076059431290034E-2</v>
      </c>
    </row>
    <row r="77" spans="1:10" x14ac:dyDescent="0.25">
      <c r="A77" s="38">
        <v>75</v>
      </c>
      <c r="B77" s="39">
        <v>43160</v>
      </c>
      <c r="C77" s="38">
        <v>411.5</v>
      </c>
      <c r="D77" s="40"/>
      <c r="E77" s="40"/>
      <c r="F77" s="40">
        <f t="shared" si="14"/>
        <v>389.73554286877254</v>
      </c>
      <c r="G77" s="40">
        <f t="shared" si="10"/>
        <v>21.764457131227459</v>
      </c>
      <c r="H77" s="40">
        <f t="shared" si="11"/>
        <v>21.764457131227459</v>
      </c>
      <c r="I77" s="40">
        <f t="shared" si="12"/>
        <v>473.69159421703779</v>
      </c>
      <c r="J77" s="40">
        <f t="shared" si="13"/>
        <v>5.2890539808572196E-2</v>
      </c>
    </row>
    <row r="78" spans="1:10" x14ac:dyDescent="0.25">
      <c r="A78" s="38">
        <v>76</v>
      </c>
      <c r="B78" s="39">
        <v>43191</v>
      </c>
      <c r="C78" s="38">
        <v>398.9</v>
      </c>
      <c r="D78" s="40"/>
      <c r="E78" s="40"/>
      <c r="F78" s="40">
        <f t="shared" si="14"/>
        <v>387.23129379171064</v>
      </c>
      <c r="G78" s="40">
        <f t="shared" si="10"/>
        <v>11.668706208289336</v>
      </c>
      <c r="H78" s="40">
        <f t="shared" si="11"/>
        <v>11.668706208289336</v>
      </c>
      <c r="I78" s="40">
        <f t="shared" si="12"/>
        <v>136.15870457537011</v>
      </c>
      <c r="J78" s="40">
        <f t="shared" si="13"/>
        <v>2.9252209095736618E-2</v>
      </c>
    </row>
    <row r="79" spans="1:10" x14ac:dyDescent="0.25">
      <c r="A79" s="38">
        <v>77</v>
      </c>
      <c r="B79" s="39">
        <v>43221</v>
      </c>
      <c r="C79" s="38">
        <v>385.6</v>
      </c>
      <c r="D79" s="40"/>
      <c r="E79" s="40"/>
      <c r="F79" s="40">
        <f t="shared" si="14"/>
        <v>384.72704471464868</v>
      </c>
      <c r="G79" s="40">
        <f t="shared" si="10"/>
        <v>0.87295528535133826</v>
      </c>
      <c r="H79" s="40">
        <f t="shared" si="11"/>
        <v>0.87295528535133826</v>
      </c>
      <c r="I79" s="40">
        <f t="shared" si="12"/>
        <v>0.76205093022283643</v>
      </c>
      <c r="J79" s="40">
        <f t="shared" si="13"/>
        <v>2.2638881881518109E-3</v>
      </c>
    </row>
    <row r="80" spans="1:10" x14ac:dyDescent="0.25">
      <c r="A80" s="38">
        <v>78</v>
      </c>
      <c r="B80" s="39">
        <v>43252</v>
      </c>
      <c r="C80" s="38">
        <v>370.2</v>
      </c>
      <c r="D80" s="40"/>
      <c r="E80" s="40"/>
      <c r="F80" s="40">
        <f t="shared" si="14"/>
        <v>382.22279563758673</v>
      </c>
      <c r="G80" s="40">
        <f t="shared" si="10"/>
        <v>-12.022795637586739</v>
      </c>
      <c r="H80" s="40">
        <f t="shared" si="11"/>
        <v>12.022795637586739</v>
      </c>
      <c r="I80" s="40">
        <f t="shared" si="12"/>
        <v>144.54761494317472</v>
      </c>
      <c r="J80" s="40">
        <f t="shared" si="13"/>
        <v>3.2476487405690813E-2</v>
      </c>
    </row>
    <row r="81" spans="1:10" x14ac:dyDescent="0.25">
      <c r="A81" s="38">
        <v>79</v>
      </c>
      <c r="B81" s="39">
        <v>43282</v>
      </c>
      <c r="C81" s="38">
        <v>369.1</v>
      </c>
      <c r="D81" s="40"/>
      <c r="E81" s="40"/>
      <c r="F81" s="40">
        <f t="shared" si="14"/>
        <v>379.71854656052483</v>
      </c>
      <c r="G81" s="40">
        <f t="shared" si="10"/>
        <v>-10.618546560524805</v>
      </c>
      <c r="H81" s="40">
        <f t="shared" si="11"/>
        <v>10.618546560524805</v>
      </c>
      <c r="I81" s="40">
        <f t="shared" si="12"/>
        <v>112.75353105803318</v>
      </c>
      <c r="J81" s="40">
        <f t="shared" si="13"/>
        <v>2.8768752534610687E-2</v>
      </c>
    </row>
    <row r="82" spans="1:10" x14ac:dyDescent="0.25">
      <c r="A82" s="38">
        <v>80</v>
      </c>
      <c r="B82" s="39">
        <v>43313</v>
      </c>
      <c r="C82" s="38">
        <v>380.7</v>
      </c>
      <c r="D82" s="40"/>
      <c r="E82" s="40"/>
      <c r="F82" s="40">
        <f t="shared" si="14"/>
        <v>377.21429748346287</v>
      </c>
      <c r="G82" s="40">
        <f t="shared" si="10"/>
        <v>3.4857025165371169</v>
      </c>
      <c r="H82" s="40">
        <f t="shared" si="11"/>
        <v>3.4857025165371169</v>
      </c>
      <c r="I82" s="40">
        <f t="shared" si="12"/>
        <v>12.15012203379319</v>
      </c>
      <c r="J82" s="40">
        <f t="shared" si="13"/>
        <v>9.156034979083575E-3</v>
      </c>
    </row>
    <row r="83" spans="1:10" x14ac:dyDescent="0.25">
      <c r="A83" s="3"/>
      <c r="B83" s="3"/>
      <c r="C83" s="3"/>
      <c r="D83" s="41"/>
      <c r="E83" s="41"/>
      <c r="F83" s="41"/>
      <c r="G83" s="41"/>
      <c r="H83" s="41"/>
      <c r="I83" s="41"/>
      <c r="J83" s="41"/>
    </row>
    <row r="85" spans="1:10" x14ac:dyDescent="0.25">
      <c r="H85" s="67" t="s">
        <v>123</v>
      </c>
      <c r="I85" s="67"/>
      <c r="J85"/>
    </row>
    <row r="86" spans="1:10" x14ac:dyDescent="0.25">
      <c r="H86" s="23" t="s">
        <v>86</v>
      </c>
      <c r="I86" s="23" t="s">
        <v>87</v>
      </c>
      <c r="J86" s="23" t="s">
        <v>88</v>
      </c>
    </row>
    <row r="87" spans="1:10" x14ac:dyDescent="0.25">
      <c r="H87" s="24">
        <f>AVERAGE(H3:H73)</f>
        <v>16.447874433424701</v>
      </c>
      <c r="I87" s="24">
        <f>AVERAGE(I3:I73)</f>
        <v>381.35312191601491</v>
      </c>
      <c r="J87" s="68">
        <f>AVERAGE(J3:J73)</f>
        <v>3.1477388152431951E-2</v>
      </c>
    </row>
    <row r="88" spans="1:10" x14ac:dyDescent="0.25">
      <c r="H88"/>
      <c r="I88"/>
      <c r="J88"/>
    </row>
    <row r="89" spans="1:10" x14ac:dyDescent="0.25">
      <c r="H89" s="67" t="s">
        <v>124</v>
      </c>
      <c r="I89" s="67"/>
      <c r="J89"/>
    </row>
    <row r="90" spans="1:10" x14ac:dyDescent="0.25">
      <c r="H90" s="23" t="s">
        <v>86</v>
      </c>
      <c r="I90" s="23" t="s">
        <v>87</v>
      </c>
      <c r="J90" s="23" t="s">
        <v>88</v>
      </c>
    </row>
    <row r="91" spans="1:10" x14ac:dyDescent="0.25">
      <c r="H91" s="24">
        <f>AVERAGE(H75:H82)</f>
        <v>14.318666296348233</v>
      </c>
      <c r="I91" s="24">
        <f>AVERAGE(I75:I82)</f>
        <v>293.34425573669131</v>
      </c>
      <c r="J91" s="68">
        <f>AVERAGE(J75:J82)</f>
        <v>3.5432782720621211E-2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57" workbookViewId="0">
      <selection activeCell="H10" sqref="H10"/>
    </sheetView>
  </sheetViews>
  <sheetFormatPr baseColWidth="10" defaultColWidth="8.875" defaultRowHeight="15.75" x14ac:dyDescent="0.25"/>
  <cols>
    <col min="4" max="4" width="10.125" bestFit="1" customWidth="1"/>
    <col min="5" max="5" width="9.875" customWidth="1"/>
    <col min="6" max="6" width="9.25" customWidth="1"/>
    <col min="7" max="7" width="11" customWidth="1"/>
    <col min="8" max="8" width="9.125" customWidth="1"/>
    <col min="11" max="11" width="10.625" bestFit="1" customWidth="1"/>
  </cols>
  <sheetData>
    <row r="1" spans="1:13" ht="16.5" thickBot="1" x14ac:dyDescent="0.3">
      <c r="A1" s="14" t="s">
        <v>19</v>
      </c>
      <c r="B1" s="14" t="s">
        <v>18</v>
      </c>
      <c r="C1" s="28" t="s">
        <v>20</v>
      </c>
      <c r="D1" s="28" t="s">
        <v>81</v>
      </c>
      <c r="E1" s="28" t="s">
        <v>82</v>
      </c>
      <c r="F1" s="28" t="s">
        <v>83</v>
      </c>
      <c r="G1" s="28" t="s">
        <v>84</v>
      </c>
      <c r="H1" s="28" t="s">
        <v>85</v>
      </c>
      <c r="J1" s="30" t="s">
        <v>121</v>
      </c>
      <c r="K1" s="53">
        <v>690.73920187793442</v>
      </c>
      <c r="L1" s="31" t="s">
        <v>122</v>
      </c>
      <c r="M1" s="54">
        <v>-3.9084941153771946</v>
      </c>
    </row>
    <row r="2" spans="1:13" x14ac:dyDescent="0.25">
      <c r="A2" s="57">
        <v>1</v>
      </c>
      <c r="B2" s="59">
        <v>40909</v>
      </c>
      <c r="C2" s="60">
        <v>633.20000000000005</v>
      </c>
      <c r="D2" s="61">
        <f>$K$1+A2*$M$1</f>
        <v>686.83070776255727</v>
      </c>
      <c r="E2" s="62">
        <f>C2-D2</f>
        <v>-53.630707762557222</v>
      </c>
      <c r="F2" s="62">
        <f>ABS(E2)</f>
        <v>53.630707762557222</v>
      </c>
      <c r="G2" s="62">
        <f>E2^2</f>
        <v>2876.2528151128154</v>
      </c>
      <c r="H2" s="62">
        <f>F2/ABS(C2)</f>
        <v>8.4697896024253344E-2</v>
      </c>
    </row>
    <row r="3" spans="1:13" x14ac:dyDescent="0.25">
      <c r="A3" s="57">
        <v>2</v>
      </c>
      <c r="B3" s="59">
        <v>40940</v>
      </c>
      <c r="C3" s="60">
        <v>641.9</v>
      </c>
      <c r="D3" s="61">
        <f t="shared" ref="D3:D66" si="0">$K$1+A3*$M$1</f>
        <v>682.92221364718</v>
      </c>
      <c r="E3" s="62">
        <f t="shared" ref="E3:E66" si="1">C3-D3</f>
        <v>-41.022213647180024</v>
      </c>
      <c r="F3" s="62">
        <f t="shared" ref="F3:F66" si="2">ABS(E3)</f>
        <v>41.022213647180024</v>
      </c>
      <c r="G3" s="62">
        <f t="shared" ref="G3:G66" si="3">E3^2</f>
        <v>1682.822012514883</v>
      </c>
      <c r="H3" s="62">
        <f t="shared" ref="H3:H66" si="4">F3/ABS(C3)</f>
        <v>6.3907483482131211E-2</v>
      </c>
    </row>
    <row r="4" spans="1:13" x14ac:dyDescent="0.25">
      <c r="A4" s="57">
        <v>3</v>
      </c>
      <c r="B4" s="59">
        <v>40969</v>
      </c>
      <c r="C4" s="60">
        <v>638.20000000000005</v>
      </c>
      <c r="D4" s="61">
        <f t="shared" si="0"/>
        <v>679.01371953180285</v>
      </c>
      <c r="E4" s="62">
        <f t="shared" si="1"/>
        <v>-40.813719531802803</v>
      </c>
      <c r="F4" s="62">
        <f t="shared" si="2"/>
        <v>40.813719531802803</v>
      </c>
      <c r="G4" s="62">
        <f t="shared" si="3"/>
        <v>1665.7597020206617</v>
      </c>
      <c r="H4" s="62">
        <f t="shared" si="4"/>
        <v>6.3951299799126921E-2</v>
      </c>
    </row>
    <row r="5" spans="1:13" x14ac:dyDescent="0.25">
      <c r="A5" s="57">
        <v>4</v>
      </c>
      <c r="B5" s="59">
        <v>41000</v>
      </c>
      <c r="C5" s="60">
        <v>635.70000000000005</v>
      </c>
      <c r="D5" s="61">
        <f t="shared" si="0"/>
        <v>675.1052254164257</v>
      </c>
      <c r="E5" s="62">
        <f t="shared" si="1"/>
        <v>-39.405225416425651</v>
      </c>
      <c r="F5" s="62">
        <f t="shared" si="2"/>
        <v>39.405225416425651</v>
      </c>
      <c r="G5" s="62">
        <f t="shared" si="3"/>
        <v>1552.7717901193182</v>
      </c>
      <c r="H5" s="62">
        <f t="shared" si="4"/>
        <v>6.1987140815519343E-2</v>
      </c>
    </row>
    <row r="6" spans="1:13" x14ac:dyDescent="0.25">
      <c r="A6" s="57">
        <v>5</v>
      </c>
      <c r="B6" s="59">
        <v>41030</v>
      </c>
      <c r="C6" s="60">
        <v>630.9</v>
      </c>
      <c r="D6" s="61">
        <f t="shared" si="0"/>
        <v>671.19673130104843</v>
      </c>
      <c r="E6" s="62">
        <f t="shared" si="1"/>
        <v>-40.296731301048453</v>
      </c>
      <c r="F6" s="62">
        <f t="shared" si="2"/>
        <v>40.296731301048453</v>
      </c>
      <c r="G6" s="62">
        <f t="shared" si="3"/>
        <v>1623.8265535488981</v>
      </c>
      <c r="H6" s="62">
        <f t="shared" si="4"/>
        <v>6.3871820099934154E-2</v>
      </c>
    </row>
    <row r="7" spans="1:13" x14ac:dyDescent="0.25">
      <c r="A7" s="57">
        <v>6</v>
      </c>
      <c r="B7" s="59">
        <v>41061</v>
      </c>
      <c r="C7" s="60">
        <v>615.6</v>
      </c>
      <c r="D7" s="61">
        <f t="shared" si="0"/>
        <v>667.28823718567128</v>
      </c>
      <c r="E7" s="62">
        <f t="shared" si="1"/>
        <v>-51.688237185671255</v>
      </c>
      <c r="F7" s="62">
        <f t="shared" si="2"/>
        <v>51.688237185671255</v>
      </c>
      <c r="G7" s="62">
        <f t="shared" si="3"/>
        <v>2671.6738633622085</v>
      </c>
      <c r="H7" s="62">
        <f t="shared" si="4"/>
        <v>8.39639980274062E-2</v>
      </c>
    </row>
    <row r="8" spans="1:13" x14ac:dyDescent="0.25">
      <c r="A8" s="57">
        <v>7</v>
      </c>
      <c r="B8" s="59">
        <v>41091</v>
      </c>
      <c r="C8" s="60">
        <v>614.79999999999995</v>
      </c>
      <c r="D8" s="61">
        <f t="shared" si="0"/>
        <v>663.37974307029401</v>
      </c>
      <c r="E8" s="62">
        <f t="shared" si="1"/>
        <v>-48.579743070294057</v>
      </c>
      <c r="F8" s="62">
        <f t="shared" si="2"/>
        <v>48.579743070294057</v>
      </c>
      <c r="G8" s="62">
        <f t="shared" si="3"/>
        <v>2359.9914367757833</v>
      </c>
      <c r="H8" s="62">
        <f t="shared" si="4"/>
        <v>7.9017148780569396E-2</v>
      </c>
    </row>
    <row r="9" spans="1:13" x14ac:dyDescent="0.25">
      <c r="A9" s="57">
        <v>8</v>
      </c>
      <c r="B9" s="59">
        <v>41122</v>
      </c>
      <c r="C9" s="60">
        <v>622.9</v>
      </c>
      <c r="D9" s="61">
        <f t="shared" si="0"/>
        <v>659.47124895491686</v>
      </c>
      <c r="E9" s="62">
        <f t="shared" si="1"/>
        <v>-36.571248954916882</v>
      </c>
      <c r="F9" s="62">
        <f t="shared" si="2"/>
        <v>36.571248954916882</v>
      </c>
      <c r="G9" s="62">
        <f t="shared" si="3"/>
        <v>1337.4562501225091</v>
      </c>
      <c r="H9" s="62">
        <f t="shared" si="4"/>
        <v>5.8711268188981994E-2</v>
      </c>
    </row>
    <row r="10" spans="1:13" x14ac:dyDescent="0.25">
      <c r="A10" s="57">
        <v>9</v>
      </c>
      <c r="B10" s="59">
        <v>41153</v>
      </c>
      <c r="C10" s="60">
        <v>632.5</v>
      </c>
      <c r="D10" s="61">
        <f t="shared" si="0"/>
        <v>655.56275483953971</v>
      </c>
      <c r="E10" s="62">
        <f t="shared" si="1"/>
        <v>-23.062754839539707</v>
      </c>
      <c r="F10" s="62">
        <f t="shared" si="2"/>
        <v>23.062754839539707</v>
      </c>
      <c r="G10" s="62">
        <f t="shared" si="3"/>
        <v>531.89066078871213</v>
      </c>
      <c r="H10" s="62">
        <f t="shared" si="4"/>
        <v>3.6462853501248546E-2</v>
      </c>
    </row>
    <row r="11" spans="1:13" x14ac:dyDescent="0.25">
      <c r="A11" s="57">
        <v>10</v>
      </c>
      <c r="B11" s="59">
        <v>41183</v>
      </c>
      <c r="C11" s="60">
        <v>646.29999999999995</v>
      </c>
      <c r="D11" s="61">
        <f t="shared" si="0"/>
        <v>651.65426072416244</v>
      </c>
      <c r="E11" s="62">
        <f t="shared" si="1"/>
        <v>-5.3542607241624864</v>
      </c>
      <c r="F11" s="62">
        <f t="shared" si="2"/>
        <v>5.3542607241624864</v>
      </c>
      <c r="G11" s="62">
        <f t="shared" si="3"/>
        <v>28.668107902308993</v>
      </c>
      <c r="H11" s="62">
        <f t="shared" si="4"/>
        <v>8.2844820117012018E-3</v>
      </c>
    </row>
    <row r="12" spans="1:13" x14ac:dyDescent="0.25">
      <c r="A12" s="57">
        <v>11</v>
      </c>
      <c r="B12" s="59">
        <v>41214</v>
      </c>
      <c r="C12" s="60">
        <v>652.1</v>
      </c>
      <c r="D12" s="61">
        <f t="shared" si="0"/>
        <v>647.74576660878529</v>
      </c>
      <c r="E12" s="62">
        <f t="shared" si="1"/>
        <v>4.3542333912147342</v>
      </c>
      <c r="F12" s="62">
        <f t="shared" si="2"/>
        <v>4.3542333912147342</v>
      </c>
      <c r="G12" s="62">
        <f t="shared" si="3"/>
        <v>18.959348425169363</v>
      </c>
      <c r="H12" s="62">
        <f t="shared" si="4"/>
        <v>6.677247954630784E-3</v>
      </c>
    </row>
    <row r="13" spans="1:13" x14ac:dyDescent="0.25">
      <c r="A13" s="57">
        <v>12</v>
      </c>
      <c r="B13" s="59">
        <v>41244</v>
      </c>
      <c r="C13" s="60">
        <v>647</v>
      </c>
      <c r="D13" s="61">
        <f t="shared" si="0"/>
        <v>643.83727249340814</v>
      </c>
      <c r="E13" s="62">
        <f t="shared" si="1"/>
        <v>3.1627275065918639</v>
      </c>
      <c r="F13" s="62">
        <f t="shared" si="2"/>
        <v>3.1627275065918639</v>
      </c>
      <c r="G13" s="62">
        <f t="shared" si="3"/>
        <v>10.002845280952789</v>
      </c>
      <c r="H13" s="62">
        <f t="shared" si="4"/>
        <v>4.8882959916412118E-3</v>
      </c>
    </row>
    <row r="14" spans="1:13" x14ac:dyDescent="0.25">
      <c r="A14" s="57">
        <v>13</v>
      </c>
      <c r="B14" s="59">
        <v>41275</v>
      </c>
      <c r="C14" s="60">
        <v>661.8</v>
      </c>
      <c r="D14" s="61">
        <f t="shared" si="0"/>
        <v>639.92877837803087</v>
      </c>
      <c r="E14" s="62">
        <f t="shared" si="1"/>
        <v>21.871221621969084</v>
      </c>
      <c r="F14" s="62">
        <f t="shared" si="2"/>
        <v>21.871221621969084</v>
      </c>
      <c r="G14" s="62">
        <f t="shared" si="3"/>
        <v>478.35033523728799</v>
      </c>
      <c r="H14" s="62">
        <f t="shared" si="4"/>
        <v>3.3048083442080822E-2</v>
      </c>
    </row>
    <row r="15" spans="1:13" x14ac:dyDescent="0.25">
      <c r="A15" s="57">
        <v>14</v>
      </c>
      <c r="B15" s="59">
        <v>41306</v>
      </c>
      <c r="C15" s="60">
        <v>665.2</v>
      </c>
      <c r="D15" s="61">
        <f t="shared" si="0"/>
        <v>636.02028426265372</v>
      </c>
      <c r="E15" s="62">
        <f t="shared" si="1"/>
        <v>29.179715737346328</v>
      </c>
      <c r="F15" s="62">
        <f t="shared" si="2"/>
        <v>29.179715737346328</v>
      </c>
      <c r="G15" s="62">
        <f t="shared" si="3"/>
        <v>851.45581051233694</v>
      </c>
      <c r="H15" s="62">
        <f t="shared" si="4"/>
        <v>4.3866078979774993E-2</v>
      </c>
    </row>
    <row r="16" spans="1:13" x14ac:dyDescent="0.25">
      <c r="A16" s="57">
        <v>15</v>
      </c>
      <c r="B16" s="59">
        <v>41334</v>
      </c>
      <c r="C16" s="60">
        <v>664.1</v>
      </c>
      <c r="D16" s="61">
        <f t="shared" si="0"/>
        <v>632.11179014727645</v>
      </c>
      <c r="E16" s="62">
        <f t="shared" si="1"/>
        <v>31.988209852723571</v>
      </c>
      <c r="F16" s="62">
        <f t="shared" si="2"/>
        <v>31.988209852723571</v>
      </c>
      <c r="G16" s="62">
        <f t="shared" si="3"/>
        <v>1023.2455695818813</v>
      </c>
      <c r="H16" s="62">
        <f t="shared" si="4"/>
        <v>4.816776065761718E-2</v>
      </c>
    </row>
    <row r="17" spans="1:8" x14ac:dyDescent="0.25">
      <c r="A17" s="57">
        <v>16</v>
      </c>
      <c r="B17" s="59">
        <v>41365</v>
      </c>
      <c r="C17" s="60">
        <v>657</v>
      </c>
      <c r="D17" s="61">
        <f t="shared" si="0"/>
        <v>628.2032960318993</v>
      </c>
      <c r="E17" s="62">
        <f t="shared" si="1"/>
        <v>28.796703968100701</v>
      </c>
      <c r="F17" s="62">
        <f t="shared" si="2"/>
        <v>28.796703968100701</v>
      </c>
      <c r="G17" s="62">
        <f t="shared" si="3"/>
        <v>829.25015942642665</v>
      </c>
      <c r="H17" s="62">
        <f t="shared" si="4"/>
        <v>4.3830599647033029E-2</v>
      </c>
    </row>
    <row r="18" spans="1:8" x14ac:dyDescent="0.25">
      <c r="A18" s="57">
        <v>17</v>
      </c>
      <c r="B18" s="59">
        <v>41395</v>
      </c>
      <c r="C18" s="60">
        <v>642.20000000000005</v>
      </c>
      <c r="D18" s="61">
        <f t="shared" si="0"/>
        <v>624.29480191652215</v>
      </c>
      <c r="E18" s="62">
        <f t="shared" si="1"/>
        <v>17.905198083477899</v>
      </c>
      <c r="F18" s="62">
        <f t="shared" si="2"/>
        <v>17.905198083477899</v>
      </c>
      <c r="G18" s="62">
        <f t="shared" si="3"/>
        <v>320.59611840858059</v>
      </c>
      <c r="H18" s="62">
        <f t="shared" si="4"/>
        <v>2.7881030961504044E-2</v>
      </c>
    </row>
    <row r="19" spans="1:8" x14ac:dyDescent="0.25">
      <c r="A19" s="57">
        <v>18</v>
      </c>
      <c r="B19" s="59">
        <v>41426</v>
      </c>
      <c r="C19" s="60">
        <v>617.29999999999995</v>
      </c>
      <c r="D19" s="61">
        <f t="shared" si="0"/>
        <v>620.38630780114488</v>
      </c>
      <c r="E19" s="62">
        <f t="shared" si="1"/>
        <v>-3.0863078011449261</v>
      </c>
      <c r="F19" s="62">
        <f t="shared" si="2"/>
        <v>3.0863078011449261</v>
      </c>
      <c r="G19" s="62">
        <f t="shared" si="3"/>
        <v>9.5252958434080295</v>
      </c>
      <c r="H19" s="62">
        <f t="shared" si="4"/>
        <v>4.9996886459499857E-3</v>
      </c>
    </row>
    <row r="20" spans="1:8" x14ac:dyDescent="0.25">
      <c r="A20" s="57">
        <v>19</v>
      </c>
      <c r="B20" s="59">
        <v>41456</v>
      </c>
      <c r="C20" s="60">
        <v>610.4</v>
      </c>
      <c r="D20" s="61">
        <f t="shared" si="0"/>
        <v>616.47781368576773</v>
      </c>
      <c r="E20" s="62">
        <f t="shared" si="1"/>
        <v>-6.0778136857677509</v>
      </c>
      <c r="F20" s="62">
        <f t="shared" si="2"/>
        <v>6.0778136857677509</v>
      </c>
      <c r="G20" s="62">
        <f t="shared" si="3"/>
        <v>36.939819198905774</v>
      </c>
      <c r="H20" s="62">
        <f t="shared" si="4"/>
        <v>9.957099747325936E-3</v>
      </c>
    </row>
    <row r="21" spans="1:8" x14ac:dyDescent="0.25">
      <c r="A21" s="57">
        <v>20</v>
      </c>
      <c r="B21" s="59">
        <v>41487</v>
      </c>
      <c r="C21" s="60">
        <v>611.70000000000005</v>
      </c>
      <c r="D21" s="61">
        <f t="shared" si="0"/>
        <v>612.56931957039058</v>
      </c>
      <c r="E21" s="62">
        <f t="shared" si="1"/>
        <v>-0.86931957039053032</v>
      </c>
      <c r="F21" s="62">
        <f t="shared" si="2"/>
        <v>0.86931957039053032</v>
      </c>
      <c r="G21" s="62">
        <f t="shared" si="3"/>
        <v>0.75571651546397622</v>
      </c>
      <c r="H21" s="62">
        <f t="shared" si="4"/>
        <v>1.4211534582156779E-3</v>
      </c>
    </row>
    <row r="22" spans="1:8" x14ac:dyDescent="0.25">
      <c r="A22" s="57">
        <v>21</v>
      </c>
      <c r="B22" s="59">
        <v>41518</v>
      </c>
      <c r="C22" s="60">
        <v>620.9</v>
      </c>
      <c r="D22" s="61">
        <f t="shared" si="0"/>
        <v>608.66082545501331</v>
      </c>
      <c r="E22" s="62">
        <f t="shared" si="1"/>
        <v>12.239174544986668</v>
      </c>
      <c r="F22" s="62">
        <f t="shared" si="2"/>
        <v>12.239174544986668</v>
      </c>
      <c r="G22" s="62">
        <f t="shared" si="3"/>
        <v>149.79739354264959</v>
      </c>
      <c r="H22" s="62">
        <f t="shared" si="4"/>
        <v>1.9711989925892525E-2</v>
      </c>
    </row>
    <row r="23" spans="1:8" x14ac:dyDescent="0.25">
      <c r="A23" s="57">
        <v>22</v>
      </c>
      <c r="B23" s="59">
        <v>41548</v>
      </c>
      <c r="C23" s="60">
        <v>633.79999999999995</v>
      </c>
      <c r="D23" s="61">
        <f t="shared" si="0"/>
        <v>604.75233133963616</v>
      </c>
      <c r="E23" s="62">
        <f t="shared" si="1"/>
        <v>29.047668660363797</v>
      </c>
      <c r="F23" s="62">
        <f t="shared" si="2"/>
        <v>29.047668660363797</v>
      </c>
      <c r="G23" s="62">
        <f t="shared" si="3"/>
        <v>843.76705460228106</v>
      </c>
      <c r="H23" s="62">
        <f t="shared" si="4"/>
        <v>4.5830969801773112E-2</v>
      </c>
    </row>
    <row r="24" spans="1:8" x14ac:dyDescent="0.25">
      <c r="A24" s="57">
        <v>23</v>
      </c>
      <c r="B24" s="59">
        <v>41579</v>
      </c>
      <c r="C24" s="60">
        <v>638.29999999999995</v>
      </c>
      <c r="D24" s="61">
        <f t="shared" si="0"/>
        <v>600.843837224259</v>
      </c>
      <c r="E24" s="62">
        <f t="shared" si="1"/>
        <v>37.45616277574095</v>
      </c>
      <c r="F24" s="62">
        <f t="shared" si="2"/>
        <v>37.45616277574095</v>
      </c>
      <c r="G24" s="62">
        <f t="shared" si="3"/>
        <v>1402.9641298828019</v>
      </c>
      <c r="H24" s="62">
        <f t="shared" si="4"/>
        <v>5.8681126078240567E-2</v>
      </c>
    </row>
    <row r="25" spans="1:8" x14ac:dyDescent="0.25">
      <c r="A25" s="57">
        <v>24</v>
      </c>
      <c r="B25" s="59">
        <v>41609</v>
      </c>
      <c r="C25" s="60">
        <v>624.9</v>
      </c>
      <c r="D25" s="61">
        <f t="shared" si="0"/>
        <v>596.93534310888174</v>
      </c>
      <c r="E25" s="62">
        <f t="shared" si="1"/>
        <v>27.964656891118238</v>
      </c>
      <c r="F25" s="62">
        <f t="shared" si="2"/>
        <v>27.964656891118238</v>
      </c>
      <c r="G25" s="62">
        <f t="shared" si="3"/>
        <v>782.02203503796682</v>
      </c>
      <c r="H25" s="62">
        <f t="shared" si="4"/>
        <v>4.4750611123568956E-2</v>
      </c>
    </row>
    <row r="26" spans="1:8" x14ac:dyDescent="0.25">
      <c r="A26" s="57">
        <v>25</v>
      </c>
      <c r="B26" s="59">
        <v>41640</v>
      </c>
      <c r="C26" s="60">
        <v>633.9</v>
      </c>
      <c r="D26" s="61">
        <f t="shared" si="0"/>
        <v>593.02684899350459</v>
      </c>
      <c r="E26" s="62">
        <f t="shared" si="1"/>
        <v>40.873151006495391</v>
      </c>
      <c r="F26" s="62">
        <f t="shared" si="2"/>
        <v>40.873151006495391</v>
      </c>
      <c r="G26" s="62">
        <f t="shared" si="3"/>
        <v>1670.6144731997751</v>
      </c>
      <c r="H26" s="62">
        <f t="shared" si="4"/>
        <v>6.4478862606870788E-2</v>
      </c>
    </row>
    <row r="27" spans="1:8" x14ac:dyDescent="0.25">
      <c r="A27" s="57">
        <v>26</v>
      </c>
      <c r="B27" s="59">
        <v>41671</v>
      </c>
      <c r="C27" s="60">
        <v>629.6</v>
      </c>
      <c r="D27" s="61">
        <f t="shared" si="0"/>
        <v>589.11835487812732</v>
      </c>
      <c r="E27" s="62">
        <f t="shared" si="1"/>
        <v>40.481645121872702</v>
      </c>
      <c r="F27" s="62">
        <f t="shared" si="2"/>
        <v>40.481645121872702</v>
      </c>
      <c r="G27" s="62">
        <f t="shared" si="3"/>
        <v>1638.76359177324</v>
      </c>
      <c r="H27" s="62">
        <f t="shared" si="4"/>
        <v>6.4297403306659312E-2</v>
      </c>
    </row>
    <row r="28" spans="1:8" x14ac:dyDescent="0.25">
      <c r="A28" s="57">
        <v>27</v>
      </c>
      <c r="B28" s="59">
        <v>41699</v>
      </c>
      <c r="C28" s="60">
        <v>624.5</v>
      </c>
      <c r="D28" s="61">
        <f t="shared" si="0"/>
        <v>585.20986076275017</v>
      </c>
      <c r="E28" s="62">
        <f t="shared" si="1"/>
        <v>39.290139237249832</v>
      </c>
      <c r="F28" s="62">
        <f t="shared" si="2"/>
        <v>39.290139237249832</v>
      </c>
      <c r="G28" s="62">
        <f t="shared" si="3"/>
        <v>1543.7150412824788</v>
      </c>
      <c r="H28" s="62">
        <f t="shared" si="4"/>
        <v>6.2914554423138244E-2</v>
      </c>
    </row>
    <row r="29" spans="1:8" x14ac:dyDescent="0.25">
      <c r="A29" s="57">
        <v>28</v>
      </c>
      <c r="B29" s="59">
        <v>41730</v>
      </c>
      <c r="C29" s="60">
        <v>611.79999999999995</v>
      </c>
      <c r="D29" s="61">
        <f t="shared" si="0"/>
        <v>581.30136664737302</v>
      </c>
      <c r="E29" s="62">
        <f t="shared" si="1"/>
        <v>30.498633352626939</v>
      </c>
      <c r="F29" s="62">
        <f t="shared" si="2"/>
        <v>30.498633352626939</v>
      </c>
      <c r="G29" s="62">
        <f t="shared" si="3"/>
        <v>930.1666363779683</v>
      </c>
      <c r="H29" s="62">
        <f t="shared" si="4"/>
        <v>4.9850659288373553E-2</v>
      </c>
    </row>
    <row r="30" spans="1:8" x14ac:dyDescent="0.25">
      <c r="A30" s="57">
        <v>29</v>
      </c>
      <c r="B30" s="59">
        <v>41760</v>
      </c>
      <c r="C30" s="60">
        <v>592.29999999999995</v>
      </c>
      <c r="D30" s="61">
        <f t="shared" si="0"/>
        <v>577.39287253199575</v>
      </c>
      <c r="E30" s="62">
        <f t="shared" si="1"/>
        <v>14.907127468004205</v>
      </c>
      <c r="F30" s="62">
        <f t="shared" si="2"/>
        <v>14.907127468004205</v>
      </c>
      <c r="G30" s="62">
        <f t="shared" si="3"/>
        <v>222.22244934732547</v>
      </c>
      <c r="H30" s="62">
        <f t="shared" si="4"/>
        <v>2.5168204403181169E-2</v>
      </c>
    </row>
    <row r="31" spans="1:8" x14ac:dyDescent="0.25">
      <c r="A31" s="57">
        <v>30</v>
      </c>
      <c r="B31" s="59">
        <v>41791</v>
      </c>
      <c r="C31" s="60">
        <v>570.20000000000005</v>
      </c>
      <c r="D31" s="61">
        <f t="shared" si="0"/>
        <v>573.4843784166186</v>
      </c>
      <c r="E31" s="62">
        <f t="shared" si="1"/>
        <v>-3.2843784166185515</v>
      </c>
      <c r="F31" s="62">
        <f t="shared" si="2"/>
        <v>3.2843784166185515</v>
      </c>
      <c r="G31" s="62">
        <f t="shared" si="3"/>
        <v>10.787141583549783</v>
      </c>
      <c r="H31" s="62">
        <f t="shared" si="4"/>
        <v>5.7600463286891466E-3</v>
      </c>
    </row>
    <row r="32" spans="1:8" x14ac:dyDescent="0.25">
      <c r="A32" s="57">
        <v>31</v>
      </c>
      <c r="B32" s="59">
        <v>41821</v>
      </c>
      <c r="C32" s="60">
        <v>568.20000000000005</v>
      </c>
      <c r="D32" s="61">
        <f t="shared" si="0"/>
        <v>569.57588430124133</v>
      </c>
      <c r="E32" s="62">
        <f t="shared" si="1"/>
        <v>-1.3758843012412854</v>
      </c>
      <c r="F32" s="62">
        <f t="shared" si="2"/>
        <v>1.3758843012412854</v>
      </c>
      <c r="G32" s="62">
        <f t="shared" si="3"/>
        <v>1.8930576104022201</v>
      </c>
      <c r="H32" s="62">
        <f t="shared" si="4"/>
        <v>2.4214788828604106E-3</v>
      </c>
    </row>
    <row r="33" spans="1:8" x14ac:dyDescent="0.25">
      <c r="A33" s="57">
        <v>32</v>
      </c>
      <c r="B33" s="59">
        <v>41852</v>
      </c>
      <c r="C33" s="60">
        <v>571.6</v>
      </c>
      <c r="D33" s="61">
        <f t="shared" si="0"/>
        <v>565.66739018586418</v>
      </c>
      <c r="E33" s="62">
        <f t="shared" si="1"/>
        <v>5.9326098141358443</v>
      </c>
      <c r="F33" s="62">
        <f t="shared" si="2"/>
        <v>5.9326098141358443</v>
      </c>
      <c r="G33" s="62">
        <f t="shared" si="3"/>
        <v>35.195859206780938</v>
      </c>
      <c r="H33" s="62">
        <f t="shared" si="4"/>
        <v>1.037895348869112E-2</v>
      </c>
    </row>
    <row r="34" spans="1:8" x14ac:dyDescent="0.25">
      <c r="A34" s="57">
        <v>33</v>
      </c>
      <c r="B34" s="59">
        <v>41883</v>
      </c>
      <c r="C34" s="60">
        <v>575.79999999999995</v>
      </c>
      <c r="D34" s="61">
        <f t="shared" si="0"/>
        <v>561.75889607048703</v>
      </c>
      <c r="E34" s="62">
        <f t="shared" si="1"/>
        <v>14.041103929512929</v>
      </c>
      <c r="F34" s="62">
        <f t="shared" si="2"/>
        <v>14.041103929512929</v>
      </c>
      <c r="G34" s="62">
        <f t="shared" si="3"/>
        <v>197.15259955938339</v>
      </c>
      <c r="H34" s="62">
        <f t="shared" si="4"/>
        <v>2.4385383691408354E-2</v>
      </c>
    </row>
    <row r="35" spans="1:8" x14ac:dyDescent="0.25">
      <c r="A35" s="57">
        <v>34</v>
      </c>
      <c r="B35" s="59">
        <v>41913</v>
      </c>
      <c r="C35" s="60">
        <v>587.1</v>
      </c>
      <c r="D35" s="61">
        <f t="shared" si="0"/>
        <v>557.85040195510987</v>
      </c>
      <c r="E35" s="62">
        <f t="shared" si="1"/>
        <v>29.249598044890149</v>
      </c>
      <c r="F35" s="62">
        <f t="shared" si="2"/>
        <v>29.249598044890149</v>
      </c>
      <c r="G35" s="62">
        <f t="shared" si="3"/>
        <v>855.53898578764165</v>
      </c>
      <c r="H35" s="62">
        <f t="shared" si="4"/>
        <v>4.9820470183767923E-2</v>
      </c>
    </row>
    <row r="36" spans="1:8" x14ac:dyDescent="0.25">
      <c r="A36" s="57">
        <v>35</v>
      </c>
      <c r="B36" s="59">
        <v>41944</v>
      </c>
      <c r="C36" s="60">
        <v>581.70000000000005</v>
      </c>
      <c r="D36" s="61">
        <f t="shared" si="0"/>
        <v>553.94190783973261</v>
      </c>
      <c r="E36" s="62">
        <f t="shared" si="1"/>
        <v>27.758092160267438</v>
      </c>
      <c r="F36" s="62">
        <f t="shared" si="2"/>
        <v>27.758092160267438</v>
      </c>
      <c r="G36" s="62">
        <f t="shared" si="3"/>
        <v>770.51168037790057</v>
      </c>
      <c r="H36" s="62">
        <f t="shared" si="4"/>
        <v>4.7718913804826263E-2</v>
      </c>
    </row>
    <row r="37" spans="1:8" x14ac:dyDescent="0.25">
      <c r="A37" s="57">
        <v>36</v>
      </c>
      <c r="B37" s="59">
        <v>41974</v>
      </c>
      <c r="C37" s="60">
        <v>575.9</v>
      </c>
      <c r="D37" s="61">
        <f t="shared" si="0"/>
        <v>550.03341372435546</v>
      </c>
      <c r="E37" s="62">
        <f t="shared" si="1"/>
        <v>25.866586275644522</v>
      </c>
      <c r="F37" s="62">
        <f t="shared" si="2"/>
        <v>25.866586275644522</v>
      </c>
      <c r="G37" s="62">
        <f t="shared" si="3"/>
        <v>669.08028555536157</v>
      </c>
      <c r="H37" s="62">
        <f t="shared" si="4"/>
        <v>4.4915065594104055E-2</v>
      </c>
    </row>
    <row r="38" spans="1:8" x14ac:dyDescent="0.25">
      <c r="A38" s="57">
        <v>37</v>
      </c>
      <c r="B38" s="59">
        <v>42005</v>
      </c>
      <c r="C38" s="60">
        <v>582.79999999999995</v>
      </c>
      <c r="D38" s="61">
        <f t="shared" si="0"/>
        <v>546.12491960897819</v>
      </c>
      <c r="E38" s="62">
        <f t="shared" si="1"/>
        <v>36.675080391021766</v>
      </c>
      <c r="F38" s="62">
        <f t="shared" si="2"/>
        <v>36.675080391021766</v>
      </c>
      <c r="G38" s="62">
        <f t="shared" si="3"/>
        <v>1345.0615216879091</v>
      </c>
      <c r="H38" s="62">
        <f t="shared" si="4"/>
        <v>6.2929101563180795E-2</v>
      </c>
    </row>
    <row r="39" spans="1:8" x14ac:dyDescent="0.25">
      <c r="A39" s="57">
        <v>38</v>
      </c>
      <c r="B39" s="59">
        <v>42036</v>
      </c>
      <c r="C39" s="60">
        <v>581.1</v>
      </c>
      <c r="D39" s="61">
        <f t="shared" si="0"/>
        <v>542.21642549360104</v>
      </c>
      <c r="E39" s="62">
        <f t="shared" si="1"/>
        <v>38.883574506398986</v>
      </c>
      <c r="F39" s="62">
        <f t="shared" si="2"/>
        <v>38.883574506398986</v>
      </c>
      <c r="G39" s="62">
        <f t="shared" si="3"/>
        <v>1511.9323663946811</v>
      </c>
      <c r="H39" s="62">
        <f t="shared" si="4"/>
        <v>6.6913740331094443E-2</v>
      </c>
    </row>
    <row r="40" spans="1:8" x14ac:dyDescent="0.25">
      <c r="A40" s="57">
        <v>39</v>
      </c>
      <c r="B40" s="59">
        <v>42064</v>
      </c>
      <c r="C40" s="60">
        <v>571.70000000000005</v>
      </c>
      <c r="D40" s="61">
        <f t="shared" si="0"/>
        <v>538.30793137822388</v>
      </c>
      <c r="E40" s="62">
        <f t="shared" si="1"/>
        <v>33.392068621776161</v>
      </c>
      <c r="F40" s="62">
        <f t="shared" si="2"/>
        <v>33.392068621776161</v>
      </c>
      <c r="G40" s="62">
        <f t="shared" si="3"/>
        <v>1115.0302468414081</v>
      </c>
      <c r="H40" s="62">
        <f t="shared" si="4"/>
        <v>5.8408376109456289E-2</v>
      </c>
    </row>
    <row r="41" spans="1:8" x14ac:dyDescent="0.25">
      <c r="A41" s="57">
        <v>40</v>
      </c>
      <c r="B41" s="59">
        <v>42095</v>
      </c>
      <c r="C41" s="60">
        <v>553</v>
      </c>
      <c r="D41" s="61">
        <f t="shared" si="0"/>
        <v>534.39943726284662</v>
      </c>
      <c r="E41" s="62">
        <f t="shared" si="1"/>
        <v>18.600562737153382</v>
      </c>
      <c r="F41" s="62">
        <f t="shared" si="2"/>
        <v>18.600562737153382</v>
      </c>
      <c r="G41" s="62">
        <f t="shared" si="3"/>
        <v>345.98093413877893</v>
      </c>
      <c r="H41" s="62">
        <f t="shared" si="4"/>
        <v>3.363573731854138E-2</v>
      </c>
    </row>
    <row r="42" spans="1:8" x14ac:dyDescent="0.25">
      <c r="A42" s="57">
        <v>41</v>
      </c>
      <c r="B42" s="59">
        <v>42125</v>
      </c>
      <c r="C42" s="60">
        <v>531.9</v>
      </c>
      <c r="D42" s="61">
        <f t="shared" si="0"/>
        <v>530.49094314746947</v>
      </c>
      <c r="E42" s="62">
        <f t="shared" si="1"/>
        <v>1.4090568525305116</v>
      </c>
      <c r="F42" s="62">
        <f t="shared" si="2"/>
        <v>1.4090568525305116</v>
      </c>
      <c r="G42" s="62">
        <f t="shared" si="3"/>
        <v>1.985441213663192</v>
      </c>
      <c r="H42" s="62">
        <f t="shared" si="4"/>
        <v>2.6491010575869743E-3</v>
      </c>
    </row>
    <row r="43" spans="1:8" x14ac:dyDescent="0.25">
      <c r="A43" s="57">
        <v>42</v>
      </c>
      <c r="B43" s="59">
        <v>42156</v>
      </c>
      <c r="C43" s="60">
        <v>510.9</v>
      </c>
      <c r="D43" s="61">
        <f t="shared" si="0"/>
        <v>526.5824490320922</v>
      </c>
      <c r="E43" s="62">
        <f t="shared" si="1"/>
        <v>-15.682449032092222</v>
      </c>
      <c r="F43" s="62">
        <f t="shared" si="2"/>
        <v>15.682449032092222</v>
      </c>
      <c r="G43" s="62">
        <f t="shared" si="3"/>
        <v>245.93920764417027</v>
      </c>
      <c r="H43" s="62">
        <f t="shared" si="4"/>
        <v>3.0695731125645376E-2</v>
      </c>
    </row>
    <row r="44" spans="1:8" x14ac:dyDescent="0.25">
      <c r="A44" s="57">
        <v>43</v>
      </c>
      <c r="B44" s="59">
        <v>42186</v>
      </c>
      <c r="C44" s="60">
        <v>501.8</v>
      </c>
      <c r="D44" s="61">
        <f t="shared" si="0"/>
        <v>522.67395491671505</v>
      </c>
      <c r="E44" s="62">
        <f t="shared" si="1"/>
        <v>-20.873954916715036</v>
      </c>
      <c r="F44" s="62">
        <f t="shared" si="2"/>
        <v>20.873954916715036</v>
      </c>
      <c r="G44" s="62">
        <f t="shared" si="3"/>
        <v>435.72199386505184</v>
      </c>
      <c r="H44" s="62">
        <f t="shared" si="4"/>
        <v>4.1598156470137572E-2</v>
      </c>
    </row>
    <row r="45" spans="1:8" x14ac:dyDescent="0.25">
      <c r="A45" s="57">
        <v>44</v>
      </c>
      <c r="B45" s="59">
        <v>42217</v>
      </c>
      <c r="C45" s="60">
        <v>506.3</v>
      </c>
      <c r="D45" s="61">
        <f t="shared" si="0"/>
        <v>518.76546080133789</v>
      </c>
      <c r="E45" s="62">
        <f t="shared" si="1"/>
        <v>-12.465460801337883</v>
      </c>
      <c r="F45" s="62">
        <f t="shared" si="2"/>
        <v>12.465460801337883</v>
      </c>
      <c r="G45" s="62">
        <f t="shared" si="3"/>
        <v>155.38771298969129</v>
      </c>
      <c r="H45" s="62">
        <f t="shared" si="4"/>
        <v>2.4620700772936762E-2</v>
      </c>
    </row>
    <row r="46" spans="1:8" x14ac:dyDescent="0.25">
      <c r="A46" s="57">
        <v>45</v>
      </c>
      <c r="B46" s="59">
        <v>42248</v>
      </c>
      <c r="C46" s="60">
        <v>513.20000000000005</v>
      </c>
      <c r="D46" s="61">
        <f t="shared" si="0"/>
        <v>514.85696668596063</v>
      </c>
      <c r="E46" s="62">
        <f t="shared" si="1"/>
        <v>-1.6569666859605832</v>
      </c>
      <c r="F46" s="62">
        <f t="shared" si="2"/>
        <v>1.6569666859605832</v>
      </c>
      <c r="G46" s="62">
        <f t="shared" si="3"/>
        <v>2.7455385983831979</v>
      </c>
      <c r="H46" s="62">
        <f t="shared" si="4"/>
        <v>3.2286958027291173E-3</v>
      </c>
    </row>
    <row r="47" spans="1:8" x14ac:dyDescent="0.25">
      <c r="A47" s="57">
        <v>46</v>
      </c>
      <c r="B47" s="59">
        <v>42278</v>
      </c>
      <c r="C47" s="60">
        <v>523.5</v>
      </c>
      <c r="D47" s="61">
        <f t="shared" si="0"/>
        <v>510.94847257058348</v>
      </c>
      <c r="E47" s="62">
        <f t="shared" si="1"/>
        <v>12.551527429416524</v>
      </c>
      <c r="F47" s="62">
        <f t="shared" si="2"/>
        <v>12.551527429416524</v>
      </c>
      <c r="G47" s="62">
        <f t="shared" si="3"/>
        <v>157.54084081139536</v>
      </c>
      <c r="H47" s="62">
        <f t="shared" si="4"/>
        <v>2.397617465027034E-2</v>
      </c>
    </row>
    <row r="48" spans="1:8" x14ac:dyDescent="0.25">
      <c r="A48" s="57">
        <v>47</v>
      </c>
      <c r="B48" s="59">
        <v>42309</v>
      </c>
      <c r="C48" s="60">
        <v>521.70000000000005</v>
      </c>
      <c r="D48" s="61">
        <f t="shared" si="0"/>
        <v>507.03997845520627</v>
      </c>
      <c r="E48" s="62">
        <f t="shared" si="1"/>
        <v>14.660021544793779</v>
      </c>
      <c r="F48" s="62">
        <f t="shared" si="2"/>
        <v>14.660021544793779</v>
      </c>
      <c r="G48" s="62">
        <f t="shared" si="3"/>
        <v>214.91623169381776</v>
      </c>
      <c r="H48" s="62">
        <f t="shared" si="4"/>
        <v>2.8100482163683684E-2</v>
      </c>
    </row>
    <row r="49" spans="1:8" x14ac:dyDescent="0.25">
      <c r="A49" s="57">
        <v>48</v>
      </c>
      <c r="B49" s="59">
        <v>42339</v>
      </c>
      <c r="C49" s="60">
        <v>515.70000000000005</v>
      </c>
      <c r="D49" s="61">
        <f t="shared" si="0"/>
        <v>503.13148433982906</v>
      </c>
      <c r="E49" s="62">
        <f t="shared" si="1"/>
        <v>12.568515660170988</v>
      </c>
      <c r="F49" s="62">
        <f t="shared" si="2"/>
        <v>12.568515660170988</v>
      </c>
      <c r="G49" s="62">
        <f t="shared" si="3"/>
        <v>157.96758589996335</v>
      </c>
      <c r="H49" s="62">
        <f t="shared" si="4"/>
        <v>2.437175811551481E-2</v>
      </c>
    </row>
    <row r="50" spans="1:8" x14ac:dyDescent="0.25">
      <c r="A50" s="57">
        <v>49</v>
      </c>
      <c r="B50" s="59">
        <v>42370</v>
      </c>
      <c r="C50" s="60">
        <v>518.1</v>
      </c>
      <c r="D50" s="61">
        <f t="shared" si="0"/>
        <v>499.22299022445191</v>
      </c>
      <c r="E50" s="62">
        <f t="shared" si="1"/>
        <v>18.877009775548117</v>
      </c>
      <c r="F50" s="62">
        <f t="shared" si="2"/>
        <v>18.877009775548117</v>
      </c>
      <c r="G50" s="62">
        <f t="shared" si="3"/>
        <v>356.3414980661392</v>
      </c>
      <c r="H50" s="62">
        <f t="shared" si="4"/>
        <v>3.6435070016498969E-2</v>
      </c>
    </row>
    <row r="51" spans="1:8" x14ac:dyDescent="0.25">
      <c r="A51" s="57">
        <v>50</v>
      </c>
      <c r="B51" s="59">
        <v>42401</v>
      </c>
      <c r="C51" s="60">
        <v>510.2</v>
      </c>
      <c r="D51" s="61">
        <f t="shared" si="0"/>
        <v>495.3144961090747</v>
      </c>
      <c r="E51" s="62">
        <f t="shared" si="1"/>
        <v>14.885503890925293</v>
      </c>
      <c r="F51" s="62">
        <f t="shared" si="2"/>
        <v>14.885503890925293</v>
      </c>
      <c r="G51" s="62">
        <f t="shared" si="3"/>
        <v>221.57822608675201</v>
      </c>
      <c r="H51" s="62">
        <f t="shared" si="4"/>
        <v>2.9175821032781837E-2</v>
      </c>
    </row>
    <row r="52" spans="1:8" x14ac:dyDescent="0.25">
      <c r="A52" s="57">
        <v>51</v>
      </c>
      <c r="B52" s="59">
        <v>42430</v>
      </c>
      <c r="C52" s="60">
        <v>500</v>
      </c>
      <c r="D52" s="61">
        <f t="shared" si="0"/>
        <v>491.40600199369749</v>
      </c>
      <c r="E52" s="62">
        <f t="shared" si="1"/>
        <v>8.5939980063025132</v>
      </c>
      <c r="F52" s="62">
        <f t="shared" si="2"/>
        <v>8.5939980063025132</v>
      </c>
      <c r="G52" s="62">
        <f t="shared" si="3"/>
        <v>73.856801732331576</v>
      </c>
      <c r="H52" s="62">
        <f t="shared" si="4"/>
        <v>1.7187996012605025E-2</v>
      </c>
    </row>
    <row r="53" spans="1:8" x14ac:dyDescent="0.25">
      <c r="A53" s="57">
        <v>52</v>
      </c>
      <c r="B53" s="59">
        <v>42461</v>
      </c>
      <c r="C53" s="60">
        <v>486.1</v>
      </c>
      <c r="D53" s="61">
        <f t="shared" si="0"/>
        <v>487.49750787832033</v>
      </c>
      <c r="E53" s="62">
        <f t="shared" si="1"/>
        <v>-1.3975078783203116</v>
      </c>
      <c r="F53" s="62">
        <f t="shared" si="2"/>
        <v>1.3975078783203116</v>
      </c>
      <c r="G53" s="62">
        <f t="shared" si="3"/>
        <v>1.9530282699673389</v>
      </c>
      <c r="H53" s="62">
        <f t="shared" si="4"/>
        <v>2.8749390625803571E-3</v>
      </c>
    </row>
    <row r="54" spans="1:8" x14ac:dyDescent="0.25">
      <c r="A54" s="57">
        <v>53</v>
      </c>
      <c r="B54" s="59">
        <v>42491</v>
      </c>
      <c r="C54" s="60">
        <v>470.2</v>
      </c>
      <c r="D54" s="61">
        <f t="shared" si="0"/>
        <v>483.58901376294307</v>
      </c>
      <c r="E54" s="62">
        <f t="shared" si="1"/>
        <v>-13.38901376294308</v>
      </c>
      <c r="F54" s="62">
        <f t="shared" si="2"/>
        <v>13.38901376294308</v>
      </c>
      <c r="G54" s="62">
        <f t="shared" si="3"/>
        <v>179.26568954427921</v>
      </c>
      <c r="H54" s="62">
        <f t="shared" si="4"/>
        <v>2.8475146241903615E-2</v>
      </c>
    </row>
    <row r="55" spans="1:8" x14ac:dyDescent="0.25">
      <c r="A55" s="57">
        <v>54</v>
      </c>
      <c r="B55" s="59">
        <v>42522</v>
      </c>
      <c r="C55" s="60">
        <v>450.1</v>
      </c>
      <c r="D55" s="61">
        <f t="shared" si="0"/>
        <v>479.68051964756592</v>
      </c>
      <c r="E55" s="62">
        <f t="shared" si="1"/>
        <v>-29.580519647565893</v>
      </c>
      <c r="F55" s="62">
        <f t="shared" si="2"/>
        <v>29.580519647565893</v>
      </c>
      <c r="G55" s="62">
        <f t="shared" si="3"/>
        <v>875.0071426200318</v>
      </c>
      <c r="H55" s="62">
        <f t="shared" si="4"/>
        <v>6.5719883687104852E-2</v>
      </c>
    </row>
    <row r="56" spans="1:8" x14ac:dyDescent="0.25">
      <c r="A56" s="57">
        <v>55</v>
      </c>
      <c r="B56" s="59">
        <v>42552</v>
      </c>
      <c r="C56" s="60">
        <v>441</v>
      </c>
      <c r="D56" s="61">
        <f t="shared" si="0"/>
        <v>475.77202553218871</v>
      </c>
      <c r="E56" s="62">
        <f t="shared" si="1"/>
        <v>-34.772025532188707</v>
      </c>
      <c r="F56" s="62">
        <f t="shared" si="2"/>
        <v>34.772025532188707</v>
      </c>
      <c r="G56" s="62">
        <f t="shared" si="3"/>
        <v>1209.0937596111833</v>
      </c>
      <c r="H56" s="62">
        <f t="shared" si="4"/>
        <v>7.8848130458477786E-2</v>
      </c>
    </row>
    <row r="57" spans="1:8" x14ac:dyDescent="0.25">
      <c r="A57" s="57">
        <v>56</v>
      </c>
      <c r="B57" s="59">
        <v>42583</v>
      </c>
      <c r="C57" s="60">
        <v>445.4</v>
      </c>
      <c r="D57" s="61">
        <f t="shared" si="0"/>
        <v>471.8635314168115</v>
      </c>
      <c r="E57" s="62">
        <f t="shared" si="1"/>
        <v>-26.46353141681152</v>
      </c>
      <c r="F57" s="62">
        <f t="shared" si="2"/>
        <v>26.46353141681152</v>
      </c>
      <c r="G57" s="62">
        <f t="shared" si="3"/>
        <v>700.3184950485703</v>
      </c>
      <c r="H57" s="62">
        <f t="shared" si="4"/>
        <v>5.9415203001372971E-2</v>
      </c>
    </row>
    <row r="58" spans="1:8" x14ac:dyDescent="0.25">
      <c r="A58" s="57">
        <v>57</v>
      </c>
      <c r="B58" s="59">
        <v>42614</v>
      </c>
      <c r="C58" s="60">
        <v>451.1</v>
      </c>
      <c r="D58" s="61">
        <f t="shared" si="0"/>
        <v>467.95503730143434</v>
      </c>
      <c r="E58" s="62">
        <f t="shared" si="1"/>
        <v>-16.855037301434322</v>
      </c>
      <c r="F58" s="62">
        <f t="shared" si="2"/>
        <v>16.855037301434322</v>
      </c>
      <c r="G58" s="62">
        <f t="shared" si="3"/>
        <v>284.09228243274242</v>
      </c>
      <c r="H58" s="62">
        <f t="shared" si="4"/>
        <v>3.7364303483560901E-2</v>
      </c>
    </row>
    <row r="59" spans="1:8" x14ac:dyDescent="0.25">
      <c r="A59" s="57">
        <v>58</v>
      </c>
      <c r="B59" s="59">
        <v>42644</v>
      </c>
      <c r="C59" s="60">
        <v>458.4</v>
      </c>
      <c r="D59" s="61">
        <f t="shared" si="0"/>
        <v>464.04654318605714</v>
      </c>
      <c r="E59" s="62">
        <f t="shared" si="1"/>
        <v>-5.6465431860571584</v>
      </c>
      <c r="F59" s="62">
        <f t="shared" si="2"/>
        <v>5.6465431860571584</v>
      </c>
      <c r="G59" s="62">
        <f t="shared" si="3"/>
        <v>31.883449952008526</v>
      </c>
      <c r="H59" s="62">
        <f t="shared" si="4"/>
        <v>1.2317938887559247E-2</v>
      </c>
    </row>
    <row r="60" spans="1:8" x14ac:dyDescent="0.25">
      <c r="A60" s="57">
        <v>59</v>
      </c>
      <c r="B60" s="59">
        <v>42675</v>
      </c>
      <c r="C60" s="60">
        <v>463</v>
      </c>
      <c r="D60" s="61">
        <f t="shared" si="0"/>
        <v>460.13804907067993</v>
      </c>
      <c r="E60" s="62">
        <f t="shared" si="1"/>
        <v>2.8619509293200736</v>
      </c>
      <c r="F60" s="62">
        <f t="shared" si="2"/>
        <v>2.8619509293200736</v>
      </c>
      <c r="G60" s="62">
        <f t="shared" si="3"/>
        <v>8.1907631218360333</v>
      </c>
      <c r="H60" s="62">
        <f t="shared" si="4"/>
        <v>6.1813195017712168E-3</v>
      </c>
    </row>
    <row r="61" spans="1:8" x14ac:dyDescent="0.25">
      <c r="A61" s="57">
        <v>60</v>
      </c>
      <c r="B61" s="59">
        <v>42705</v>
      </c>
      <c r="C61" s="60">
        <v>453.6</v>
      </c>
      <c r="D61" s="61">
        <f t="shared" si="0"/>
        <v>456.22955495530277</v>
      </c>
      <c r="E61" s="62">
        <f t="shared" si="1"/>
        <v>-2.6295549553027513</v>
      </c>
      <c r="F61" s="62">
        <f t="shared" si="2"/>
        <v>2.6295549553027513</v>
      </c>
      <c r="G61" s="62">
        <f t="shared" si="3"/>
        <v>6.9145592629572548</v>
      </c>
      <c r="H61" s="62">
        <f t="shared" si="4"/>
        <v>5.797078825623349E-3</v>
      </c>
    </row>
    <row r="62" spans="1:8" x14ac:dyDescent="0.25">
      <c r="A62" s="57">
        <v>61</v>
      </c>
      <c r="B62" s="59">
        <v>42736</v>
      </c>
      <c r="C62" s="60">
        <v>453.9</v>
      </c>
      <c r="D62" s="61">
        <f t="shared" si="0"/>
        <v>452.32106083992551</v>
      </c>
      <c r="E62" s="62">
        <f t="shared" si="1"/>
        <v>1.5789391600744693</v>
      </c>
      <c r="F62" s="62">
        <f t="shared" si="2"/>
        <v>1.5789391600744693</v>
      </c>
      <c r="G62" s="62">
        <f t="shared" si="3"/>
        <v>2.4930488712166707</v>
      </c>
      <c r="H62" s="62">
        <f t="shared" si="4"/>
        <v>3.4786057723605848E-3</v>
      </c>
    </row>
    <row r="63" spans="1:8" x14ac:dyDescent="0.25">
      <c r="A63" s="57">
        <v>62</v>
      </c>
      <c r="B63" s="59">
        <v>42767</v>
      </c>
      <c r="C63" s="60">
        <v>452.3</v>
      </c>
      <c r="D63" s="61">
        <f t="shared" si="0"/>
        <v>448.41256672454836</v>
      </c>
      <c r="E63" s="62">
        <f t="shared" si="1"/>
        <v>3.8874332754516558</v>
      </c>
      <c r="F63" s="62">
        <f t="shared" si="2"/>
        <v>3.8874332754516558</v>
      </c>
      <c r="G63" s="62">
        <f t="shared" si="3"/>
        <v>15.11213747108879</v>
      </c>
      <c r="H63" s="62">
        <f t="shared" si="4"/>
        <v>8.5948115751750074E-3</v>
      </c>
    </row>
    <row r="64" spans="1:8" x14ac:dyDescent="0.25">
      <c r="A64" s="57">
        <v>63</v>
      </c>
      <c r="B64" s="59">
        <v>42795</v>
      </c>
      <c r="C64" s="60">
        <v>446</v>
      </c>
      <c r="D64" s="61">
        <f t="shared" si="0"/>
        <v>444.50407260917115</v>
      </c>
      <c r="E64" s="62">
        <f t="shared" si="1"/>
        <v>1.4959273908288537</v>
      </c>
      <c r="F64" s="62">
        <f t="shared" si="2"/>
        <v>1.4959273908288537</v>
      </c>
      <c r="G64" s="62">
        <f t="shared" si="3"/>
        <v>2.2377987586320223</v>
      </c>
      <c r="H64" s="62">
        <f t="shared" si="4"/>
        <v>3.354097288853932E-3</v>
      </c>
    </row>
    <row r="65" spans="1:8" x14ac:dyDescent="0.25">
      <c r="A65" s="57">
        <v>64</v>
      </c>
      <c r="B65" s="59">
        <v>42826</v>
      </c>
      <c r="C65" s="60">
        <v>425.8</v>
      </c>
      <c r="D65" s="61">
        <f t="shared" si="0"/>
        <v>440.59557849379394</v>
      </c>
      <c r="E65" s="62">
        <f t="shared" si="1"/>
        <v>-14.795578493793926</v>
      </c>
      <c r="F65" s="62">
        <f t="shared" si="2"/>
        <v>14.795578493793926</v>
      </c>
      <c r="G65" s="62">
        <f t="shared" si="3"/>
        <v>218.90914296601733</v>
      </c>
      <c r="H65" s="62">
        <f t="shared" si="4"/>
        <v>3.4747718397825096E-2</v>
      </c>
    </row>
    <row r="66" spans="1:8" x14ac:dyDescent="0.25">
      <c r="A66" s="57">
        <v>65</v>
      </c>
      <c r="B66" s="59">
        <v>42856</v>
      </c>
      <c r="C66" s="60">
        <v>409.5</v>
      </c>
      <c r="D66" s="61">
        <f t="shared" si="0"/>
        <v>436.68708437841678</v>
      </c>
      <c r="E66" s="62">
        <f t="shared" si="1"/>
        <v>-27.187084378416785</v>
      </c>
      <c r="F66" s="62">
        <f t="shared" si="2"/>
        <v>27.187084378416785</v>
      </c>
      <c r="G66" s="62">
        <f t="shared" si="3"/>
        <v>739.13755699915396</v>
      </c>
      <c r="H66" s="62">
        <f t="shared" si="4"/>
        <v>6.6390926443020234E-2</v>
      </c>
    </row>
    <row r="67" spans="1:8" x14ac:dyDescent="0.25">
      <c r="A67" s="57">
        <v>66</v>
      </c>
      <c r="B67" s="59">
        <v>42887</v>
      </c>
      <c r="C67" s="60">
        <v>391.4</v>
      </c>
      <c r="D67" s="61">
        <f t="shared" ref="D67:D82" si="5">$K$1+A67*$M$1</f>
        <v>432.77859026303958</v>
      </c>
      <c r="E67" s="62">
        <f t="shared" ref="E67:E82" si="6">C67-D67</f>
        <v>-41.378590263039598</v>
      </c>
      <c r="F67" s="62">
        <f t="shared" ref="F67:F82" si="7">ABS(E67)</f>
        <v>41.378590263039598</v>
      </c>
      <c r="G67" s="62">
        <f t="shared" ref="G67:G82" si="8">E67^2</f>
        <v>1712.1877321565155</v>
      </c>
      <c r="H67" s="62">
        <f t="shared" ref="H67:H82" si="9">F67/ABS(C67)</f>
        <v>0.10571944369708636</v>
      </c>
    </row>
    <row r="68" spans="1:8" x14ac:dyDescent="0.25">
      <c r="A68" s="57">
        <v>67</v>
      </c>
      <c r="B68" s="59">
        <v>42917</v>
      </c>
      <c r="C68" s="60">
        <v>387.3</v>
      </c>
      <c r="D68" s="61">
        <f t="shared" si="5"/>
        <v>428.87009614766237</v>
      </c>
      <c r="E68" s="62">
        <f t="shared" si="6"/>
        <v>-41.570096147662355</v>
      </c>
      <c r="F68" s="62">
        <f t="shared" si="7"/>
        <v>41.570096147662355</v>
      </c>
      <c r="G68" s="62">
        <f t="shared" si="8"/>
        <v>1728.0728937258925</v>
      </c>
      <c r="H68" s="62">
        <f t="shared" si="9"/>
        <v>0.10733306518890358</v>
      </c>
    </row>
    <row r="69" spans="1:8" x14ac:dyDescent="0.25">
      <c r="A69" s="57">
        <v>68</v>
      </c>
      <c r="B69" s="59">
        <v>42948</v>
      </c>
      <c r="C69" s="60">
        <v>397.4</v>
      </c>
      <c r="D69" s="61">
        <f t="shared" si="5"/>
        <v>424.96160203228521</v>
      </c>
      <c r="E69" s="62">
        <f t="shared" si="6"/>
        <v>-27.561602032285236</v>
      </c>
      <c r="F69" s="62">
        <f t="shared" si="7"/>
        <v>27.561602032285236</v>
      </c>
      <c r="G69" s="62">
        <f t="shared" si="8"/>
        <v>759.64190658606969</v>
      </c>
      <c r="H69" s="62">
        <f t="shared" si="9"/>
        <v>6.9354811354517459E-2</v>
      </c>
    </row>
    <row r="70" spans="1:8" x14ac:dyDescent="0.25">
      <c r="A70" s="57">
        <v>69</v>
      </c>
      <c r="B70" s="59">
        <v>42979</v>
      </c>
      <c r="C70" s="60">
        <v>400.4</v>
      </c>
      <c r="D70" s="61">
        <f t="shared" si="5"/>
        <v>421.053107916908</v>
      </c>
      <c r="E70" s="62">
        <f t="shared" si="6"/>
        <v>-20.653107916908027</v>
      </c>
      <c r="F70" s="62">
        <f t="shared" si="7"/>
        <v>20.653107916908027</v>
      </c>
      <c r="G70" s="62">
        <f t="shared" si="8"/>
        <v>426.55086662744901</v>
      </c>
      <c r="H70" s="62">
        <f t="shared" si="9"/>
        <v>5.1581188603666402E-2</v>
      </c>
    </row>
    <row r="71" spans="1:8" x14ac:dyDescent="0.25">
      <c r="A71" s="57">
        <v>70</v>
      </c>
      <c r="B71" s="59">
        <v>43009</v>
      </c>
      <c r="C71" s="60">
        <v>415.1</v>
      </c>
      <c r="D71" s="61">
        <f t="shared" si="5"/>
        <v>417.1446138015308</v>
      </c>
      <c r="E71" s="62">
        <f t="shared" si="6"/>
        <v>-2.0446138015307724</v>
      </c>
      <c r="F71" s="62">
        <f t="shared" si="7"/>
        <v>2.0446138015307724</v>
      </c>
      <c r="G71" s="62">
        <f t="shared" si="8"/>
        <v>4.1804455974101167</v>
      </c>
      <c r="H71" s="62">
        <f t="shared" si="9"/>
        <v>4.9255933546874789E-3</v>
      </c>
    </row>
    <row r="72" spans="1:8" x14ac:dyDescent="0.25">
      <c r="A72" s="57">
        <v>71</v>
      </c>
      <c r="B72" s="59">
        <v>43040</v>
      </c>
      <c r="C72" s="60">
        <v>422.5</v>
      </c>
      <c r="D72" s="61">
        <f t="shared" si="5"/>
        <v>413.23611968615359</v>
      </c>
      <c r="E72" s="62">
        <f t="shared" si="6"/>
        <v>9.2638803138464141</v>
      </c>
      <c r="F72" s="62">
        <f t="shared" si="7"/>
        <v>9.2638803138464141</v>
      </c>
      <c r="G72" s="62">
        <f t="shared" si="8"/>
        <v>85.819478469271132</v>
      </c>
      <c r="H72" s="62">
        <f t="shared" si="9"/>
        <v>2.192634393809802E-2</v>
      </c>
    </row>
    <row r="73" spans="1:8" x14ac:dyDescent="0.25">
      <c r="A73" s="63">
        <v>72</v>
      </c>
      <c r="B73" s="64">
        <v>43070</v>
      </c>
      <c r="C73" s="65">
        <v>418</v>
      </c>
      <c r="D73" s="61">
        <f t="shared" si="5"/>
        <v>409.32762557077643</v>
      </c>
      <c r="E73" s="62">
        <f t="shared" si="6"/>
        <v>8.6723744292235665</v>
      </c>
      <c r="F73" s="62">
        <f t="shared" si="7"/>
        <v>8.6723744292235665</v>
      </c>
      <c r="G73" s="62">
        <f t="shared" si="8"/>
        <v>75.210078240650788</v>
      </c>
      <c r="H73" s="62">
        <f t="shared" si="9"/>
        <v>2.0747307246946331E-2</v>
      </c>
    </row>
    <row r="74" spans="1:8" ht="16.5" thickBot="1" x14ac:dyDescent="0.3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12">
        <v>73</v>
      </c>
      <c r="B75" s="25">
        <v>43101</v>
      </c>
      <c r="C75" s="10">
        <v>422.9</v>
      </c>
      <c r="D75" s="66">
        <f t="shared" si="5"/>
        <v>405.41913145539922</v>
      </c>
      <c r="E75" s="66">
        <f t="shared" si="6"/>
        <v>17.480868544600753</v>
      </c>
      <c r="F75" s="66">
        <f t="shared" si="7"/>
        <v>17.480868544600753</v>
      </c>
      <c r="G75" s="66">
        <f t="shared" si="8"/>
        <v>305.58076507361204</v>
      </c>
      <c r="H75" s="66">
        <f t="shared" si="9"/>
        <v>4.133570239915052E-2</v>
      </c>
    </row>
    <row r="76" spans="1:8" x14ac:dyDescent="0.25">
      <c r="A76" s="12">
        <v>74</v>
      </c>
      <c r="B76" s="25">
        <v>43132</v>
      </c>
      <c r="C76" s="10">
        <v>418.2</v>
      </c>
      <c r="D76" s="66">
        <f t="shared" si="5"/>
        <v>401.51063734002201</v>
      </c>
      <c r="E76" s="66">
        <f t="shared" si="6"/>
        <v>16.689362659977974</v>
      </c>
      <c r="F76" s="66">
        <f t="shared" si="7"/>
        <v>16.689362659977974</v>
      </c>
      <c r="G76" s="66">
        <f t="shared" si="8"/>
        <v>278.53482599626705</v>
      </c>
      <c r="H76" s="66">
        <f t="shared" si="9"/>
        <v>3.9907610377756995E-2</v>
      </c>
    </row>
    <row r="77" spans="1:8" x14ac:dyDescent="0.25">
      <c r="A77" s="12">
        <v>75</v>
      </c>
      <c r="B77" s="25">
        <v>43160</v>
      </c>
      <c r="C77" s="10">
        <v>411.5</v>
      </c>
      <c r="D77" s="66">
        <f t="shared" si="5"/>
        <v>397.60214322464481</v>
      </c>
      <c r="E77" s="66">
        <f t="shared" si="6"/>
        <v>13.897856775355194</v>
      </c>
      <c r="F77" s="66">
        <f t="shared" si="7"/>
        <v>13.897856775355194</v>
      </c>
      <c r="G77" s="66">
        <f t="shared" si="8"/>
        <v>193.15042294828629</v>
      </c>
      <c r="H77" s="66">
        <f t="shared" si="9"/>
        <v>3.377364951483644E-2</v>
      </c>
    </row>
    <row r="78" spans="1:8" x14ac:dyDescent="0.25">
      <c r="A78" s="12">
        <v>76</v>
      </c>
      <c r="B78" s="25">
        <v>43191</v>
      </c>
      <c r="C78" s="10">
        <v>398.9</v>
      </c>
      <c r="D78" s="66">
        <f t="shared" si="5"/>
        <v>393.69364910926765</v>
      </c>
      <c r="E78" s="66">
        <f t="shared" si="6"/>
        <v>5.2063508907323239</v>
      </c>
      <c r="F78" s="66">
        <f t="shared" si="7"/>
        <v>5.2063508907323239</v>
      </c>
      <c r="G78" s="66">
        <f t="shared" si="8"/>
        <v>27.106089597429264</v>
      </c>
      <c r="H78" s="66">
        <f t="shared" si="9"/>
        <v>1.3051769593212144E-2</v>
      </c>
    </row>
    <row r="79" spans="1:8" x14ac:dyDescent="0.25">
      <c r="A79" s="12">
        <v>77</v>
      </c>
      <c r="B79" s="25">
        <v>43221</v>
      </c>
      <c r="C79" s="10">
        <v>385.6</v>
      </c>
      <c r="D79" s="66">
        <f t="shared" si="5"/>
        <v>389.78515499389044</v>
      </c>
      <c r="E79" s="66">
        <f t="shared" si="6"/>
        <v>-4.1851549938904213</v>
      </c>
      <c r="F79" s="66">
        <f t="shared" si="7"/>
        <v>4.1851549938904213</v>
      </c>
      <c r="G79" s="66">
        <f t="shared" si="8"/>
        <v>17.515522322885932</v>
      </c>
      <c r="H79" s="66">
        <f t="shared" si="9"/>
        <v>1.0853617722744869E-2</v>
      </c>
    </row>
    <row r="80" spans="1:8" x14ac:dyDescent="0.25">
      <c r="A80" s="12">
        <v>78</v>
      </c>
      <c r="B80" s="25">
        <v>43252</v>
      </c>
      <c r="C80" s="10">
        <v>370.2</v>
      </c>
      <c r="D80" s="66">
        <f t="shared" si="5"/>
        <v>385.87666087851323</v>
      </c>
      <c r="E80" s="66">
        <f t="shared" si="6"/>
        <v>-15.676660878513246</v>
      </c>
      <c r="F80" s="66">
        <f t="shared" si="7"/>
        <v>15.676660878513246</v>
      </c>
      <c r="G80" s="66">
        <f t="shared" si="8"/>
        <v>245.75769629990771</v>
      </c>
      <c r="H80" s="66">
        <f t="shared" si="9"/>
        <v>4.2346463745308607E-2</v>
      </c>
    </row>
    <row r="81" spans="1:8" x14ac:dyDescent="0.25">
      <c r="A81" s="12">
        <v>79</v>
      </c>
      <c r="B81" s="25">
        <v>43282</v>
      </c>
      <c r="C81" s="10">
        <v>369.1</v>
      </c>
      <c r="D81" s="66">
        <f t="shared" si="5"/>
        <v>381.96816676313603</v>
      </c>
      <c r="E81" s="66">
        <f t="shared" si="6"/>
        <v>-12.868166763136003</v>
      </c>
      <c r="F81" s="66">
        <f t="shared" si="7"/>
        <v>12.868166763136003</v>
      </c>
      <c r="G81" s="66">
        <f t="shared" si="8"/>
        <v>165.58971584387811</v>
      </c>
      <c r="H81" s="66">
        <f t="shared" si="9"/>
        <v>3.4863632520010845E-2</v>
      </c>
    </row>
    <row r="82" spans="1:8" x14ac:dyDescent="0.25">
      <c r="A82" s="12">
        <v>80</v>
      </c>
      <c r="B82" s="25">
        <v>43313</v>
      </c>
      <c r="C82" s="10">
        <v>380.7</v>
      </c>
      <c r="D82" s="66">
        <f t="shared" si="5"/>
        <v>378.05967264775887</v>
      </c>
      <c r="E82" s="66">
        <f t="shared" si="6"/>
        <v>2.6403273522411155</v>
      </c>
      <c r="F82" s="66">
        <f t="shared" si="7"/>
        <v>2.6403273522411155</v>
      </c>
      <c r="G82" s="66">
        <f t="shared" si="8"/>
        <v>6.9713285269925791</v>
      </c>
      <c r="H82" s="66">
        <f t="shared" si="9"/>
        <v>6.9354540379330592E-3</v>
      </c>
    </row>
    <row r="84" spans="1:8" x14ac:dyDescent="0.25">
      <c r="F84" s="67" t="s">
        <v>123</v>
      </c>
      <c r="G84" s="67"/>
    </row>
    <row r="85" spans="1:8" x14ac:dyDescent="0.25">
      <c r="F85" s="23" t="s">
        <v>86</v>
      </c>
      <c r="G85" s="23" t="s">
        <v>87</v>
      </c>
      <c r="H85" s="23" t="s">
        <v>88</v>
      </c>
    </row>
    <row r="86" spans="1:8" x14ac:dyDescent="0.25">
      <c r="F86" s="24">
        <f>AVERAGE(F2:F73)</f>
        <v>20.881160676642288</v>
      </c>
      <c r="G86" s="24">
        <f>AVERAGE(G2:G73)</f>
        <v>653.37006985309858</v>
      </c>
      <c r="H86" s="68">
        <f>AVERAGE(H2:H73)</f>
        <v>3.7913216968089566E-2</v>
      </c>
    </row>
    <row r="88" spans="1:8" x14ac:dyDescent="0.25">
      <c r="F88" s="67" t="s">
        <v>124</v>
      </c>
      <c r="G88" s="67"/>
    </row>
    <row r="89" spans="1:8" x14ac:dyDescent="0.25">
      <c r="F89" s="23" t="s">
        <v>86</v>
      </c>
      <c r="G89" s="23" t="s">
        <v>87</v>
      </c>
      <c r="H89" s="23" t="s">
        <v>88</v>
      </c>
    </row>
    <row r="90" spans="1:8" x14ac:dyDescent="0.25">
      <c r="F90" s="24">
        <f>AVERAGE(F75:F82)</f>
        <v>11.080593607305879</v>
      </c>
      <c r="G90" s="24">
        <f>AVERAGE(G75:G82)</f>
        <v>155.02579582615738</v>
      </c>
      <c r="H90" s="68">
        <f>AVERAGE(H75:H82)</f>
        <v>2.7883487488869187E-2</v>
      </c>
    </row>
  </sheetData>
  <sortState ref="A2:B81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24" sqref="G24"/>
    </sheetView>
  </sheetViews>
  <sheetFormatPr baseColWidth="10" defaultRowHeight="15.75" x14ac:dyDescent="0.25"/>
  <sheetData>
    <row r="1" spans="1:9" x14ac:dyDescent="0.25">
      <c r="A1" t="s">
        <v>97</v>
      </c>
    </row>
    <row r="2" spans="1:9" ht="16.5" thickBot="1" x14ac:dyDescent="0.3"/>
    <row r="3" spans="1:9" x14ac:dyDescent="0.25">
      <c r="A3" s="52" t="s">
        <v>98</v>
      </c>
      <c r="B3" s="52"/>
    </row>
    <row r="4" spans="1:9" x14ac:dyDescent="0.25">
      <c r="A4" s="49" t="s">
        <v>99</v>
      </c>
      <c r="B4" s="49">
        <v>0.95388587318087736</v>
      </c>
    </row>
    <row r="5" spans="1:9" x14ac:dyDescent="0.25">
      <c r="A5" s="49" t="s">
        <v>100</v>
      </c>
      <c r="B5" s="49">
        <v>0.90989825905404487</v>
      </c>
    </row>
    <row r="6" spans="1:9" x14ac:dyDescent="0.25">
      <c r="A6" s="49" t="s">
        <v>101</v>
      </c>
      <c r="B6" s="49">
        <v>0.90861109132624551</v>
      </c>
    </row>
    <row r="7" spans="1:9" x14ac:dyDescent="0.25">
      <c r="A7" s="49" t="s">
        <v>102</v>
      </c>
      <c r="B7" s="49">
        <v>25.923691599280691</v>
      </c>
    </row>
    <row r="8" spans="1:9" ht="16.5" thickBot="1" x14ac:dyDescent="0.3">
      <c r="A8" s="50" t="s">
        <v>103</v>
      </c>
      <c r="B8" s="50">
        <v>72</v>
      </c>
    </row>
    <row r="10" spans="1:9" ht="16.5" thickBot="1" x14ac:dyDescent="0.3">
      <c r="A10" t="s">
        <v>104</v>
      </c>
    </row>
    <row r="11" spans="1:9" x14ac:dyDescent="0.25">
      <c r="A11" s="51"/>
      <c r="B11" s="51" t="s">
        <v>108</v>
      </c>
      <c r="C11" s="51" t="s">
        <v>109</v>
      </c>
      <c r="D11" s="51" t="s">
        <v>110</v>
      </c>
      <c r="E11" s="51" t="s">
        <v>111</v>
      </c>
      <c r="F11" s="51" t="s">
        <v>112</v>
      </c>
    </row>
    <row r="12" spans="1:9" x14ac:dyDescent="0.25">
      <c r="A12" s="49" t="s">
        <v>105</v>
      </c>
      <c r="B12" s="49">
        <v>1</v>
      </c>
      <c r="C12" s="49">
        <v>475063.19372057694</v>
      </c>
      <c r="D12" s="49">
        <v>475063.19372057694</v>
      </c>
      <c r="E12" s="49">
        <v>706.89952785693026</v>
      </c>
      <c r="F12" s="49">
        <v>2.5906556352586418E-38</v>
      </c>
    </row>
    <row r="13" spans="1:9" x14ac:dyDescent="0.25">
      <c r="A13" s="49" t="s">
        <v>106</v>
      </c>
      <c r="B13" s="49">
        <v>70</v>
      </c>
      <c r="C13" s="49">
        <v>47042.64502942314</v>
      </c>
      <c r="D13" s="49">
        <v>672.03778613461634</v>
      </c>
      <c r="E13" s="49"/>
      <c r="F13" s="49"/>
    </row>
    <row r="14" spans="1:9" ht="16.5" thickBot="1" x14ac:dyDescent="0.3">
      <c r="A14" s="50" t="s">
        <v>8</v>
      </c>
      <c r="B14" s="50">
        <v>71</v>
      </c>
      <c r="C14" s="50">
        <v>522105.83875000005</v>
      </c>
      <c r="D14" s="50"/>
      <c r="E14" s="50"/>
      <c r="F14" s="50"/>
    </row>
    <row r="15" spans="1:9" ht="16.5" thickBot="1" x14ac:dyDescent="0.3"/>
    <row r="16" spans="1:9" x14ac:dyDescent="0.25">
      <c r="A16" s="51"/>
      <c r="B16" s="51" t="s">
        <v>113</v>
      </c>
      <c r="C16" s="51" t="s">
        <v>102</v>
      </c>
      <c r="D16" s="51" t="s">
        <v>114</v>
      </c>
      <c r="E16" s="51" t="s">
        <v>115</v>
      </c>
      <c r="F16" s="51" t="s">
        <v>116</v>
      </c>
      <c r="G16" s="51" t="s">
        <v>117</v>
      </c>
      <c r="H16" s="51" t="s">
        <v>118</v>
      </c>
      <c r="I16" s="51" t="s">
        <v>119</v>
      </c>
    </row>
    <row r="17" spans="1:9" x14ac:dyDescent="0.25">
      <c r="A17" s="49" t="s">
        <v>107</v>
      </c>
      <c r="B17" s="49">
        <v>690.73920187793442</v>
      </c>
      <c r="C17" s="49">
        <v>6.1744804888608806</v>
      </c>
      <c r="D17" s="49">
        <v>111.87001127043284</v>
      </c>
      <c r="E17" s="49">
        <v>1.1553343557422947E-80</v>
      </c>
      <c r="F17" s="49">
        <v>678.42458884504322</v>
      </c>
      <c r="G17" s="49">
        <v>703.05381491082562</v>
      </c>
      <c r="H17" s="49">
        <v>678.42458884504322</v>
      </c>
      <c r="I17" s="49">
        <v>703.05381491082562</v>
      </c>
    </row>
    <row r="18" spans="1:9" ht="16.5" thickBot="1" x14ac:dyDescent="0.3">
      <c r="A18" s="50" t="s">
        <v>120</v>
      </c>
      <c r="B18" s="50">
        <v>-3.9084941153771946</v>
      </c>
      <c r="C18" s="50">
        <v>0.14700449571817506</v>
      </c>
      <c r="D18" s="50">
        <v>-26.587582211568812</v>
      </c>
      <c r="E18" s="50">
        <v>2.5906556352586418E-38</v>
      </c>
      <c r="F18" s="50">
        <v>-4.2016853372347311</v>
      </c>
      <c r="G18" s="50">
        <v>-3.6153028935196581</v>
      </c>
      <c r="H18" s="50">
        <v>-4.2016853372347311</v>
      </c>
      <c r="I18" s="50">
        <v>-3.6153028935196581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BBDD Original</vt:lpstr>
      <vt:lpstr>Dades Pràctica 1</vt:lpstr>
      <vt:lpstr>Test de Daniel</vt:lpstr>
      <vt:lpstr>Test K-W</vt:lpstr>
      <vt:lpstr>1. Mètode Ingenu</vt:lpstr>
      <vt:lpstr>2. Dobles mitjanes mòbils</vt:lpstr>
      <vt:lpstr>3. Allisat exponencial de Holt</vt:lpstr>
      <vt:lpstr>4. Tendència lineal</vt:lpstr>
      <vt:lpstr>Regressió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JULIÀ MELIS</dc:creator>
  <cp:lastModifiedBy>UB</cp:lastModifiedBy>
  <dcterms:created xsi:type="dcterms:W3CDTF">2018-09-23T23:33:17Z</dcterms:created>
  <dcterms:modified xsi:type="dcterms:W3CDTF">2018-11-07T11:36:28Z</dcterms:modified>
</cp:coreProperties>
</file>