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alisis series temporals\"/>
    </mc:Choice>
  </mc:AlternateContent>
  <bookViews>
    <workbookView xWindow="390" yWindow="525" windowWidth="9015" windowHeight="6090" activeTab="3"/>
  </bookViews>
  <sheets>
    <sheet name="Contraste Daniel" sheetId="1" r:id="rId1"/>
    <sheet name="contraste K-W" sheetId="3" r:id="rId2"/>
    <sheet name="MIE" sheetId="11" r:id="rId3"/>
    <sheet name="MME" sheetId="1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C2" i="12" l="1"/>
  <c r="C4" i="12"/>
  <c r="C3" i="12"/>
  <c r="E98" i="3"/>
  <c r="E96" i="3"/>
  <c r="E93" i="3"/>
  <c r="E85" i="3"/>
  <c r="F82" i="3"/>
  <c r="E82" i="3"/>
  <c r="E76" i="3"/>
  <c r="E3" i="3"/>
  <c r="I28" i="1"/>
  <c r="I27" i="1"/>
  <c r="I26" i="1"/>
  <c r="I25" i="1"/>
  <c r="E2" i="1"/>
  <c r="D2" i="1"/>
  <c r="D3" i="1"/>
  <c r="L5" i="11" l="1"/>
  <c r="K5" i="11"/>
  <c r="J5" i="11"/>
  <c r="L5" i="12"/>
  <c r="M5" i="12"/>
  <c r="K5" i="12"/>
  <c r="D14" i="12" l="1"/>
  <c r="F14" i="12" s="1"/>
  <c r="D15" i="12"/>
  <c r="F15" i="12" s="1"/>
  <c r="D16" i="12"/>
  <c r="F16" i="12" s="1"/>
  <c r="D17" i="12"/>
  <c r="F17" i="12" s="1"/>
  <c r="D18" i="12"/>
  <c r="F18" i="12" s="1"/>
  <c r="D19" i="12"/>
  <c r="F19" i="12" s="1"/>
  <c r="D20" i="12"/>
  <c r="F20" i="12" s="1"/>
  <c r="D21" i="12"/>
  <c r="F21" i="12" s="1"/>
  <c r="D22" i="12"/>
  <c r="F22" i="12" s="1"/>
  <c r="D23" i="12"/>
  <c r="F23" i="12" s="1"/>
  <c r="D24" i="12"/>
  <c r="F24" i="12" s="1"/>
  <c r="D25" i="12"/>
  <c r="F25" i="12" s="1"/>
  <c r="D26" i="12"/>
  <c r="F26" i="12" s="1"/>
  <c r="D27" i="12"/>
  <c r="F27" i="12" s="1"/>
  <c r="D28" i="12"/>
  <c r="F28" i="12" s="1"/>
  <c r="D29" i="12"/>
  <c r="F29" i="12" s="1"/>
  <c r="D30" i="12"/>
  <c r="F30" i="12" s="1"/>
  <c r="D31" i="12"/>
  <c r="F31" i="12" s="1"/>
  <c r="D32" i="12"/>
  <c r="F32" i="12" s="1"/>
  <c r="D33" i="12"/>
  <c r="F33" i="12" s="1"/>
  <c r="D34" i="12"/>
  <c r="F34" i="12" s="1"/>
  <c r="D35" i="12"/>
  <c r="F35" i="12" s="1"/>
  <c r="D36" i="12"/>
  <c r="F36" i="12" s="1"/>
  <c r="D37" i="12"/>
  <c r="F37" i="12" s="1"/>
  <c r="D38" i="12"/>
  <c r="F38" i="12" s="1"/>
  <c r="D39" i="12"/>
  <c r="F39" i="12" s="1"/>
  <c r="D40" i="12"/>
  <c r="F40" i="12" s="1"/>
  <c r="D41" i="12"/>
  <c r="F41" i="12" s="1"/>
  <c r="D42" i="12"/>
  <c r="F42" i="12" s="1"/>
  <c r="D43" i="12"/>
  <c r="F43" i="12" s="1"/>
  <c r="D44" i="12"/>
  <c r="F44" i="12" s="1"/>
  <c r="D45" i="12"/>
  <c r="F45" i="12" s="1"/>
  <c r="D46" i="12"/>
  <c r="F46" i="12" s="1"/>
  <c r="D47" i="12"/>
  <c r="F47" i="12" s="1"/>
  <c r="D48" i="12"/>
  <c r="F48" i="12" s="1"/>
  <c r="D49" i="12"/>
  <c r="F49" i="12" s="1"/>
  <c r="D50" i="12"/>
  <c r="F50" i="12" s="1"/>
  <c r="D51" i="12"/>
  <c r="F51" i="12" s="1"/>
  <c r="D52" i="12"/>
  <c r="F52" i="12" s="1"/>
  <c r="D53" i="12"/>
  <c r="F53" i="12" s="1"/>
  <c r="D54" i="12"/>
  <c r="F54" i="12" s="1"/>
  <c r="D55" i="12"/>
  <c r="F55" i="12" s="1"/>
  <c r="D56" i="12"/>
  <c r="F56" i="12" s="1"/>
  <c r="D57" i="12"/>
  <c r="F57" i="12" s="1"/>
  <c r="D58" i="12"/>
  <c r="F58" i="12" s="1"/>
  <c r="D59" i="12"/>
  <c r="F59" i="12" s="1"/>
  <c r="D60" i="12"/>
  <c r="F60" i="12" s="1"/>
  <c r="D61" i="12"/>
  <c r="F61" i="12" s="1"/>
  <c r="D62" i="12"/>
  <c r="K4" i="12" s="1"/>
  <c r="D63" i="12"/>
  <c r="F63" i="12" s="1"/>
  <c r="D64" i="12"/>
  <c r="F64" i="12" s="1"/>
  <c r="D65" i="12"/>
  <c r="F65" i="12" s="1"/>
  <c r="D66" i="12"/>
  <c r="F66" i="12" s="1"/>
  <c r="D67" i="12"/>
  <c r="F67" i="12" s="1"/>
  <c r="D68" i="12"/>
  <c r="F68" i="12" s="1"/>
  <c r="D69" i="12"/>
  <c r="F69" i="12" s="1"/>
  <c r="D70" i="12"/>
  <c r="F70" i="12" s="1"/>
  <c r="D71" i="12"/>
  <c r="F71" i="12" s="1"/>
  <c r="D72" i="12"/>
  <c r="F72" i="12" s="1"/>
  <c r="D73" i="12"/>
  <c r="F73" i="12" s="1"/>
  <c r="D3" i="12"/>
  <c r="F3" i="12" s="1"/>
  <c r="D5" i="12"/>
  <c r="F5" i="12" s="1"/>
  <c r="C13" i="12"/>
  <c r="D13" i="12" s="1"/>
  <c r="C5" i="12"/>
  <c r="D4" i="12"/>
  <c r="C6" i="12"/>
  <c r="D6" i="12" s="1"/>
  <c r="C7" i="12"/>
  <c r="D7" i="12" s="1"/>
  <c r="C8" i="12"/>
  <c r="D8" i="12" s="1"/>
  <c r="C9" i="12"/>
  <c r="D9" i="12" s="1"/>
  <c r="C10" i="12"/>
  <c r="D10" i="12" s="1"/>
  <c r="C11" i="12"/>
  <c r="D11" i="12" s="1"/>
  <c r="C12" i="12"/>
  <c r="D12" i="12" s="1"/>
  <c r="D2" i="12"/>
  <c r="F19" i="11"/>
  <c r="F21" i="11"/>
  <c r="F23" i="11"/>
  <c r="F25" i="11"/>
  <c r="F27" i="11"/>
  <c r="F29" i="11"/>
  <c r="F31" i="11"/>
  <c r="F33" i="11"/>
  <c r="F35" i="11"/>
  <c r="F37" i="11"/>
  <c r="F39" i="11"/>
  <c r="F41" i="11"/>
  <c r="F43" i="11"/>
  <c r="F45" i="11"/>
  <c r="F47" i="11"/>
  <c r="F49" i="11"/>
  <c r="F51" i="11"/>
  <c r="F53" i="11"/>
  <c r="F55" i="11"/>
  <c r="F57" i="11"/>
  <c r="F59" i="11"/>
  <c r="F61" i="11"/>
  <c r="F63" i="11"/>
  <c r="F65" i="11"/>
  <c r="F67" i="11"/>
  <c r="F69" i="11"/>
  <c r="F71" i="11"/>
  <c r="F73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D18" i="11"/>
  <c r="F18" i="11" s="1"/>
  <c r="D19" i="11"/>
  <c r="D20" i="11"/>
  <c r="F20" i="11" s="1"/>
  <c r="D21" i="11"/>
  <c r="D22" i="11"/>
  <c r="F22" i="11" s="1"/>
  <c r="D23" i="11"/>
  <c r="D24" i="11"/>
  <c r="F24" i="11" s="1"/>
  <c r="D25" i="11"/>
  <c r="D26" i="11"/>
  <c r="F26" i="11" s="1"/>
  <c r="D27" i="11"/>
  <c r="D28" i="11"/>
  <c r="F28" i="11" s="1"/>
  <c r="D29" i="11"/>
  <c r="D30" i="11"/>
  <c r="F30" i="11" s="1"/>
  <c r="D31" i="11"/>
  <c r="D32" i="11"/>
  <c r="F32" i="11" s="1"/>
  <c r="D33" i="11"/>
  <c r="D34" i="11"/>
  <c r="F34" i="11" s="1"/>
  <c r="D35" i="11"/>
  <c r="D36" i="11"/>
  <c r="F36" i="11" s="1"/>
  <c r="D37" i="11"/>
  <c r="D38" i="11"/>
  <c r="F38" i="11" s="1"/>
  <c r="D39" i="11"/>
  <c r="D40" i="11"/>
  <c r="F40" i="11" s="1"/>
  <c r="D41" i="11"/>
  <c r="D42" i="11"/>
  <c r="F42" i="11" s="1"/>
  <c r="D43" i="11"/>
  <c r="D44" i="11"/>
  <c r="F44" i="11" s="1"/>
  <c r="D45" i="11"/>
  <c r="D46" i="11"/>
  <c r="F46" i="11" s="1"/>
  <c r="D47" i="11"/>
  <c r="D48" i="11"/>
  <c r="F48" i="11" s="1"/>
  <c r="D49" i="11"/>
  <c r="D50" i="11"/>
  <c r="F50" i="11" s="1"/>
  <c r="D51" i="11"/>
  <c r="D52" i="11"/>
  <c r="F52" i="11" s="1"/>
  <c r="D53" i="11"/>
  <c r="D54" i="11"/>
  <c r="F54" i="11" s="1"/>
  <c r="D55" i="11"/>
  <c r="D56" i="11"/>
  <c r="F56" i="11" s="1"/>
  <c r="D57" i="11"/>
  <c r="D58" i="11"/>
  <c r="F58" i="11" s="1"/>
  <c r="D59" i="11"/>
  <c r="D60" i="11"/>
  <c r="F60" i="11" s="1"/>
  <c r="D61" i="11"/>
  <c r="D62" i="11"/>
  <c r="J4" i="11" s="1"/>
  <c r="D63" i="11"/>
  <c r="D64" i="11"/>
  <c r="F64" i="11" s="1"/>
  <c r="D65" i="11"/>
  <c r="D66" i="11"/>
  <c r="F66" i="11" s="1"/>
  <c r="D67" i="11"/>
  <c r="D68" i="11"/>
  <c r="F68" i="11" s="1"/>
  <c r="D69" i="11"/>
  <c r="D70" i="11"/>
  <c r="F70" i="11" s="1"/>
  <c r="D71" i="11"/>
  <c r="D72" i="11"/>
  <c r="F72" i="11" s="1"/>
  <c r="D73" i="11"/>
  <c r="D15" i="11"/>
  <c r="F15" i="11" s="1"/>
  <c r="D16" i="11"/>
  <c r="F16" i="11" s="1"/>
  <c r="D17" i="11"/>
  <c r="F17" i="11" s="1"/>
  <c r="D14" i="11"/>
  <c r="J3" i="11" s="1"/>
  <c r="E8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3" i="3"/>
  <c r="F11" i="12" l="1"/>
  <c r="E11" i="12"/>
  <c r="F6" i="12"/>
  <c r="E6" i="12"/>
  <c r="E12" i="12"/>
  <c r="F12" i="12"/>
  <c r="E8" i="12"/>
  <c r="F8" i="12"/>
  <c r="F13" i="12"/>
  <c r="E13" i="12"/>
  <c r="F10" i="12"/>
  <c r="E10" i="12"/>
  <c r="F7" i="12"/>
  <c r="E7" i="12"/>
  <c r="K3" i="12"/>
  <c r="F2" i="12"/>
  <c r="E2" i="12"/>
  <c r="F9" i="12"/>
  <c r="E9" i="12"/>
  <c r="E4" i="12"/>
  <c r="F4" i="12"/>
  <c r="E14" i="11"/>
  <c r="E70" i="11"/>
  <c r="E66" i="11"/>
  <c r="E62" i="11"/>
  <c r="E58" i="11"/>
  <c r="E54" i="11"/>
  <c r="E50" i="11"/>
  <c r="E46" i="11"/>
  <c r="E42" i="11"/>
  <c r="E38" i="11"/>
  <c r="E34" i="11"/>
  <c r="E30" i="11"/>
  <c r="E26" i="11"/>
  <c r="E22" i="11"/>
  <c r="E18" i="11"/>
  <c r="F14" i="11"/>
  <c r="L3" i="11" s="1"/>
  <c r="F62" i="11"/>
  <c r="L4" i="11" s="1"/>
  <c r="E3" i="12"/>
  <c r="E71" i="12"/>
  <c r="E67" i="12"/>
  <c r="E63" i="12"/>
  <c r="E59" i="12"/>
  <c r="E55" i="12"/>
  <c r="E51" i="12"/>
  <c r="E47" i="12"/>
  <c r="E43" i="12"/>
  <c r="E39" i="12"/>
  <c r="E35" i="12"/>
  <c r="E31" i="12"/>
  <c r="E27" i="12"/>
  <c r="E23" i="12"/>
  <c r="E19" i="12"/>
  <c r="E15" i="12"/>
  <c r="E17" i="11"/>
  <c r="E70" i="12"/>
  <c r="E66" i="12"/>
  <c r="E62" i="12"/>
  <c r="E58" i="12"/>
  <c r="E54" i="12"/>
  <c r="E50" i="12"/>
  <c r="E46" i="12"/>
  <c r="E42" i="12"/>
  <c r="E38" i="12"/>
  <c r="E34" i="12"/>
  <c r="E30" i="12"/>
  <c r="E26" i="12"/>
  <c r="E22" i="12"/>
  <c r="E18" i="12"/>
  <c r="E14" i="12"/>
  <c r="F62" i="12"/>
  <c r="M4" i="12" s="1"/>
  <c r="E72" i="11"/>
  <c r="E68" i="11"/>
  <c r="E64" i="11"/>
  <c r="E60" i="11"/>
  <c r="E56" i="11"/>
  <c r="E52" i="11"/>
  <c r="E48" i="11"/>
  <c r="E44" i="11"/>
  <c r="E40" i="11"/>
  <c r="E36" i="11"/>
  <c r="E32" i="11"/>
  <c r="E28" i="11"/>
  <c r="E24" i="11"/>
  <c r="E20" i="11"/>
  <c r="E16" i="11"/>
  <c r="E5" i="12"/>
  <c r="E73" i="12"/>
  <c r="E69" i="12"/>
  <c r="E65" i="12"/>
  <c r="E61" i="12"/>
  <c r="E57" i="12"/>
  <c r="E53" i="12"/>
  <c r="E49" i="12"/>
  <c r="E45" i="12"/>
  <c r="E41" i="12"/>
  <c r="E37" i="12"/>
  <c r="E33" i="12"/>
  <c r="E29" i="12"/>
  <c r="E25" i="12"/>
  <c r="E21" i="12"/>
  <c r="E17" i="12"/>
  <c r="E15" i="11"/>
  <c r="E72" i="12"/>
  <c r="E68" i="12"/>
  <c r="E64" i="12"/>
  <c r="E60" i="12"/>
  <c r="E56" i="12"/>
  <c r="E52" i="12"/>
  <c r="E48" i="12"/>
  <c r="E44" i="12"/>
  <c r="E40" i="12"/>
  <c r="E36" i="12"/>
  <c r="E32" i="12"/>
  <c r="E28" i="12"/>
  <c r="E24" i="12"/>
  <c r="E20" i="12"/>
  <c r="E16" i="12"/>
  <c r="F2" i="1"/>
  <c r="M3" i="12" l="1"/>
  <c r="K3" i="11"/>
  <c r="L4" i="12"/>
  <c r="K4" i="11"/>
  <c r="L3" i="12"/>
  <c r="M75" i="3"/>
  <c r="L75" i="3"/>
  <c r="O74" i="3"/>
  <c r="N74" i="3"/>
  <c r="M74" i="3"/>
  <c r="L74" i="3"/>
  <c r="K74" i="3"/>
  <c r="J74" i="3"/>
  <c r="I74" i="3"/>
  <c r="H74" i="3"/>
  <c r="G74" i="3"/>
  <c r="F74" i="3"/>
  <c r="E74" i="3"/>
  <c r="P74" i="3"/>
  <c r="P73" i="3"/>
  <c r="N73" i="3"/>
  <c r="M73" i="3"/>
  <c r="L73" i="3"/>
  <c r="K73" i="3"/>
  <c r="J73" i="3"/>
  <c r="I73" i="3"/>
  <c r="H73" i="3"/>
  <c r="G73" i="3"/>
  <c r="F73" i="3"/>
  <c r="E73" i="3"/>
  <c r="O73" i="3"/>
  <c r="P72" i="3"/>
  <c r="O72" i="3"/>
  <c r="M72" i="3"/>
  <c r="L72" i="3"/>
  <c r="K72" i="3"/>
  <c r="J72" i="3"/>
  <c r="I72" i="3"/>
  <c r="H72" i="3"/>
  <c r="G72" i="3"/>
  <c r="F72" i="3"/>
  <c r="E72" i="3"/>
  <c r="N72" i="3"/>
  <c r="P71" i="3"/>
  <c r="O71" i="3"/>
  <c r="N71" i="3"/>
  <c r="L71" i="3"/>
  <c r="K71" i="3"/>
  <c r="J71" i="3"/>
  <c r="I71" i="3"/>
  <c r="H71" i="3"/>
  <c r="G71" i="3"/>
  <c r="F71" i="3"/>
  <c r="E71" i="3"/>
  <c r="M71" i="3"/>
  <c r="P70" i="3"/>
  <c r="O70" i="3"/>
  <c r="N70" i="3"/>
  <c r="M70" i="3"/>
  <c r="K70" i="3"/>
  <c r="J70" i="3"/>
  <c r="I70" i="3"/>
  <c r="H70" i="3"/>
  <c r="G70" i="3"/>
  <c r="F70" i="3"/>
  <c r="E70" i="3"/>
  <c r="L70" i="3"/>
  <c r="P69" i="3"/>
  <c r="O69" i="3"/>
  <c r="N69" i="3"/>
  <c r="M69" i="3"/>
  <c r="L69" i="3"/>
  <c r="J69" i="3"/>
  <c r="I69" i="3"/>
  <c r="H69" i="3"/>
  <c r="G69" i="3"/>
  <c r="F69" i="3"/>
  <c r="E69" i="3"/>
  <c r="K69" i="3"/>
  <c r="P68" i="3"/>
  <c r="O68" i="3"/>
  <c r="N68" i="3"/>
  <c r="M68" i="3"/>
  <c r="L68" i="3"/>
  <c r="K68" i="3"/>
  <c r="I68" i="3"/>
  <c r="H68" i="3"/>
  <c r="G68" i="3"/>
  <c r="F68" i="3"/>
  <c r="E68" i="3"/>
  <c r="J68" i="3"/>
  <c r="P67" i="3"/>
  <c r="O67" i="3"/>
  <c r="N67" i="3"/>
  <c r="M67" i="3"/>
  <c r="L67" i="3"/>
  <c r="K67" i="3"/>
  <c r="J67" i="3"/>
  <c r="H67" i="3"/>
  <c r="G67" i="3"/>
  <c r="F67" i="3"/>
  <c r="E67" i="3"/>
  <c r="I67" i="3"/>
  <c r="P66" i="3"/>
  <c r="O66" i="3"/>
  <c r="N66" i="3"/>
  <c r="M66" i="3"/>
  <c r="L66" i="3"/>
  <c r="K66" i="3"/>
  <c r="J66" i="3"/>
  <c r="I66" i="3"/>
  <c r="G66" i="3"/>
  <c r="F66" i="3"/>
  <c r="E66" i="3"/>
  <c r="H66" i="3"/>
  <c r="P65" i="3"/>
  <c r="O65" i="3"/>
  <c r="N65" i="3"/>
  <c r="M65" i="3"/>
  <c r="L65" i="3"/>
  <c r="K65" i="3"/>
  <c r="J65" i="3"/>
  <c r="I65" i="3"/>
  <c r="H65" i="3"/>
  <c r="F65" i="3"/>
  <c r="E65" i="3"/>
  <c r="G65" i="3"/>
  <c r="P64" i="3"/>
  <c r="O64" i="3"/>
  <c r="N64" i="3"/>
  <c r="M64" i="3"/>
  <c r="L64" i="3"/>
  <c r="K64" i="3"/>
  <c r="J64" i="3"/>
  <c r="I64" i="3"/>
  <c r="H64" i="3"/>
  <c r="G64" i="3"/>
  <c r="E64" i="3"/>
  <c r="F64" i="3"/>
  <c r="P63" i="3"/>
  <c r="O63" i="3"/>
  <c r="N63" i="3"/>
  <c r="M63" i="3"/>
  <c r="L63" i="3"/>
  <c r="K63" i="3"/>
  <c r="J63" i="3"/>
  <c r="I63" i="3"/>
  <c r="H63" i="3"/>
  <c r="G63" i="3"/>
  <c r="F63" i="3"/>
  <c r="E63" i="3"/>
  <c r="O62" i="3"/>
  <c r="N62" i="3"/>
  <c r="M62" i="3"/>
  <c r="L62" i="3"/>
  <c r="K62" i="3"/>
  <c r="J62" i="3"/>
  <c r="I62" i="3"/>
  <c r="H62" i="3"/>
  <c r="G62" i="3"/>
  <c r="F62" i="3"/>
  <c r="E62" i="3"/>
  <c r="P62" i="3"/>
  <c r="P61" i="3"/>
  <c r="N61" i="3"/>
  <c r="M61" i="3"/>
  <c r="L61" i="3"/>
  <c r="K61" i="3"/>
  <c r="J61" i="3"/>
  <c r="I61" i="3"/>
  <c r="H61" i="3"/>
  <c r="G61" i="3"/>
  <c r="F61" i="3"/>
  <c r="E61" i="3"/>
  <c r="O61" i="3"/>
  <c r="P60" i="3"/>
  <c r="O60" i="3"/>
  <c r="M60" i="3"/>
  <c r="L60" i="3"/>
  <c r="K60" i="3"/>
  <c r="J60" i="3"/>
  <c r="I60" i="3"/>
  <c r="H60" i="3"/>
  <c r="G60" i="3"/>
  <c r="F60" i="3"/>
  <c r="E60" i="3"/>
  <c r="N60" i="3"/>
  <c r="P59" i="3"/>
  <c r="O59" i="3"/>
  <c r="N59" i="3"/>
  <c r="L59" i="3"/>
  <c r="K59" i="3"/>
  <c r="J59" i="3"/>
  <c r="I59" i="3"/>
  <c r="H59" i="3"/>
  <c r="G59" i="3"/>
  <c r="F59" i="3"/>
  <c r="E59" i="3"/>
  <c r="M59" i="3"/>
  <c r="P58" i="3"/>
  <c r="O58" i="3"/>
  <c r="N58" i="3"/>
  <c r="M58" i="3"/>
  <c r="K58" i="3"/>
  <c r="J58" i="3"/>
  <c r="I58" i="3"/>
  <c r="H58" i="3"/>
  <c r="G58" i="3"/>
  <c r="F58" i="3"/>
  <c r="E58" i="3"/>
  <c r="L58" i="3"/>
  <c r="P57" i="3"/>
  <c r="O57" i="3"/>
  <c r="N57" i="3"/>
  <c r="M57" i="3"/>
  <c r="L57" i="3"/>
  <c r="J57" i="3"/>
  <c r="I57" i="3"/>
  <c r="H57" i="3"/>
  <c r="G57" i="3"/>
  <c r="F57" i="3"/>
  <c r="E57" i="3"/>
  <c r="K57" i="3"/>
  <c r="P56" i="3"/>
  <c r="O56" i="3"/>
  <c r="N56" i="3"/>
  <c r="M56" i="3"/>
  <c r="L56" i="3"/>
  <c r="K56" i="3"/>
  <c r="I56" i="3"/>
  <c r="H56" i="3"/>
  <c r="G56" i="3"/>
  <c r="F56" i="3"/>
  <c r="E56" i="3"/>
  <c r="J56" i="3"/>
  <c r="P55" i="3"/>
  <c r="O55" i="3"/>
  <c r="N55" i="3"/>
  <c r="M55" i="3"/>
  <c r="L55" i="3"/>
  <c r="K55" i="3"/>
  <c r="J55" i="3"/>
  <c r="I55" i="3"/>
  <c r="H55" i="3"/>
  <c r="G55" i="3"/>
  <c r="F55" i="3"/>
  <c r="E55" i="3"/>
  <c r="P54" i="3"/>
  <c r="O54" i="3"/>
  <c r="N54" i="3"/>
  <c r="M54" i="3"/>
  <c r="L54" i="3"/>
  <c r="K54" i="3"/>
  <c r="J54" i="3"/>
  <c r="I54" i="3"/>
  <c r="G54" i="3"/>
  <c r="F54" i="3"/>
  <c r="E54" i="3"/>
  <c r="H54" i="3"/>
  <c r="P53" i="3"/>
  <c r="O53" i="3"/>
  <c r="N53" i="3"/>
  <c r="M53" i="3"/>
  <c r="L53" i="3"/>
  <c r="K53" i="3"/>
  <c r="J53" i="3"/>
  <c r="I53" i="3"/>
  <c r="H53" i="3"/>
  <c r="F53" i="3"/>
  <c r="E53" i="3"/>
  <c r="G53" i="3"/>
  <c r="P52" i="3"/>
  <c r="O52" i="3"/>
  <c r="N52" i="3"/>
  <c r="M52" i="3"/>
  <c r="L52" i="3"/>
  <c r="K52" i="3"/>
  <c r="J52" i="3"/>
  <c r="I52" i="3"/>
  <c r="H52" i="3"/>
  <c r="G52" i="3"/>
  <c r="E52" i="3"/>
  <c r="F52" i="3"/>
  <c r="P51" i="3"/>
  <c r="O51" i="3"/>
  <c r="N51" i="3"/>
  <c r="M51" i="3"/>
  <c r="L51" i="3"/>
  <c r="K51" i="3"/>
  <c r="J51" i="3"/>
  <c r="I51" i="3"/>
  <c r="H51" i="3"/>
  <c r="G51" i="3"/>
  <c r="F51" i="3"/>
  <c r="E51" i="3"/>
  <c r="O50" i="3"/>
  <c r="N50" i="3"/>
  <c r="M50" i="3"/>
  <c r="L50" i="3"/>
  <c r="K50" i="3"/>
  <c r="J50" i="3"/>
  <c r="I50" i="3"/>
  <c r="H50" i="3"/>
  <c r="G50" i="3"/>
  <c r="F50" i="3"/>
  <c r="E50" i="3"/>
  <c r="P50" i="3"/>
  <c r="P49" i="3"/>
  <c r="N49" i="3"/>
  <c r="M49" i="3"/>
  <c r="L49" i="3"/>
  <c r="K49" i="3"/>
  <c r="J49" i="3"/>
  <c r="I49" i="3"/>
  <c r="H49" i="3"/>
  <c r="G49" i="3"/>
  <c r="F49" i="3"/>
  <c r="E49" i="3"/>
  <c r="O49" i="3"/>
  <c r="P48" i="3"/>
  <c r="O48" i="3"/>
  <c r="M48" i="3"/>
  <c r="L48" i="3"/>
  <c r="K48" i="3"/>
  <c r="J48" i="3"/>
  <c r="I48" i="3"/>
  <c r="H48" i="3"/>
  <c r="G48" i="3"/>
  <c r="F48" i="3"/>
  <c r="E48" i="3"/>
  <c r="N48" i="3"/>
  <c r="P47" i="3"/>
  <c r="O47" i="3"/>
  <c r="N47" i="3"/>
  <c r="L47" i="3"/>
  <c r="K47" i="3"/>
  <c r="J47" i="3"/>
  <c r="I47" i="3"/>
  <c r="H47" i="3"/>
  <c r="G47" i="3"/>
  <c r="F47" i="3"/>
  <c r="E47" i="3"/>
  <c r="M47" i="3"/>
  <c r="P46" i="3"/>
  <c r="O46" i="3"/>
  <c r="N46" i="3"/>
  <c r="M46" i="3"/>
  <c r="K46" i="3"/>
  <c r="J46" i="3"/>
  <c r="I46" i="3"/>
  <c r="H46" i="3"/>
  <c r="G46" i="3"/>
  <c r="F46" i="3"/>
  <c r="E46" i="3"/>
  <c r="L46" i="3"/>
  <c r="P45" i="3"/>
  <c r="O45" i="3"/>
  <c r="N45" i="3"/>
  <c r="M45" i="3"/>
  <c r="L45" i="3"/>
  <c r="J45" i="3"/>
  <c r="I45" i="3"/>
  <c r="H45" i="3"/>
  <c r="G45" i="3"/>
  <c r="F45" i="3"/>
  <c r="E45" i="3"/>
  <c r="K45" i="3"/>
  <c r="P44" i="3"/>
  <c r="O44" i="3"/>
  <c r="N44" i="3"/>
  <c r="M44" i="3"/>
  <c r="L44" i="3"/>
  <c r="K44" i="3"/>
  <c r="I44" i="3"/>
  <c r="H44" i="3"/>
  <c r="G44" i="3"/>
  <c r="F44" i="3"/>
  <c r="E44" i="3"/>
  <c r="J44" i="3"/>
  <c r="P43" i="3"/>
  <c r="O43" i="3"/>
  <c r="N43" i="3"/>
  <c r="M43" i="3"/>
  <c r="L43" i="3"/>
  <c r="K43" i="3"/>
  <c r="J43" i="3"/>
  <c r="H43" i="3"/>
  <c r="G43" i="3"/>
  <c r="F43" i="3"/>
  <c r="E43" i="3"/>
  <c r="I43" i="3"/>
  <c r="P42" i="3"/>
  <c r="O42" i="3"/>
  <c r="N42" i="3"/>
  <c r="M42" i="3"/>
  <c r="L42" i="3"/>
  <c r="K42" i="3"/>
  <c r="J42" i="3"/>
  <c r="I42" i="3"/>
  <c r="G42" i="3"/>
  <c r="F42" i="3"/>
  <c r="E42" i="3"/>
  <c r="H42" i="3"/>
  <c r="P41" i="3"/>
  <c r="O41" i="3"/>
  <c r="N41" i="3"/>
  <c r="M41" i="3"/>
  <c r="L41" i="3"/>
  <c r="K41" i="3"/>
  <c r="J41" i="3"/>
  <c r="I41" i="3"/>
  <c r="H41" i="3"/>
  <c r="F41" i="3"/>
  <c r="E41" i="3"/>
  <c r="G41" i="3"/>
  <c r="P40" i="3"/>
  <c r="O40" i="3"/>
  <c r="N40" i="3"/>
  <c r="M40" i="3"/>
  <c r="L40" i="3"/>
  <c r="K40" i="3"/>
  <c r="J40" i="3"/>
  <c r="I40" i="3"/>
  <c r="H40" i="3"/>
  <c r="G40" i="3"/>
  <c r="E40" i="3"/>
  <c r="F40" i="3"/>
  <c r="P39" i="3"/>
  <c r="O39" i="3"/>
  <c r="N39" i="3"/>
  <c r="M39" i="3"/>
  <c r="L39" i="3"/>
  <c r="K39" i="3"/>
  <c r="J39" i="3"/>
  <c r="I39" i="3"/>
  <c r="H39" i="3"/>
  <c r="G39" i="3"/>
  <c r="F39" i="3"/>
  <c r="E39" i="3"/>
  <c r="O38" i="3"/>
  <c r="N38" i="3"/>
  <c r="M38" i="3"/>
  <c r="L38" i="3"/>
  <c r="K38" i="3"/>
  <c r="J38" i="3"/>
  <c r="I38" i="3"/>
  <c r="H38" i="3"/>
  <c r="G38" i="3"/>
  <c r="F38" i="3"/>
  <c r="E38" i="3"/>
  <c r="P38" i="3"/>
  <c r="P37" i="3"/>
  <c r="N37" i="3"/>
  <c r="M37" i="3"/>
  <c r="L37" i="3"/>
  <c r="K37" i="3"/>
  <c r="J37" i="3"/>
  <c r="I37" i="3"/>
  <c r="H37" i="3"/>
  <c r="G37" i="3"/>
  <c r="F37" i="3"/>
  <c r="E37" i="3"/>
  <c r="O37" i="3"/>
  <c r="P36" i="3"/>
  <c r="O36" i="3"/>
  <c r="M36" i="3"/>
  <c r="L36" i="3"/>
  <c r="K36" i="3"/>
  <c r="J36" i="3"/>
  <c r="I36" i="3"/>
  <c r="H36" i="3"/>
  <c r="G36" i="3"/>
  <c r="F36" i="3"/>
  <c r="E36" i="3"/>
  <c r="N36" i="3"/>
  <c r="P35" i="3"/>
  <c r="O35" i="3"/>
  <c r="N35" i="3"/>
  <c r="L35" i="3"/>
  <c r="K35" i="3"/>
  <c r="J35" i="3"/>
  <c r="I35" i="3"/>
  <c r="H35" i="3"/>
  <c r="G35" i="3"/>
  <c r="F35" i="3"/>
  <c r="E35" i="3"/>
  <c r="M35" i="3"/>
  <c r="P34" i="3"/>
  <c r="O34" i="3"/>
  <c r="N34" i="3"/>
  <c r="M34" i="3"/>
  <c r="K34" i="3"/>
  <c r="J34" i="3"/>
  <c r="I34" i="3"/>
  <c r="H34" i="3"/>
  <c r="G34" i="3"/>
  <c r="F34" i="3"/>
  <c r="E34" i="3"/>
  <c r="L34" i="3"/>
  <c r="P33" i="3"/>
  <c r="O33" i="3"/>
  <c r="N33" i="3"/>
  <c r="M33" i="3"/>
  <c r="L33" i="3"/>
  <c r="J33" i="3"/>
  <c r="I33" i="3"/>
  <c r="H33" i="3"/>
  <c r="G33" i="3"/>
  <c r="F33" i="3"/>
  <c r="E33" i="3"/>
  <c r="K33" i="3"/>
  <c r="P32" i="3"/>
  <c r="O32" i="3"/>
  <c r="N32" i="3"/>
  <c r="M32" i="3"/>
  <c r="L32" i="3"/>
  <c r="K32" i="3"/>
  <c r="I32" i="3"/>
  <c r="H32" i="3"/>
  <c r="G32" i="3"/>
  <c r="F32" i="3"/>
  <c r="E32" i="3"/>
  <c r="J32" i="3"/>
  <c r="P31" i="3"/>
  <c r="O31" i="3"/>
  <c r="N31" i="3"/>
  <c r="M31" i="3"/>
  <c r="L31" i="3"/>
  <c r="K31" i="3"/>
  <c r="J31" i="3"/>
  <c r="H31" i="3"/>
  <c r="G31" i="3"/>
  <c r="F31" i="3"/>
  <c r="E31" i="3"/>
  <c r="I31" i="3"/>
  <c r="P30" i="3"/>
  <c r="O30" i="3"/>
  <c r="N30" i="3"/>
  <c r="M30" i="3"/>
  <c r="L30" i="3"/>
  <c r="K30" i="3"/>
  <c r="J30" i="3"/>
  <c r="I30" i="3"/>
  <c r="G30" i="3"/>
  <c r="F30" i="3"/>
  <c r="E30" i="3"/>
  <c r="H30" i="3"/>
  <c r="P29" i="3"/>
  <c r="O29" i="3"/>
  <c r="N29" i="3"/>
  <c r="M29" i="3"/>
  <c r="L29" i="3"/>
  <c r="K29" i="3"/>
  <c r="J29" i="3"/>
  <c r="I29" i="3"/>
  <c r="H29" i="3"/>
  <c r="F29" i="3"/>
  <c r="E29" i="3"/>
  <c r="G29" i="3"/>
  <c r="P28" i="3"/>
  <c r="O28" i="3"/>
  <c r="N28" i="3"/>
  <c r="M28" i="3"/>
  <c r="L28" i="3"/>
  <c r="K28" i="3"/>
  <c r="J28" i="3"/>
  <c r="I28" i="3"/>
  <c r="H28" i="3"/>
  <c r="G28" i="3"/>
  <c r="E28" i="3"/>
  <c r="F28" i="3"/>
  <c r="P27" i="3"/>
  <c r="O27" i="3"/>
  <c r="N27" i="3"/>
  <c r="M27" i="3"/>
  <c r="L27" i="3"/>
  <c r="K27" i="3"/>
  <c r="J27" i="3"/>
  <c r="I27" i="3"/>
  <c r="H27" i="3"/>
  <c r="G27" i="3"/>
  <c r="F27" i="3"/>
  <c r="E27" i="3"/>
  <c r="O26" i="3"/>
  <c r="N26" i="3"/>
  <c r="M26" i="3"/>
  <c r="L26" i="3"/>
  <c r="K26" i="3"/>
  <c r="J26" i="3"/>
  <c r="I26" i="3"/>
  <c r="H26" i="3"/>
  <c r="G26" i="3"/>
  <c r="F26" i="3"/>
  <c r="E26" i="3"/>
  <c r="P26" i="3"/>
  <c r="P25" i="3"/>
  <c r="N25" i="3"/>
  <c r="M25" i="3"/>
  <c r="L25" i="3"/>
  <c r="K25" i="3"/>
  <c r="J25" i="3"/>
  <c r="I25" i="3"/>
  <c r="H25" i="3"/>
  <c r="G25" i="3"/>
  <c r="F25" i="3"/>
  <c r="E25" i="3"/>
  <c r="O25" i="3"/>
  <c r="P24" i="3"/>
  <c r="O24" i="3"/>
  <c r="M24" i="3"/>
  <c r="L24" i="3"/>
  <c r="K24" i="3"/>
  <c r="J24" i="3"/>
  <c r="I24" i="3"/>
  <c r="H24" i="3"/>
  <c r="G24" i="3"/>
  <c r="F24" i="3"/>
  <c r="E24" i="3"/>
  <c r="N24" i="3"/>
  <c r="P23" i="3"/>
  <c r="O23" i="3"/>
  <c r="N23" i="3"/>
  <c r="M23" i="3"/>
  <c r="L23" i="3"/>
  <c r="K23" i="3"/>
  <c r="J23" i="3"/>
  <c r="I23" i="3"/>
  <c r="H23" i="3"/>
  <c r="G23" i="3"/>
  <c r="F23" i="3"/>
  <c r="E23" i="3"/>
  <c r="P22" i="3"/>
  <c r="O22" i="3"/>
  <c r="N22" i="3"/>
  <c r="M22" i="3"/>
  <c r="K22" i="3"/>
  <c r="J22" i="3"/>
  <c r="I22" i="3"/>
  <c r="H22" i="3"/>
  <c r="G22" i="3"/>
  <c r="F22" i="3"/>
  <c r="E22" i="3"/>
  <c r="L22" i="3"/>
  <c r="P21" i="3"/>
  <c r="O21" i="3"/>
  <c r="N21" i="3"/>
  <c r="M21" i="3"/>
  <c r="L21" i="3"/>
  <c r="J21" i="3"/>
  <c r="I21" i="3"/>
  <c r="H21" i="3"/>
  <c r="G21" i="3"/>
  <c r="F21" i="3"/>
  <c r="E21" i="3"/>
  <c r="K21" i="3"/>
  <c r="P20" i="3"/>
  <c r="O20" i="3"/>
  <c r="N20" i="3"/>
  <c r="M20" i="3"/>
  <c r="L20" i="3"/>
  <c r="K20" i="3"/>
  <c r="I20" i="3"/>
  <c r="H20" i="3"/>
  <c r="G20" i="3"/>
  <c r="F20" i="3"/>
  <c r="E20" i="3"/>
  <c r="J20" i="3"/>
  <c r="P19" i="3"/>
  <c r="O19" i="3"/>
  <c r="N19" i="3"/>
  <c r="M19" i="3"/>
  <c r="L19" i="3"/>
  <c r="K19" i="3"/>
  <c r="J19" i="3"/>
  <c r="H19" i="3"/>
  <c r="G19" i="3"/>
  <c r="F19" i="3"/>
  <c r="E19" i="3"/>
  <c r="I19" i="3"/>
  <c r="P18" i="3"/>
  <c r="O18" i="3"/>
  <c r="N18" i="3"/>
  <c r="M18" i="3"/>
  <c r="L18" i="3"/>
  <c r="K18" i="3"/>
  <c r="J18" i="3"/>
  <c r="I18" i="3"/>
  <c r="G18" i="3"/>
  <c r="F18" i="3"/>
  <c r="E18" i="3"/>
  <c r="H18" i="3"/>
  <c r="P17" i="3"/>
  <c r="O17" i="3"/>
  <c r="N17" i="3"/>
  <c r="M17" i="3"/>
  <c r="L17" i="3"/>
  <c r="K17" i="3"/>
  <c r="J17" i="3"/>
  <c r="I17" i="3"/>
  <c r="H17" i="3"/>
  <c r="F17" i="3"/>
  <c r="E17" i="3"/>
  <c r="G17" i="3"/>
  <c r="P16" i="3"/>
  <c r="O16" i="3"/>
  <c r="N16" i="3"/>
  <c r="M16" i="3"/>
  <c r="L16" i="3"/>
  <c r="K16" i="3"/>
  <c r="J16" i="3"/>
  <c r="I16" i="3"/>
  <c r="H16" i="3"/>
  <c r="G16" i="3"/>
  <c r="E16" i="3"/>
  <c r="F16" i="3"/>
  <c r="P15" i="3"/>
  <c r="O15" i="3"/>
  <c r="N15" i="3"/>
  <c r="M15" i="3"/>
  <c r="L15" i="3"/>
  <c r="K15" i="3"/>
  <c r="J15" i="3"/>
  <c r="I15" i="3"/>
  <c r="H15" i="3"/>
  <c r="G15" i="3"/>
  <c r="F15" i="3"/>
  <c r="E15" i="3"/>
  <c r="O14" i="3"/>
  <c r="N14" i="3"/>
  <c r="M14" i="3"/>
  <c r="L14" i="3"/>
  <c r="K14" i="3"/>
  <c r="J14" i="3"/>
  <c r="I14" i="3"/>
  <c r="H14" i="3"/>
  <c r="G14" i="3"/>
  <c r="F14" i="3"/>
  <c r="E14" i="3"/>
  <c r="P14" i="3"/>
  <c r="P13" i="3"/>
  <c r="N13" i="3"/>
  <c r="M13" i="3"/>
  <c r="L13" i="3"/>
  <c r="K13" i="3"/>
  <c r="J13" i="3"/>
  <c r="I13" i="3"/>
  <c r="H13" i="3"/>
  <c r="G13" i="3"/>
  <c r="F13" i="3"/>
  <c r="E13" i="3"/>
  <c r="O13" i="3"/>
  <c r="P12" i="3"/>
  <c r="O12" i="3"/>
  <c r="M12" i="3"/>
  <c r="L12" i="3"/>
  <c r="K12" i="3"/>
  <c r="J12" i="3"/>
  <c r="I12" i="3"/>
  <c r="H12" i="3"/>
  <c r="G12" i="3"/>
  <c r="F12" i="3"/>
  <c r="E12" i="3"/>
  <c r="N12" i="3"/>
  <c r="P11" i="3"/>
  <c r="O11" i="3"/>
  <c r="N11" i="3"/>
  <c r="M11" i="3"/>
  <c r="L11" i="3"/>
  <c r="K11" i="3"/>
  <c r="J11" i="3"/>
  <c r="I11" i="3"/>
  <c r="H11" i="3"/>
  <c r="G11" i="3"/>
  <c r="F11" i="3"/>
  <c r="E11" i="3"/>
  <c r="P10" i="3"/>
  <c r="O10" i="3"/>
  <c r="N10" i="3"/>
  <c r="M10" i="3"/>
  <c r="K10" i="3"/>
  <c r="J10" i="3"/>
  <c r="I10" i="3"/>
  <c r="H10" i="3"/>
  <c r="G10" i="3"/>
  <c r="F10" i="3"/>
  <c r="E10" i="3"/>
  <c r="L10" i="3"/>
  <c r="P9" i="3"/>
  <c r="O9" i="3"/>
  <c r="N9" i="3"/>
  <c r="M9" i="3"/>
  <c r="L9" i="3"/>
  <c r="J9" i="3"/>
  <c r="I9" i="3"/>
  <c r="H9" i="3"/>
  <c r="G9" i="3"/>
  <c r="F9" i="3"/>
  <c r="E9" i="3"/>
  <c r="K9" i="3"/>
  <c r="P8" i="3"/>
  <c r="O8" i="3"/>
  <c r="N8" i="3"/>
  <c r="M8" i="3"/>
  <c r="L8" i="3"/>
  <c r="K8" i="3"/>
  <c r="I8" i="3"/>
  <c r="H8" i="3"/>
  <c r="G8" i="3"/>
  <c r="F8" i="3"/>
  <c r="E8" i="3"/>
  <c r="J8" i="3"/>
  <c r="P7" i="3"/>
  <c r="O7" i="3"/>
  <c r="N7" i="3"/>
  <c r="M7" i="3"/>
  <c r="L7" i="3"/>
  <c r="K7" i="3"/>
  <c r="J7" i="3"/>
  <c r="H7" i="3"/>
  <c r="G7" i="3"/>
  <c r="F7" i="3"/>
  <c r="E7" i="3"/>
  <c r="I7" i="3"/>
  <c r="P6" i="3"/>
  <c r="O6" i="3"/>
  <c r="N6" i="3"/>
  <c r="M6" i="3"/>
  <c r="L6" i="3"/>
  <c r="K6" i="3"/>
  <c r="J6" i="3"/>
  <c r="I6" i="3"/>
  <c r="G6" i="3"/>
  <c r="F6" i="3"/>
  <c r="E6" i="3"/>
  <c r="H6" i="3"/>
  <c r="P5" i="3"/>
  <c r="O5" i="3"/>
  <c r="N5" i="3"/>
  <c r="M5" i="3"/>
  <c r="L5" i="3"/>
  <c r="K5" i="3"/>
  <c r="J5" i="3"/>
  <c r="I5" i="3"/>
  <c r="H5" i="3"/>
  <c r="F5" i="3"/>
  <c r="E5" i="3"/>
  <c r="G5" i="3"/>
  <c r="P4" i="3"/>
  <c r="O4" i="3"/>
  <c r="N4" i="3"/>
  <c r="M4" i="3"/>
  <c r="L4" i="3"/>
  <c r="K4" i="3"/>
  <c r="J4" i="3"/>
  <c r="I4" i="3"/>
  <c r="H4" i="3"/>
  <c r="G4" i="3"/>
  <c r="E4" i="3"/>
  <c r="F4" i="3"/>
  <c r="O3" i="3"/>
  <c r="N3" i="3"/>
  <c r="M3" i="3"/>
  <c r="L3" i="3"/>
  <c r="K3" i="3"/>
  <c r="J3" i="3"/>
  <c r="I3" i="3"/>
  <c r="H3" i="3"/>
  <c r="G3" i="3"/>
  <c r="F3" i="3"/>
  <c r="P76" i="3" l="1"/>
  <c r="P77" i="3" s="1"/>
  <c r="G76" i="3"/>
  <c r="G77" i="3" s="1"/>
  <c r="K76" i="3"/>
  <c r="K77" i="3" s="1"/>
  <c r="O76" i="3"/>
  <c r="O77" i="3" s="1"/>
  <c r="I85" i="3"/>
  <c r="M85" i="3"/>
  <c r="E88" i="3"/>
  <c r="H76" i="3"/>
  <c r="H77" i="3" s="1"/>
  <c r="L76" i="3"/>
  <c r="L77" i="3" s="1"/>
  <c r="F76" i="3"/>
  <c r="F77" i="3" s="1"/>
  <c r="J76" i="3"/>
  <c r="J77" i="3" s="1"/>
  <c r="N76" i="3"/>
  <c r="N77" i="3" s="1"/>
  <c r="I76" i="3"/>
  <c r="I77" i="3" s="1"/>
  <c r="I93" i="3" s="1"/>
  <c r="M76" i="3"/>
  <c r="M77" i="3" s="1"/>
  <c r="F85" i="3"/>
  <c r="J85" i="3"/>
  <c r="N85" i="3"/>
  <c r="G85" i="3"/>
  <c r="G93" i="3" s="1"/>
  <c r="K85" i="3"/>
  <c r="O85" i="3"/>
  <c r="O93" i="3" s="1"/>
  <c r="H85" i="3"/>
  <c r="L85" i="3"/>
  <c r="P85" i="3"/>
  <c r="P93" i="3" s="1"/>
  <c r="K93" i="3" l="1"/>
  <c r="J93" i="3"/>
  <c r="L93" i="3"/>
  <c r="F88" i="3"/>
  <c r="M93" i="3"/>
  <c r="N93" i="3"/>
  <c r="F93" i="3"/>
  <c r="H93" i="3"/>
  <c r="E77" i="3" l="1"/>
  <c r="Q93" i="3" s="1"/>
  <c r="D73" i="1" l="1"/>
  <c r="E73" i="1" s="1"/>
  <c r="F73" i="1" s="1"/>
  <c r="D72" i="1"/>
  <c r="E72" i="1" s="1"/>
  <c r="F72" i="1" s="1"/>
  <c r="D71" i="1"/>
  <c r="E71" i="1" s="1"/>
  <c r="F71" i="1" s="1"/>
  <c r="D70" i="1"/>
  <c r="E70" i="1" s="1"/>
  <c r="F70" i="1" s="1"/>
  <c r="D69" i="1"/>
  <c r="E69" i="1" s="1"/>
  <c r="F69" i="1" s="1"/>
  <c r="D68" i="1"/>
  <c r="E68" i="1" s="1"/>
  <c r="F68" i="1" s="1"/>
  <c r="D67" i="1"/>
  <c r="E67" i="1" s="1"/>
  <c r="F67" i="1" s="1"/>
  <c r="D66" i="1"/>
  <c r="E66" i="1" s="1"/>
  <c r="F66" i="1" s="1"/>
  <c r="D65" i="1"/>
  <c r="E65" i="1" s="1"/>
  <c r="F65" i="1" s="1"/>
  <c r="D64" i="1"/>
  <c r="E64" i="1" s="1"/>
  <c r="F64" i="1" s="1"/>
  <c r="D63" i="1"/>
  <c r="E63" i="1" s="1"/>
  <c r="F63" i="1" s="1"/>
  <c r="D62" i="1"/>
  <c r="E62" i="1" s="1"/>
  <c r="F62" i="1" s="1"/>
  <c r="D61" i="1"/>
  <c r="E61" i="1" s="1"/>
  <c r="F61" i="1" s="1"/>
  <c r="D60" i="1"/>
  <c r="E60" i="1" s="1"/>
  <c r="F60" i="1" s="1"/>
  <c r="D59" i="1"/>
  <c r="E59" i="1" s="1"/>
  <c r="F59" i="1" s="1"/>
  <c r="D58" i="1"/>
  <c r="E58" i="1" s="1"/>
  <c r="F58" i="1" s="1"/>
  <c r="D57" i="1"/>
  <c r="E57" i="1" s="1"/>
  <c r="F57" i="1" s="1"/>
  <c r="D56" i="1"/>
  <c r="E56" i="1" s="1"/>
  <c r="F56" i="1" s="1"/>
  <c r="D55" i="1"/>
  <c r="E55" i="1" s="1"/>
  <c r="F55" i="1" s="1"/>
  <c r="D54" i="1"/>
  <c r="E54" i="1" s="1"/>
  <c r="F54" i="1" s="1"/>
  <c r="D53" i="1"/>
  <c r="E53" i="1" s="1"/>
  <c r="F53" i="1" s="1"/>
  <c r="D52" i="1"/>
  <c r="E52" i="1" s="1"/>
  <c r="F52" i="1" s="1"/>
  <c r="D51" i="1"/>
  <c r="E51" i="1" s="1"/>
  <c r="F51" i="1" s="1"/>
  <c r="D50" i="1"/>
  <c r="E50" i="1" s="1"/>
  <c r="F50" i="1" s="1"/>
  <c r="D49" i="1"/>
  <c r="E49" i="1" s="1"/>
  <c r="F49" i="1" s="1"/>
  <c r="D48" i="1"/>
  <c r="E48" i="1" s="1"/>
  <c r="F48" i="1" s="1"/>
  <c r="D47" i="1"/>
  <c r="E47" i="1" s="1"/>
  <c r="F47" i="1" s="1"/>
  <c r="D46" i="1"/>
  <c r="E46" i="1" s="1"/>
  <c r="F46" i="1" s="1"/>
  <c r="D45" i="1"/>
  <c r="E45" i="1" s="1"/>
  <c r="F45" i="1" s="1"/>
  <c r="D44" i="1"/>
  <c r="E44" i="1" s="1"/>
  <c r="F44" i="1" s="1"/>
  <c r="D43" i="1"/>
  <c r="E43" i="1" s="1"/>
  <c r="F43" i="1" s="1"/>
  <c r="D42" i="1"/>
  <c r="E42" i="1" s="1"/>
  <c r="F42" i="1" s="1"/>
  <c r="D41" i="1"/>
  <c r="E41" i="1" s="1"/>
  <c r="F41" i="1" s="1"/>
  <c r="D40" i="1"/>
  <c r="E40" i="1" s="1"/>
  <c r="F40" i="1" s="1"/>
  <c r="D39" i="1"/>
  <c r="E39" i="1" s="1"/>
  <c r="F39" i="1" s="1"/>
  <c r="D38" i="1"/>
  <c r="E38" i="1" s="1"/>
  <c r="F38" i="1" s="1"/>
  <c r="D37" i="1"/>
  <c r="E37" i="1" s="1"/>
  <c r="F37" i="1" s="1"/>
  <c r="D36" i="1"/>
  <c r="E36" i="1" s="1"/>
  <c r="F36" i="1" s="1"/>
  <c r="D35" i="1"/>
  <c r="E35" i="1" s="1"/>
  <c r="F35" i="1" s="1"/>
  <c r="D34" i="1"/>
  <c r="E34" i="1" s="1"/>
  <c r="F34" i="1" s="1"/>
  <c r="D33" i="1"/>
  <c r="E33" i="1" s="1"/>
  <c r="F33" i="1" s="1"/>
  <c r="D32" i="1"/>
  <c r="E32" i="1" s="1"/>
  <c r="F32" i="1" s="1"/>
  <c r="D31" i="1"/>
  <c r="E31" i="1" s="1"/>
  <c r="F31" i="1" s="1"/>
  <c r="D30" i="1"/>
  <c r="E30" i="1" s="1"/>
  <c r="F30" i="1" s="1"/>
  <c r="D29" i="1"/>
  <c r="E29" i="1" s="1"/>
  <c r="F29" i="1" s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D8" i="1"/>
  <c r="E8" i="1" s="1"/>
  <c r="F8" i="1" s="1"/>
  <c r="D7" i="1"/>
  <c r="E7" i="1" s="1"/>
  <c r="F7" i="1" s="1"/>
  <c r="D6" i="1"/>
  <c r="E6" i="1" s="1"/>
  <c r="F6" i="1" s="1"/>
  <c r="D5" i="1"/>
  <c r="E5" i="1" s="1"/>
  <c r="F5" i="1" s="1"/>
  <c r="D4" i="1"/>
  <c r="E4" i="1" s="1"/>
  <c r="F4" i="1" s="1"/>
  <c r="E3" i="1"/>
  <c r="F3" i="1" s="1"/>
</calcChain>
</file>

<file path=xl/comments1.xml><?xml version="1.0" encoding="utf-8"?>
<comments xmlns="http://schemas.openxmlformats.org/spreadsheetml/2006/main">
  <authors>
    <author>mfernandezar</author>
  </authors>
  <commentList>
    <comment ref="G113" authorId="0" shapeId="0">
      <text>
        <r>
          <rPr>
            <b/>
            <sz val="8"/>
            <color indexed="81"/>
            <rFont val="Tahoma"/>
            <family val="2"/>
          </rPr>
          <t>mfernandezar:</t>
        </r>
        <r>
          <rPr>
            <sz val="8"/>
            <color indexed="81"/>
            <rFont val="Tahoma"/>
            <family val="2"/>
          </rPr>
          <t xml:space="preserve">
Probabilitat = 0,05
Graus de llibertat = 11</t>
        </r>
      </text>
    </comment>
  </commentList>
</comments>
</file>

<file path=xl/sharedStrings.xml><?xml version="1.0" encoding="utf-8"?>
<sst xmlns="http://schemas.openxmlformats.org/spreadsheetml/2006/main" count="376" uniqueCount="142">
  <si>
    <t>Fecha</t>
  </si>
  <si>
    <t>Ocupación (habitación)</t>
  </si>
  <si>
    <t>t</t>
  </si>
  <si>
    <t>Rango</t>
  </si>
  <si>
    <t>d</t>
  </si>
  <si>
    <t>d^2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</si>
  <si>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</si>
  <si>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</si>
  <si>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</si>
  <si>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</si>
  <si>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</si>
  <si>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</si>
  <si>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</si>
  <si>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</si>
  <si>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</si>
  <si>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</si>
  <si>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</si>
  <si>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</si>
  <si>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</si>
  <si>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</si>
  <si>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</si>
  <si>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</si>
  <si>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</si>
  <si>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</si>
  <si>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</si>
  <si>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</si>
  <si>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</si>
  <si>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</si>
  <si>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</si>
  <si>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</si>
  <si>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</si>
  <si>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</si>
  <si>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</si>
  <si>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</si>
  <si>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</si>
  <si>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</si>
  <si>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</si>
  <si>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</si>
  <si>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</si>
  <si>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</si>
  <si>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</si>
  <si>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</si>
  <si>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</si>
  <si>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</si>
  <si>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</si>
  <si>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</si>
  <si>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</si>
  <si>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</si>
  <si>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</si>
  <si>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</si>
  <si>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</si>
  <si>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</si>
  <si>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</si>
  <si>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</si>
  <si>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</si>
  <si>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</si>
  <si>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</si>
  <si>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</si>
  <si>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</si>
  <si>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</si>
  <si>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</si>
  <si>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</si>
  <si>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</si>
  <si>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</si>
  <si>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</si>
  <si>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</si>
  <si>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</si>
  <si>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</si>
  <si>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</si>
  <si>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</si>
  <si>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</si>
  <si>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</si>
  <si>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</si>
  <si>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</si>
  <si>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</si>
  <si>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</si>
  <si>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</si>
  <si>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</si>
  <si>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Suma</t>
  </si>
  <si>
    <t>Numero de Observacioes T</t>
  </si>
  <si>
    <t>Z</t>
  </si>
  <si>
    <t>Estadístico T</t>
  </si>
  <si>
    <t>mes</t>
  </si>
  <si>
    <t>rango</t>
  </si>
  <si>
    <t>test K-W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</si>
  <si>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</si>
  <si>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</si>
  <si>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</si>
  <si>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</si>
  <si>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</si>
  <si>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</si>
  <si>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</si>
  <si>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</si>
  <si>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</si>
  <si>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</si>
  <si>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</si>
  <si>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</si>
  <si>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Suma Ri=</t>
  </si>
  <si>
    <t>(SumaRi)^2=</t>
  </si>
  <si>
    <t xml:space="preserve">             Número de estaciones (s)=</t>
  </si>
  <si>
    <t>Comprovación:</t>
  </si>
  <si>
    <t>Suma(Rang(Yt)=R1+R2+…+R12</t>
  </si>
  <si>
    <t>Número total de observaciones T=</t>
  </si>
  <si>
    <t>Número de observaciones en cada mes, Ts=</t>
  </si>
  <si>
    <r>
      <t>T=T</t>
    </r>
    <r>
      <rPr>
        <b/>
        <vertAlign val="subscript"/>
        <sz val="10"/>
        <rFont val="Arial"/>
        <family val="2"/>
      </rPr>
      <t>1</t>
    </r>
    <r>
      <rPr>
        <b/>
        <sz val="10"/>
        <rFont val="Arial"/>
        <family val="2"/>
      </rPr>
      <t>+T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+…T</t>
    </r>
    <r>
      <rPr>
        <b/>
        <vertAlign val="subscript"/>
        <sz val="10"/>
        <rFont val="Arial"/>
        <family val="2"/>
      </rPr>
      <t>12</t>
    </r>
  </si>
  <si>
    <t>Cálculo del estadístico de contraste</t>
  </si>
  <si>
    <r>
      <t>R</t>
    </r>
    <r>
      <rPr>
        <b/>
        <vertAlign val="subscript"/>
        <sz val="10"/>
        <rFont val="Arial"/>
        <family val="2"/>
      </rPr>
      <t>1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1</t>
    </r>
  </si>
  <si>
    <r>
      <t>R</t>
    </r>
    <r>
      <rPr>
        <b/>
        <vertAlign val="subscript"/>
        <sz val="10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2</t>
    </r>
  </si>
  <si>
    <r>
      <t>R</t>
    </r>
    <r>
      <rPr>
        <b/>
        <vertAlign val="subscript"/>
        <sz val="10"/>
        <rFont val="Arial"/>
        <family val="2"/>
      </rPr>
      <t>3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3</t>
    </r>
  </si>
  <si>
    <r>
      <t>R</t>
    </r>
    <r>
      <rPr>
        <b/>
        <vertAlign val="subscript"/>
        <sz val="10"/>
        <rFont val="Arial"/>
        <family val="2"/>
      </rPr>
      <t>4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4</t>
    </r>
  </si>
  <si>
    <r>
      <t>R</t>
    </r>
    <r>
      <rPr>
        <b/>
        <vertAlign val="subscript"/>
        <sz val="10"/>
        <rFont val="Arial"/>
        <family val="2"/>
      </rPr>
      <t>5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5</t>
    </r>
  </si>
  <si>
    <r>
      <t>R</t>
    </r>
    <r>
      <rPr>
        <b/>
        <vertAlign val="subscript"/>
        <sz val="10"/>
        <rFont val="Arial"/>
        <family val="2"/>
      </rPr>
      <t>6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6</t>
    </r>
  </si>
  <si>
    <r>
      <t>R</t>
    </r>
    <r>
      <rPr>
        <b/>
        <vertAlign val="subscript"/>
        <sz val="10"/>
        <rFont val="Arial"/>
        <family val="2"/>
      </rPr>
      <t>7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7</t>
    </r>
  </si>
  <si>
    <r>
      <t>R</t>
    </r>
    <r>
      <rPr>
        <b/>
        <vertAlign val="subscript"/>
        <sz val="10"/>
        <rFont val="Arial"/>
        <family val="2"/>
      </rPr>
      <t>8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8</t>
    </r>
  </si>
  <si>
    <r>
      <t>R</t>
    </r>
    <r>
      <rPr>
        <b/>
        <vertAlign val="subscript"/>
        <sz val="10"/>
        <rFont val="Arial"/>
        <family val="2"/>
      </rPr>
      <t>9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9</t>
    </r>
  </si>
  <si>
    <r>
      <t>R</t>
    </r>
    <r>
      <rPr>
        <b/>
        <vertAlign val="subscript"/>
        <sz val="10"/>
        <rFont val="Arial"/>
        <family val="2"/>
      </rPr>
      <t>10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10</t>
    </r>
  </si>
  <si>
    <r>
      <t>R</t>
    </r>
    <r>
      <rPr>
        <b/>
        <vertAlign val="subscript"/>
        <sz val="10"/>
        <rFont val="Arial"/>
        <family val="2"/>
      </rPr>
      <t>11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11</t>
    </r>
  </si>
  <si>
    <r>
      <t>R</t>
    </r>
    <r>
      <rPr>
        <b/>
        <vertAlign val="subscript"/>
        <sz val="10"/>
        <rFont val="Arial"/>
        <family val="2"/>
      </rPr>
      <t>12</t>
    </r>
    <r>
      <rPr>
        <b/>
        <sz val="11"/>
        <color theme="1"/>
        <rFont val="Calibri"/>
        <family val="2"/>
        <scheme val="minor"/>
      </rPr>
      <t>^2/T</t>
    </r>
    <r>
      <rPr>
        <b/>
        <vertAlign val="subscript"/>
        <sz val="10"/>
        <rFont val="Arial"/>
        <family val="2"/>
      </rPr>
      <t>12</t>
    </r>
  </si>
  <si>
    <t>(Ri^2)/Ti</t>
  </si>
  <si>
    <t xml:space="preserve">          Estadístico K-W =</t>
  </si>
  <si>
    <t>El estadístico de prueba es mayor que el valor crítico de las tablas,</t>
  </si>
  <si>
    <t xml:space="preserve">por lo tanto no podemos aceptar la hipótesis nula y podemos decir que la ST </t>
  </si>
  <si>
    <t xml:space="preserve"> tiene componente estacional.</t>
  </si>
  <si>
    <t>error abs</t>
  </si>
  <si>
    <t>error^2</t>
  </si>
  <si>
    <t>ECM</t>
  </si>
  <si>
    <t>EAM</t>
  </si>
  <si>
    <t>EPAM</t>
  </si>
  <si>
    <t>Periodo muestral</t>
  </si>
  <si>
    <t>Periodo extramuestral</t>
  </si>
  <si>
    <t>Contraste Daniel</t>
  </si>
  <si>
    <t xml:space="preserve"> El valor crítico Z es menor que 1,96,por lo tanto no hay tendencia.</t>
  </si>
  <si>
    <t>M. Ingenu estacional</t>
  </si>
  <si>
    <t>error abs/Yt</t>
  </si>
  <si>
    <t>Chi-cuadrado</t>
  </si>
  <si>
    <t>average</t>
  </si>
  <si>
    <r>
      <t>H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: la serie no tiene componente estacional</t>
    </r>
  </si>
  <si>
    <r>
      <t>H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: la serie tiene componente estacional</t>
    </r>
  </si>
  <si>
    <t>una Chi-Cuadrado con 11 grados de libertad (gl=s-1)</t>
  </si>
  <si>
    <r>
      <t>H</t>
    </r>
    <r>
      <rPr>
        <vertAlign val="subscript"/>
        <sz val="11"/>
        <color rgb="FF000000"/>
        <rFont val="Times New Roman"/>
        <family val="1"/>
      </rPr>
      <t>0</t>
    </r>
    <r>
      <rPr>
        <sz val="11"/>
        <color rgb="FF000000"/>
        <rFont val="Times New Roman"/>
        <family val="1"/>
      </rPr>
      <t>: la serie no tiene tendencia</t>
    </r>
  </si>
  <si>
    <r>
      <t>H</t>
    </r>
    <r>
      <rPr>
        <vertAlign val="subscript"/>
        <sz val="11"/>
        <color rgb="FF000000"/>
        <rFont val="Times New Roman"/>
        <family val="1"/>
      </rPr>
      <t>1</t>
    </r>
    <r>
      <rPr>
        <sz val="11"/>
        <color rgb="FF000000"/>
        <rFont val="Times New Roman"/>
        <family val="1"/>
      </rPr>
      <t>: la serie tiene tendencia</t>
    </r>
  </si>
  <si>
    <t>Medias estacionales (copy paste)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</si>
</sst>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0000000"/>
  </numFmts>
  <fonts count="15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Times New Roman"/>
      <family val="1"/>
    </font>
    <font>
      <vertAlign val="subscript"/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6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4" fillId="0" borderId="0" xfId="0" applyFont="1" applyAlignment="1"/>
    <xf numFmtId="0" fontId="5" fillId="0" borderId="0" xfId="0" applyFon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3" fontId="0" fillId="0" borderId="0" xfId="0" applyNumberFormat="1" applyFill="1"/>
    <xf numFmtId="0" fontId="0" fillId="0" borderId="0" xfId="0" applyFill="1"/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left" vertical="center"/>
    </xf>
    <xf numFmtId="2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3" fontId="0" fillId="0" borderId="0" xfId="0" applyNumberFormat="1" applyFill="1" applyAlignment="1">
      <alignment vertic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/>
    <xf numFmtId="0" fontId="0" fillId="2" borderId="0" xfId="0" applyFont="1" applyFill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4" fillId="0" borderId="4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164" fontId="2" fillId="0" borderId="0" xfId="0" applyNumberFormat="1" applyFont="1" applyAlignment="1"/>
    <xf numFmtId="164" fontId="2" fillId="2" borderId="0" xfId="0" applyNumberFormat="1" applyFont="1" applyFill="1" applyAlignment="1"/>
    <xf numFmtId="164" fontId="3" fillId="0" borderId="0" xfId="0" applyNumberFormat="1" applyFont="1" applyAlignment="1"/>
    <xf numFmtId="164" fontId="0" fillId="0" borderId="0" xfId="0" applyNumberFormat="1" applyFont="1" applyAlignment="1"/>
    <xf numFmtId="164" fontId="11" fillId="0" borderId="0" xfId="0" applyNumberFormat="1" applyFont="1" applyAlignment="1"/>
    <xf numFmtId="2" fontId="12" fillId="0" borderId="0" xfId="0" applyNumberFormat="1" applyFont="1" applyFill="1" applyAlignment="1">
      <alignment horizontal="center" vertical="center"/>
    </xf>
    <xf numFmtId="0" fontId="4" fillId="0" borderId="10" xfId="0" applyFont="1" applyBorder="1" applyAlignment="1">
      <alignment horizontal="center" wrapText="1"/>
    </xf>
    <xf numFmtId="0" fontId="0" fillId="3" borderId="0" xfId="0" applyFont="1" applyFill="1" applyAlignment="1"/>
    <xf numFmtId="0" fontId="2" fillId="3" borderId="2" xfId="0" applyFont="1" applyFill="1" applyBorder="1" applyAlignment="1">
      <alignment horizontal="right"/>
    </xf>
    <xf numFmtId="164" fontId="2" fillId="3" borderId="2" xfId="0" applyNumberFormat="1" applyFont="1" applyFill="1" applyBorder="1" applyAlignment="1"/>
    <xf numFmtId="0" fontId="0" fillId="3" borderId="2" xfId="0" applyFont="1" applyFill="1" applyBorder="1" applyAlignment="1"/>
    <xf numFmtId="0" fontId="2" fillId="3" borderId="0" xfId="0" applyFont="1" applyFill="1" applyBorder="1" applyAlignment="1">
      <alignment horizontal="right"/>
    </xf>
    <xf numFmtId="164" fontId="2" fillId="3" borderId="0" xfId="0" applyNumberFormat="1" applyFont="1" applyFill="1" applyBorder="1" applyAlignment="1"/>
    <xf numFmtId="0" fontId="0" fillId="3" borderId="0" xfId="0" applyFont="1" applyFill="1" applyBorder="1" applyAlignment="1"/>
    <xf numFmtId="0" fontId="1" fillId="0" borderId="1" xfId="0" applyFont="1" applyBorder="1" applyAlignment="1"/>
    <xf numFmtId="164" fontId="11" fillId="0" borderId="1" xfId="0" applyNumberFormat="1" applyFont="1" applyBorder="1" applyAlignment="1"/>
    <xf numFmtId="2" fontId="0" fillId="0" borderId="0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164" fontId="1" fillId="0" borderId="1" xfId="0" applyNumberFormat="1" applyFont="1" applyBorder="1" applyAlignment="1">
      <alignment wrapText="1"/>
    </xf>
    <xf numFmtId="0" fontId="4" fillId="0" borderId="11" xfId="0" applyFont="1" applyBorder="1" applyAlignment="1">
      <alignment wrapText="1"/>
    </xf>
    <xf numFmtId="165" fontId="0" fillId="0" borderId="0" xfId="0" applyNumberFormat="1" applyFont="1" applyAlignment="1"/>
    <xf numFmtId="2" fontId="5" fillId="4" borderId="4" xfId="0" applyNumberFormat="1" applyFont="1" applyFill="1" applyBorder="1" applyAlignment="1">
      <alignment horizontal="left" vertical="center"/>
    </xf>
    <xf numFmtId="2" fontId="5" fillId="4" borderId="6" xfId="0" applyNumberFormat="1" applyFont="1" applyFill="1" applyBorder="1" applyAlignment="1">
      <alignment horizontal="left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0" fontId="12" fillId="4" borderId="12" xfId="0" applyFont="1" applyFill="1" applyBorder="1" applyAlignment="1"/>
    <xf numFmtId="0" fontId="12" fillId="4" borderId="9" xfId="0" applyFont="1" applyFill="1" applyBorder="1" applyAlignment="1"/>
    <xf numFmtId="2" fontId="5" fillId="4" borderId="13" xfId="0" applyNumberFormat="1" applyFont="1" applyFill="1" applyBorder="1" applyAlignment="1">
      <alignment horizontal="left" vertical="center"/>
    </xf>
    <xf numFmtId="2" fontId="5" fillId="4" borderId="14" xfId="0" applyNumberFormat="1" applyFont="1" applyFill="1" applyBorder="1" applyAlignment="1">
      <alignment horizontal="left" vertical="center"/>
    </xf>
    <xf numFmtId="2" fontId="5" fillId="4" borderId="15" xfId="0" applyNumberFormat="1" applyFont="1" applyFill="1" applyBorder="1" applyAlignment="1">
      <alignment horizontal="left" vertical="center"/>
    </xf>
    <xf numFmtId="2" fontId="0" fillId="0" borderId="0" xfId="0" applyNumberFormat="1" applyFont="1" applyAlignment="1"/>
    <xf numFmtId="0" fontId="0" fillId="5" borderId="8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CC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892185512893358"/>
          <c:y val="4.975124378109453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'Contraste Daniel'!$B$1</c:f>
              <c:strCache>
                <c:ptCount val="1"/>
                <c:pt idx="0">
                  <c:v>Ocupación (habitación)</c:v>
                </c:pt>
              </c:strCache>
            </c:strRef>
          </c:tx>
          <c:marker>
            <c:symbol val="none"/>
          </c:marker>
          <c:cat>
            <c:strRef>
              <c:f>'Contraste Daniel'!$A$2:$A$73</c:f>
              <c:strCache>
                <c:ptCount val="72"/>
                <c:pt idx="0">
                  <c:v>Jan-2010</c:v>
                </c:pt>
                <c:pt idx="1">
                  <c:v>Feb-2010</c:v>
                </c:pt>
                <c:pt idx="2">
                  <c:v>Mar-2010</c:v>
                </c:pt>
                <c:pt idx="3">
                  <c:v>Apr-2010</c:v>
                </c:pt>
                <c:pt idx="4">
                  <c:v>May-2010</c:v>
                </c:pt>
                <c:pt idx="5">
                  <c:v>Jun-2010</c:v>
                </c:pt>
                <c:pt idx="6">
                  <c:v>Jul-2010</c:v>
                </c:pt>
                <c:pt idx="7">
                  <c:v>Aug-2010</c:v>
                </c:pt>
                <c:pt idx="8">
                  <c:v>Sep-2010</c:v>
                </c:pt>
                <c:pt idx="9">
                  <c:v>Oct-2010</c:v>
                </c:pt>
                <c:pt idx="10">
                  <c:v>Nov-2010</c:v>
                </c:pt>
                <c:pt idx="11">
                  <c:v>Dec-2010</c:v>
                </c:pt>
                <c:pt idx="12">
                  <c:v>Jan-2011</c:v>
                </c:pt>
                <c:pt idx="13">
                  <c:v>Feb-2011</c:v>
                </c:pt>
                <c:pt idx="14">
                  <c:v>Mar-2011</c:v>
                </c:pt>
                <c:pt idx="15">
                  <c:v>Apr-2011</c:v>
                </c:pt>
                <c:pt idx="16">
                  <c:v>May-2011</c:v>
                </c:pt>
                <c:pt idx="17">
                  <c:v>Jun-2011</c:v>
                </c:pt>
                <c:pt idx="18">
                  <c:v>Jul-2011</c:v>
                </c:pt>
                <c:pt idx="19">
                  <c:v>Aug-2011</c:v>
                </c:pt>
                <c:pt idx="20">
                  <c:v>Sep-2011</c:v>
                </c:pt>
                <c:pt idx="21">
                  <c:v>Oct-2011</c:v>
                </c:pt>
                <c:pt idx="22">
                  <c:v>Nov-2011</c:v>
                </c:pt>
                <c:pt idx="23">
                  <c:v>Dec-2011</c:v>
                </c:pt>
                <c:pt idx="24">
                  <c:v>Jan-2012</c:v>
                </c:pt>
                <c:pt idx="25">
                  <c:v>Feb-2012</c:v>
                </c:pt>
                <c:pt idx="26">
                  <c:v>Mar-2012</c:v>
                </c:pt>
                <c:pt idx="27">
                  <c:v>Apr-2012</c:v>
                </c:pt>
                <c:pt idx="28">
                  <c:v>May-2012</c:v>
                </c:pt>
                <c:pt idx="29">
                  <c:v>Jun-2012</c:v>
                </c:pt>
                <c:pt idx="30">
                  <c:v>Jul-2012</c:v>
                </c:pt>
                <c:pt idx="31">
                  <c:v>Aug-2012</c:v>
                </c:pt>
                <c:pt idx="32">
                  <c:v>Sep-2012</c:v>
                </c:pt>
                <c:pt idx="33">
                  <c:v>Oct-2012</c:v>
                </c:pt>
                <c:pt idx="34">
                  <c:v>Nov-2012</c:v>
                </c:pt>
                <c:pt idx="35">
                  <c:v>Dec-2012</c:v>
                </c:pt>
                <c:pt idx="36">
                  <c:v>Jan-2013</c:v>
                </c:pt>
                <c:pt idx="37">
                  <c:v>Feb-2013</c:v>
                </c:pt>
                <c:pt idx="38">
                  <c:v>Mar-2013</c:v>
                </c:pt>
                <c:pt idx="39">
                  <c:v>Apr-2013</c:v>
                </c:pt>
                <c:pt idx="40">
                  <c:v>May-2013</c:v>
                </c:pt>
                <c:pt idx="41">
                  <c:v>Jun-2013</c:v>
                </c:pt>
                <c:pt idx="42">
                  <c:v>Jul-2013</c:v>
                </c:pt>
                <c:pt idx="43">
                  <c:v>Aug-2013</c:v>
                </c:pt>
                <c:pt idx="44">
                  <c:v>Sep-2013</c:v>
                </c:pt>
                <c:pt idx="45">
                  <c:v>Oct-2013</c:v>
                </c:pt>
                <c:pt idx="46">
                  <c:v>Nov-2013</c:v>
                </c:pt>
                <c:pt idx="47">
                  <c:v>Dec-2013</c:v>
                </c:pt>
                <c:pt idx="48">
                  <c:v>Jan-2014</c:v>
                </c:pt>
                <c:pt idx="49">
                  <c:v>Feb-2014</c:v>
                </c:pt>
                <c:pt idx="50">
                  <c:v>Mar-2014</c:v>
                </c:pt>
                <c:pt idx="51">
                  <c:v>Apr-2014</c:v>
                </c:pt>
                <c:pt idx="52">
                  <c:v>May-2014</c:v>
                </c:pt>
                <c:pt idx="53">
                  <c:v>Jun-2014</c:v>
                </c:pt>
                <c:pt idx="54">
                  <c:v>Jul-2014</c:v>
                </c:pt>
                <c:pt idx="55">
                  <c:v>Aug-2014</c:v>
                </c:pt>
                <c:pt idx="56">
                  <c:v>Sep-2014</c:v>
                </c:pt>
                <c:pt idx="57">
                  <c:v>Oct-2014</c:v>
                </c:pt>
                <c:pt idx="58">
                  <c:v>Nov-2014</c:v>
                </c:pt>
                <c:pt idx="59">
                  <c:v>Dec-2014</c:v>
                </c:pt>
                <c:pt idx="60">
                  <c:v>Jan-2015</c:v>
                </c:pt>
                <c:pt idx="61">
                  <c:v>Feb-2015</c:v>
                </c:pt>
                <c:pt idx="62">
                  <c:v>Mar-2015</c:v>
                </c:pt>
                <c:pt idx="63">
                  <c:v>Apr-2015</c:v>
                </c:pt>
                <c:pt idx="64">
                  <c:v>May-2015</c:v>
                </c:pt>
                <c:pt idx="65">
                  <c:v>Jun-2015</c:v>
                </c:pt>
                <c:pt idx="66">
                  <c:v>Jul-2015</c:v>
                </c:pt>
                <c:pt idx="67">
                  <c:v>Aug-2015</c:v>
                </c:pt>
                <c:pt idx="68">
                  <c:v>Sep-2015</c:v>
                </c:pt>
                <c:pt idx="69">
                  <c:v>Oct-2015</c:v>
                </c:pt>
                <c:pt idx="70">
                  <c:v>Nov-2015</c:v>
                </c:pt>
                <c:pt idx="71">
                  <c:v>Dec-2015</c:v>
                </c:pt>
              </c:strCache>
            </c:strRef>
          </c:cat>
          <c:val>
            <c:numRef>
              <c:f>'Contraste Daniel'!$B$2:$B$73</c:f>
              <c:numCache>
                <c:formatCode>#.##0,000</c:formatCode>
                <c:ptCount val="72"/>
                <c:pt idx="0">
                  <c:v>6.7649999999999997</c:v>
                </c:pt>
                <c:pt idx="1">
                  <c:v>7.9640000000000004</c:v>
                </c:pt>
                <c:pt idx="2">
                  <c:v>7.2290000000000001</c:v>
                </c:pt>
                <c:pt idx="3">
                  <c:v>8.1920000000000002</c:v>
                </c:pt>
                <c:pt idx="4">
                  <c:v>7.7919999999999998</c:v>
                </c:pt>
                <c:pt idx="5">
                  <c:v>7.3659999999999997</c:v>
                </c:pt>
                <c:pt idx="6">
                  <c:v>8.2249999999999996</c:v>
                </c:pt>
                <c:pt idx="7">
                  <c:v>5.0190000000000001</c:v>
                </c:pt>
                <c:pt idx="8">
                  <c:v>6.6479999999999997</c:v>
                </c:pt>
                <c:pt idx="9">
                  <c:v>7.9059999999999997</c:v>
                </c:pt>
                <c:pt idx="10">
                  <c:v>9.8030000000000008</c:v>
                </c:pt>
                <c:pt idx="11">
                  <c:v>8.9809999999999999</c:v>
                </c:pt>
                <c:pt idx="12">
                  <c:v>9.2210000000000001</c:v>
                </c:pt>
                <c:pt idx="13">
                  <c:v>9.1210000000000004</c:v>
                </c:pt>
                <c:pt idx="14">
                  <c:v>9.6270000000000007</c:v>
                </c:pt>
                <c:pt idx="15">
                  <c:v>9.4290000000000003</c:v>
                </c:pt>
                <c:pt idx="16">
                  <c:v>7.8789999999999996</c:v>
                </c:pt>
                <c:pt idx="17">
                  <c:v>7.1559999999999997</c:v>
                </c:pt>
                <c:pt idx="18">
                  <c:v>9.5449999999999999</c:v>
                </c:pt>
                <c:pt idx="19">
                  <c:v>2.883</c:v>
                </c:pt>
                <c:pt idx="20">
                  <c:v>7.0590000000000002</c:v>
                </c:pt>
                <c:pt idx="21">
                  <c:v>8.7729999999999997</c:v>
                </c:pt>
                <c:pt idx="22">
                  <c:v>9.92</c:v>
                </c:pt>
                <c:pt idx="23">
                  <c:v>10.38</c:v>
                </c:pt>
                <c:pt idx="24">
                  <c:v>10.917999999999999</c:v>
                </c:pt>
                <c:pt idx="25">
                  <c:v>9.859</c:v>
                </c:pt>
                <c:pt idx="26">
                  <c:v>10.332000000000001</c:v>
                </c:pt>
                <c:pt idx="27">
                  <c:v>10.041</c:v>
                </c:pt>
                <c:pt idx="28">
                  <c:v>9.4939999999999998</c:v>
                </c:pt>
                <c:pt idx="29">
                  <c:v>9.8640000000000008</c:v>
                </c:pt>
                <c:pt idx="30">
                  <c:v>7.5629999999999997</c:v>
                </c:pt>
                <c:pt idx="31">
                  <c:v>6.4779999999999998</c:v>
                </c:pt>
                <c:pt idx="32">
                  <c:v>6.8730000000000002</c:v>
                </c:pt>
                <c:pt idx="33">
                  <c:v>9.52</c:v>
                </c:pt>
                <c:pt idx="34">
                  <c:v>10.085000000000001</c:v>
                </c:pt>
                <c:pt idx="35">
                  <c:v>9.6240000000000006</c:v>
                </c:pt>
                <c:pt idx="36">
                  <c:v>10.785</c:v>
                </c:pt>
                <c:pt idx="37">
                  <c:v>9.9700000000000006</c:v>
                </c:pt>
                <c:pt idx="38">
                  <c:v>9.859</c:v>
                </c:pt>
                <c:pt idx="39">
                  <c:v>9.3699999999999992</c:v>
                </c:pt>
                <c:pt idx="40">
                  <c:v>10.172000000000001</c:v>
                </c:pt>
                <c:pt idx="41">
                  <c:v>9.6300000000000008</c:v>
                </c:pt>
                <c:pt idx="42">
                  <c:v>4.8719999999999999</c:v>
                </c:pt>
                <c:pt idx="43">
                  <c:v>8.673</c:v>
                </c:pt>
                <c:pt idx="44">
                  <c:v>7.593</c:v>
                </c:pt>
                <c:pt idx="45">
                  <c:v>9.3510000000000009</c:v>
                </c:pt>
                <c:pt idx="46">
                  <c:v>10.305999999999999</c:v>
                </c:pt>
                <c:pt idx="47">
                  <c:v>10.677</c:v>
                </c:pt>
                <c:pt idx="48">
                  <c:v>11.252000000000001</c:v>
                </c:pt>
                <c:pt idx="49">
                  <c:v>10.305999999999999</c:v>
                </c:pt>
                <c:pt idx="50">
                  <c:v>10.738</c:v>
                </c:pt>
                <c:pt idx="51">
                  <c:v>10.039</c:v>
                </c:pt>
                <c:pt idx="52">
                  <c:v>8.3279999999999994</c:v>
                </c:pt>
                <c:pt idx="53">
                  <c:v>7</c:v>
                </c:pt>
                <c:pt idx="54">
                  <c:v>3.456</c:v>
                </c:pt>
                <c:pt idx="55">
                  <c:v>7.0140000000000002</c:v>
                </c:pt>
                <c:pt idx="56">
                  <c:v>6.266</c:v>
                </c:pt>
                <c:pt idx="57">
                  <c:v>8.0399999999999991</c:v>
                </c:pt>
                <c:pt idx="58">
                  <c:v>9.3960000000000008</c:v>
                </c:pt>
                <c:pt idx="59">
                  <c:v>10.191000000000001</c:v>
                </c:pt>
                <c:pt idx="60">
                  <c:v>8.43</c:v>
                </c:pt>
                <c:pt idx="61">
                  <c:v>6.5549999999999997</c:v>
                </c:pt>
                <c:pt idx="62">
                  <c:v>6.75</c:v>
                </c:pt>
                <c:pt idx="63">
                  <c:v>6.4989999999999997</c:v>
                </c:pt>
                <c:pt idx="64">
                  <c:v>6.79</c:v>
                </c:pt>
                <c:pt idx="65">
                  <c:v>4.3979999999999997</c:v>
                </c:pt>
                <c:pt idx="66">
                  <c:v>6.1230000000000002</c:v>
                </c:pt>
                <c:pt idx="67">
                  <c:v>5.4089999999999998</c:v>
                </c:pt>
                <c:pt idx="68">
                  <c:v>6.6669999999999998</c:v>
                </c:pt>
                <c:pt idx="69">
                  <c:v>9.5259999999999998</c:v>
                </c:pt>
                <c:pt idx="70">
                  <c:v>10.641999999999999</c:v>
                </c:pt>
                <c:pt idx="71">
                  <c:v>10.577999999999999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8-49CD-B377-2CD4A7A59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5600"/>
        <c:axId val="37446016"/>
      </c:lineChart>
      <c:catAx>
        <c:axId val="1106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46016"/>
        <c:crosses val="autoZero"/>
        <c:auto val="1"/>
        <c:lblAlgn val="ctr"/>
        <c:lblOffset val="100"/>
        <c:noMultiLvlLbl val="0"/>
      </c:catAx>
      <c:valAx>
        <c:axId val="37446016"/>
        <c:scaling>
          <c:orientation val="minMax"/>
        </c:scaling>
        <c:delete val="0"/>
        <c:axPos val="l"/>
        <c:majorGridlines/>
        <c:numFmt formatCode="#.##0,000" sourceLinked="1"/>
        <c:majorTickMark val="out"/>
        <c:minorTickMark val="none"/>
        <c:tickLblPos val="nextTo"/>
        <c:crossAx val="1106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2070470827857671"/>
          <c:y val="0.13431237761946424"/>
          <c:w val="0.87623333547126614"/>
          <c:h val="0.66083184046438637"/>
        </c:manualLayout>
      </c:layout>
      <c:lineChart>
        <c:grouping val="standard"/>
        <c:varyColors val="0"/>
        <c:ser>
          <c:idx val="0"/>
          <c:order val="0"/>
          <c:tx>
            <c:strRef>
              <c:f>'[1]Contraste K-W'!$B$2</c:f>
              <c:strCache>
                <c:ptCount val="1"/>
                <c:pt idx="0">
                  <c:v>  Mujeres (Yt)</c:v>
                </c:pt>
              </c:strCache>
            </c:strRef>
          </c:tx>
          <c:marker>
            <c:symbol val="none"/>
          </c:marker>
          <c:cat>
            <c:strRef>
              <c:f>'[1]Contraste K-W'!$A$3:$A$170</c:f>
              <c:strCache>
                <c:ptCount val="168"/>
                <c:pt idx="0">
                  <c:v>1999M01 </c:v>
                </c:pt>
                <c:pt idx="1">
                  <c:v>1999M02 </c:v>
                </c:pt>
                <c:pt idx="2">
                  <c:v>1999M03 </c:v>
                </c:pt>
                <c:pt idx="3">
                  <c:v>1999M04 </c:v>
                </c:pt>
                <c:pt idx="4">
                  <c:v>1999M05 </c:v>
                </c:pt>
                <c:pt idx="5">
                  <c:v>1999M06 </c:v>
                </c:pt>
                <c:pt idx="6">
                  <c:v>1999M07 </c:v>
                </c:pt>
                <c:pt idx="7">
                  <c:v>1999M08 </c:v>
                </c:pt>
                <c:pt idx="8">
                  <c:v>1999M09 </c:v>
                </c:pt>
                <c:pt idx="9">
                  <c:v>1999M10 </c:v>
                </c:pt>
                <c:pt idx="10">
                  <c:v>1999M11 </c:v>
                </c:pt>
                <c:pt idx="11">
                  <c:v>1999M12 </c:v>
                </c:pt>
                <c:pt idx="12">
                  <c:v>2000M01 </c:v>
                </c:pt>
                <c:pt idx="13">
                  <c:v>2000M02 </c:v>
                </c:pt>
                <c:pt idx="14">
                  <c:v>2000M03 </c:v>
                </c:pt>
                <c:pt idx="15">
                  <c:v>2000M04 </c:v>
                </c:pt>
                <c:pt idx="16">
                  <c:v>2000M05 </c:v>
                </c:pt>
                <c:pt idx="17">
                  <c:v>2000M06 </c:v>
                </c:pt>
                <c:pt idx="18">
                  <c:v>2000M07 </c:v>
                </c:pt>
                <c:pt idx="19">
                  <c:v>2000M08 </c:v>
                </c:pt>
                <c:pt idx="20">
                  <c:v>2000M09 </c:v>
                </c:pt>
                <c:pt idx="21">
                  <c:v>2000M10 </c:v>
                </c:pt>
                <c:pt idx="22">
                  <c:v>2000M11 </c:v>
                </c:pt>
                <c:pt idx="23">
                  <c:v>2000M12 </c:v>
                </c:pt>
                <c:pt idx="24">
                  <c:v>2001M01 </c:v>
                </c:pt>
                <c:pt idx="25">
                  <c:v>2001M02 </c:v>
                </c:pt>
                <c:pt idx="26">
                  <c:v>2001M03 </c:v>
                </c:pt>
                <c:pt idx="27">
                  <c:v>2001M04 </c:v>
                </c:pt>
                <c:pt idx="28">
                  <c:v>2001M05 </c:v>
                </c:pt>
                <c:pt idx="29">
                  <c:v>2001M06 </c:v>
                </c:pt>
                <c:pt idx="30">
                  <c:v>2001M07 </c:v>
                </c:pt>
                <c:pt idx="31">
                  <c:v>2001M08 </c:v>
                </c:pt>
                <c:pt idx="32">
                  <c:v>2001M09 </c:v>
                </c:pt>
                <c:pt idx="33">
                  <c:v>2001M10 </c:v>
                </c:pt>
                <c:pt idx="34">
                  <c:v>2001M11 </c:v>
                </c:pt>
                <c:pt idx="35">
                  <c:v>2001M12 </c:v>
                </c:pt>
                <c:pt idx="36">
                  <c:v>2002M01 </c:v>
                </c:pt>
                <c:pt idx="37">
                  <c:v>2002M02 </c:v>
                </c:pt>
                <c:pt idx="38">
                  <c:v>2002M03 </c:v>
                </c:pt>
                <c:pt idx="39">
                  <c:v>2002M04 </c:v>
                </c:pt>
                <c:pt idx="40">
                  <c:v>2002M05 </c:v>
                </c:pt>
                <c:pt idx="41">
                  <c:v>2002M06 </c:v>
                </c:pt>
                <c:pt idx="42">
                  <c:v>2002M07 </c:v>
                </c:pt>
                <c:pt idx="43">
                  <c:v>2002M08 </c:v>
                </c:pt>
                <c:pt idx="44">
                  <c:v>2002M09 </c:v>
                </c:pt>
                <c:pt idx="45">
                  <c:v>2002M10 </c:v>
                </c:pt>
                <c:pt idx="46">
                  <c:v>2002M11 </c:v>
                </c:pt>
                <c:pt idx="47">
                  <c:v>2002M12 </c:v>
                </c:pt>
                <c:pt idx="48">
                  <c:v>2003M01 </c:v>
                </c:pt>
                <c:pt idx="49">
                  <c:v>2003M02 </c:v>
                </c:pt>
                <c:pt idx="50">
                  <c:v>2003M03 </c:v>
                </c:pt>
                <c:pt idx="51">
                  <c:v>2003M04 </c:v>
                </c:pt>
                <c:pt idx="52">
                  <c:v>2003M05 </c:v>
                </c:pt>
                <c:pt idx="53">
                  <c:v>2003M06 </c:v>
                </c:pt>
                <c:pt idx="54">
                  <c:v>2003M07 </c:v>
                </c:pt>
                <c:pt idx="55">
                  <c:v>2003M08 </c:v>
                </c:pt>
                <c:pt idx="56">
                  <c:v>2003M09 </c:v>
                </c:pt>
                <c:pt idx="57">
                  <c:v>2003M10 </c:v>
                </c:pt>
                <c:pt idx="58">
                  <c:v>2003M11 </c:v>
                </c:pt>
                <c:pt idx="59">
                  <c:v>2003M12 </c:v>
                </c:pt>
                <c:pt idx="60">
                  <c:v>2004M01 </c:v>
                </c:pt>
                <c:pt idx="61">
                  <c:v>2004M02 </c:v>
                </c:pt>
                <c:pt idx="62">
                  <c:v>2004M03 </c:v>
                </c:pt>
                <c:pt idx="63">
                  <c:v>2004M04 </c:v>
                </c:pt>
                <c:pt idx="64">
                  <c:v>2004M05 </c:v>
                </c:pt>
                <c:pt idx="65">
                  <c:v>2004M06 </c:v>
                </c:pt>
                <c:pt idx="66">
                  <c:v>2004M07 </c:v>
                </c:pt>
                <c:pt idx="67">
                  <c:v>2004M08 </c:v>
                </c:pt>
                <c:pt idx="68">
                  <c:v>2004M09 </c:v>
                </c:pt>
                <c:pt idx="69">
                  <c:v>2004M10 </c:v>
                </c:pt>
                <c:pt idx="70">
                  <c:v>2004M11 </c:v>
                </c:pt>
                <c:pt idx="71">
                  <c:v>2004M12 </c:v>
                </c:pt>
                <c:pt idx="72">
                  <c:v>2005M01 </c:v>
                </c:pt>
                <c:pt idx="73">
                  <c:v>2005M02 </c:v>
                </c:pt>
                <c:pt idx="74">
                  <c:v>2005M03 </c:v>
                </c:pt>
                <c:pt idx="75">
                  <c:v>2005M04 </c:v>
                </c:pt>
                <c:pt idx="76">
                  <c:v>2005M05 </c:v>
                </c:pt>
                <c:pt idx="77">
                  <c:v>2005M06 </c:v>
                </c:pt>
                <c:pt idx="78">
                  <c:v>2005M07 </c:v>
                </c:pt>
                <c:pt idx="79">
                  <c:v>2005M08 </c:v>
                </c:pt>
                <c:pt idx="80">
                  <c:v>2005M09 </c:v>
                </c:pt>
                <c:pt idx="81">
                  <c:v>2005M10 </c:v>
                </c:pt>
                <c:pt idx="82">
                  <c:v>2005M11 </c:v>
                </c:pt>
                <c:pt idx="83">
                  <c:v>2005M12 </c:v>
                </c:pt>
                <c:pt idx="84">
                  <c:v>2006M01 </c:v>
                </c:pt>
                <c:pt idx="85">
                  <c:v>2006M02 </c:v>
                </c:pt>
                <c:pt idx="86">
                  <c:v>2006M03 </c:v>
                </c:pt>
                <c:pt idx="87">
                  <c:v>2006M04 </c:v>
                </c:pt>
                <c:pt idx="88">
                  <c:v>2006M05 </c:v>
                </c:pt>
                <c:pt idx="89">
                  <c:v>2006M06 </c:v>
                </c:pt>
                <c:pt idx="90">
                  <c:v>2006M07 </c:v>
                </c:pt>
                <c:pt idx="91">
                  <c:v>2006M08 </c:v>
                </c:pt>
                <c:pt idx="92">
                  <c:v>2006M09 </c:v>
                </c:pt>
                <c:pt idx="93">
                  <c:v>2006M10 </c:v>
                </c:pt>
                <c:pt idx="94">
                  <c:v>2006M11 </c:v>
                </c:pt>
                <c:pt idx="95">
                  <c:v>2006M12 </c:v>
                </c:pt>
                <c:pt idx="96">
                  <c:v>2007M01 </c:v>
                </c:pt>
                <c:pt idx="97">
                  <c:v>2007M02 </c:v>
                </c:pt>
                <c:pt idx="98">
                  <c:v>2007M03 </c:v>
                </c:pt>
                <c:pt idx="99">
                  <c:v>2007M04 </c:v>
                </c:pt>
                <c:pt idx="100">
                  <c:v>2007M05 </c:v>
                </c:pt>
                <c:pt idx="101">
                  <c:v>2007M06 </c:v>
                </c:pt>
                <c:pt idx="102">
                  <c:v>2007M07 </c:v>
                </c:pt>
                <c:pt idx="103">
                  <c:v>2007M08 </c:v>
                </c:pt>
                <c:pt idx="104">
                  <c:v>2007M09 </c:v>
                </c:pt>
                <c:pt idx="105">
                  <c:v>2007M10 </c:v>
                </c:pt>
                <c:pt idx="106">
                  <c:v>2007M11 </c:v>
                </c:pt>
                <c:pt idx="107">
                  <c:v>2007M12 </c:v>
                </c:pt>
                <c:pt idx="108">
                  <c:v>2008M01 </c:v>
                </c:pt>
                <c:pt idx="109">
                  <c:v>2008M02 </c:v>
                </c:pt>
                <c:pt idx="110">
                  <c:v>2008M03 </c:v>
                </c:pt>
                <c:pt idx="111">
                  <c:v>2008M04 </c:v>
                </c:pt>
                <c:pt idx="112">
                  <c:v>2008M05 </c:v>
                </c:pt>
                <c:pt idx="113">
                  <c:v>2008M06 </c:v>
                </c:pt>
                <c:pt idx="114">
                  <c:v>2008M07 </c:v>
                </c:pt>
                <c:pt idx="115">
                  <c:v>2008M08 </c:v>
                </c:pt>
                <c:pt idx="116">
                  <c:v>2008M09 </c:v>
                </c:pt>
                <c:pt idx="117">
                  <c:v>2008M10 </c:v>
                </c:pt>
                <c:pt idx="118">
                  <c:v>2008M11 </c:v>
                </c:pt>
                <c:pt idx="119">
                  <c:v>2008M12 </c:v>
                </c:pt>
                <c:pt idx="120">
                  <c:v>2009M01 </c:v>
                </c:pt>
                <c:pt idx="121">
                  <c:v>2009M02 </c:v>
                </c:pt>
                <c:pt idx="122">
                  <c:v>2009M03 </c:v>
                </c:pt>
                <c:pt idx="123">
                  <c:v>2009M04 </c:v>
                </c:pt>
                <c:pt idx="124">
                  <c:v>2009M05 </c:v>
                </c:pt>
                <c:pt idx="125">
                  <c:v>2009M06 </c:v>
                </c:pt>
                <c:pt idx="126">
                  <c:v>2009M07 </c:v>
                </c:pt>
                <c:pt idx="127">
                  <c:v>2009M08 </c:v>
                </c:pt>
                <c:pt idx="128">
                  <c:v>2009M09 </c:v>
                </c:pt>
                <c:pt idx="129">
                  <c:v>2009M10 </c:v>
                </c:pt>
                <c:pt idx="130">
                  <c:v>2009M11 </c:v>
                </c:pt>
                <c:pt idx="131">
                  <c:v>2009M12 </c:v>
                </c:pt>
                <c:pt idx="132">
                  <c:v>2010M01 </c:v>
                </c:pt>
                <c:pt idx="133">
                  <c:v>2010M02 </c:v>
                </c:pt>
                <c:pt idx="134">
                  <c:v>2010M03 </c:v>
                </c:pt>
                <c:pt idx="135">
                  <c:v>2010M04 </c:v>
                </c:pt>
                <c:pt idx="136">
                  <c:v>2010M05 </c:v>
                </c:pt>
                <c:pt idx="137">
                  <c:v>2010M06 </c:v>
                </c:pt>
                <c:pt idx="138">
                  <c:v>2010M07 </c:v>
                </c:pt>
                <c:pt idx="139">
                  <c:v>2010M08 </c:v>
                </c:pt>
                <c:pt idx="140">
                  <c:v>2010M09 </c:v>
                </c:pt>
                <c:pt idx="141">
                  <c:v>2010M10 </c:v>
                </c:pt>
                <c:pt idx="142">
                  <c:v>2010M11 </c:v>
                </c:pt>
                <c:pt idx="143">
                  <c:v>2010M12 </c:v>
                </c:pt>
                <c:pt idx="144">
                  <c:v>2011M01 </c:v>
                </c:pt>
                <c:pt idx="145">
                  <c:v>2011M02 </c:v>
                </c:pt>
                <c:pt idx="146">
                  <c:v>2011M03 </c:v>
                </c:pt>
                <c:pt idx="147">
                  <c:v>2011M04 </c:v>
                </c:pt>
                <c:pt idx="148">
                  <c:v>2011M05 </c:v>
                </c:pt>
                <c:pt idx="149">
                  <c:v>2011M06 </c:v>
                </c:pt>
                <c:pt idx="150">
                  <c:v>2011M07 </c:v>
                </c:pt>
                <c:pt idx="151">
                  <c:v>2011M08 </c:v>
                </c:pt>
                <c:pt idx="152">
                  <c:v>2011M09 </c:v>
                </c:pt>
                <c:pt idx="153">
                  <c:v>2011M10 </c:v>
                </c:pt>
                <c:pt idx="154">
                  <c:v>2011M11 </c:v>
                </c:pt>
                <c:pt idx="155">
                  <c:v>2011M12 </c:v>
                </c:pt>
                <c:pt idx="156">
                  <c:v>2012M01 </c:v>
                </c:pt>
                <c:pt idx="157">
                  <c:v>2012M02 </c:v>
                </c:pt>
                <c:pt idx="158">
                  <c:v>2012M03 </c:v>
                </c:pt>
                <c:pt idx="159">
                  <c:v>2012M04 </c:v>
                </c:pt>
                <c:pt idx="160">
                  <c:v>2012M05 </c:v>
                </c:pt>
                <c:pt idx="161">
                  <c:v>2012M06 </c:v>
                </c:pt>
                <c:pt idx="162">
                  <c:v>2012M07 </c:v>
                </c:pt>
                <c:pt idx="163">
                  <c:v>2012M08 </c:v>
                </c:pt>
                <c:pt idx="164">
                  <c:v>2012M09 </c:v>
                </c:pt>
                <c:pt idx="165">
                  <c:v>2012M10 </c:v>
                </c:pt>
                <c:pt idx="166">
                  <c:v>2012M11 </c:v>
                </c:pt>
                <c:pt idx="167">
                  <c:v>2012M12 </c:v>
                </c:pt>
              </c:strCache>
            </c:strRef>
          </c:cat>
          <c:val>
            <c:numRef>
              <c:f>'[1]Contraste K-W'!$B$3:$B$170</c:f>
              <c:numCache>
                <c:formatCode>General</c:formatCode>
                <c:ptCount val="168"/>
                <c:pt idx="0">
                  <c:v>70</c:v>
                </c:pt>
                <c:pt idx="1">
                  <c:v>64</c:v>
                </c:pt>
                <c:pt idx="2">
                  <c:v>57</c:v>
                </c:pt>
                <c:pt idx="3">
                  <c:v>49</c:v>
                </c:pt>
                <c:pt idx="4">
                  <c:v>50</c:v>
                </c:pt>
                <c:pt idx="5">
                  <c:v>40</c:v>
                </c:pt>
                <c:pt idx="6">
                  <c:v>50</c:v>
                </c:pt>
                <c:pt idx="7">
                  <c:v>65</c:v>
                </c:pt>
                <c:pt idx="8">
                  <c:v>40</c:v>
                </c:pt>
                <c:pt idx="9">
                  <c:v>50</c:v>
                </c:pt>
                <c:pt idx="10">
                  <c:v>49</c:v>
                </c:pt>
                <c:pt idx="11">
                  <c:v>59</c:v>
                </c:pt>
                <c:pt idx="12">
                  <c:v>69</c:v>
                </c:pt>
                <c:pt idx="13">
                  <c:v>56</c:v>
                </c:pt>
                <c:pt idx="14">
                  <c:v>53</c:v>
                </c:pt>
                <c:pt idx="15">
                  <c:v>64</c:v>
                </c:pt>
                <c:pt idx="16">
                  <c:v>66</c:v>
                </c:pt>
                <c:pt idx="17">
                  <c:v>48</c:v>
                </c:pt>
                <c:pt idx="18">
                  <c:v>54</c:v>
                </c:pt>
                <c:pt idx="19">
                  <c:v>56</c:v>
                </c:pt>
                <c:pt idx="20">
                  <c:v>54</c:v>
                </c:pt>
                <c:pt idx="21">
                  <c:v>57</c:v>
                </c:pt>
                <c:pt idx="22">
                  <c:v>64</c:v>
                </c:pt>
                <c:pt idx="23">
                  <c:v>61</c:v>
                </c:pt>
                <c:pt idx="24">
                  <c:v>64</c:v>
                </c:pt>
                <c:pt idx="25">
                  <c:v>48</c:v>
                </c:pt>
                <c:pt idx="26">
                  <c:v>51</c:v>
                </c:pt>
                <c:pt idx="27">
                  <c:v>56</c:v>
                </c:pt>
                <c:pt idx="28">
                  <c:v>64</c:v>
                </c:pt>
                <c:pt idx="29">
                  <c:v>44</c:v>
                </c:pt>
                <c:pt idx="30">
                  <c:v>53</c:v>
                </c:pt>
                <c:pt idx="31">
                  <c:v>59</c:v>
                </c:pt>
                <c:pt idx="32">
                  <c:v>52</c:v>
                </c:pt>
                <c:pt idx="33">
                  <c:v>58</c:v>
                </c:pt>
                <c:pt idx="34">
                  <c:v>59</c:v>
                </c:pt>
                <c:pt idx="35">
                  <c:v>68</c:v>
                </c:pt>
                <c:pt idx="36">
                  <c:v>88</c:v>
                </c:pt>
                <c:pt idx="37">
                  <c:v>77</c:v>
                </c:pt>
                <c:pt idx="38">
                  <c:v>59</c:v>
                </c:pt>
                <c:pt idx="39">
                  <c:v>54</c:v>
                </c:pt>
                <c:pt idx="40">
                  <c:v>58</c:v>
                </c:pt>
                <c:pt idx="41">
                  <c:v>68</c:v>
                </c:pt>
                <c:pt idx="42">
                  <c:v>46</c:v>
                </c:pt>
                <c:pt idx="43">
                  <c:v>52</c:v>
                </c:pt>
                <c:pt idx="44">
                  <c:v>51</c:v>
                </c:pt>
                <c:pt idx="45">
                  <c:v>70</c:v>
                </c:pt>
                <c:pt idx="46">
                  <c:v>61</c:v>
                </c:pt>
                <c:pt idx="47">
                  <c:v>56</c:v>
                </c:pt>
                <c:pt idx="48">
                  <c:v>52</c:v>
                </c:pt>
                <c:pt idx="49">
                  <c:v>60</c:v>
                </c:pt>
                <c:pt idx="50">
                  <c:v>70</c:v>
                </c:pt>
                <c:pt idx="51">
                  <c:v>60</c:v>
                </c:pt>
                <c:pt idx="52">
                  <c:v>66</c:v>
                </c:pt>
                <c:pt idx="53">
                  <c:v>57</c:v>
                </c:pt>
                <c:pt idx="54">
                  <c:v>58</c:v>
                </c:pt>
                <c:pt idx="55">
                  <c:v>64</c:v>
                </c:pt>
                <c:pt idx="56">
                  <c:v>56</c:v>
                </c:pt>
                <c:pt idx="57">
                  <c:v>52</c:v>
                </c:pt>
                <c:pt idx="58">
                  <c:v>69</c:v>
                </c:pt>
                <c:pt idx="59">
                  <c:v>70</c:v>
                </c:pt>
                <c:pt idx="60">
                  <c:v>77</c:v>
                </c:pt>
                <c:pt idx="61">
                  <c:v>63</c:v>
                </c:pt>
                <c:pt idx="62">
                  <c:v>66</c:v>
                </c:pt>
                <c:pt idx="63">
                  <c:v>51</c:v>
                </c:pt>
                <c:pt idx="64">
                  <c:v>59</c:v>
                </c:pt>
                <c:pt idx="65">
                  <c:v>68</c:v>
                </c:pt>
                <c:pt idx="66">
                  <c:v>58</c:v>
                </c:pt>
                <c:pt idx="67">
                  <c:v>69</c:v>
                </c:pt>
                <c:pt idx="68">
                  <c:v>46</c:v>
                </c:pt>
                <c:pt idx="69">
                  <c:v>62</c:v>
                </c:pt>
                <c:pt idx="70">
                  <c:v>59</c:v>
                </c:pt>
                <c:pt idx="71">
                  <c:v>65</c:v>
                </c:pt>
                <c:pt idx="72">
                  <c:v>82</c:v>
                </c:pt>
                <c:pt idx="73">
                  <c:v>67</c:v>
                </c:pt>
                <c:pt idx="74">
                  <c:v>80</c:v>
                </c:pt>
                <c:pt idx="75">
                  <c:v>58</c:v>
                </c:pt>
                <c:pt idx="76">
                  <c:v>66</c:v>
                </c:pt>
                <c:pt idx="77">
                  <c:v>58</c:v>
                </c:pt>
                <c:pt idx="78">
                  <c:v>44</c:v>
                </c:pt>
                <c:pt idx="79">
                  <c:v>57</c:v>
                </c:pt>
                <c:pt idx="80">
                  <c:v>55</c:v>
                </c:pt>
                <c:pt idx="81">
                  <c:v>54</c:v>
                </c:pt>
                <c:pt idx="82">
                  <c:v>66</c:v>
                </c:pt>
                <c:pt idx="83">
                  <c:v>67</c:v>
                </c:pt>
                <c:pt idx="84">
                  <c:v>77</c:v>
                </c:pt>
                <c:pt idx="85">
                  <c:v>84</c:v>
                </c:pt>
                <c:pt idx="86">
                  <c:v>63</c:v>
                </c:pt>
                <c:pt idx="87">
                  <c:v>56</c:v>
                </c:pt>
                <c:pt idx="88">
                  <c:v>49</c:v>
                </c:pt>
                <c:pt idx="89">
                  <c:v>51</c:v>
                </c:pt>
                <c:pt idx="90">
                  <c:v>59</c:v>
                </c:pt>
                <c:pt idx="91">
                  <c:v>50</c:v>
                </c:pt>
                <c:pt idx="92">
                  <c:v>57</c:v>
                </c:pt>
                <c:pt idx="93">
                  <c:v>58</c:v>
                </c:pt>
                <c:pt idx="94">
                  <c:v>54</c:v>
                </c:pt>
                <c:pt idx="95">
                  <c:v>66</c:v>
                </c:pt>
                <c:pt idx="96">
                  <c:v>49</c:v>
                </c:pt>
                <c:pt idx="97">
                  <c:v>65</c:v>
                </c:pt>
                <c:pt idx="98">
                  <c:v>64</c:v>
                </c:pt>
                <c:pt idx="99">
                  <c:v>70</c:v>
                </c:pt>
                <c:pt idx="100">
                  <c:v>66</c:v>
                </c:pt>
                <c:pt idx="101">
                  <c:v>60</c:v>
                </c:pt>
                <c:pt idx="102">
                  <c:v>72</c:v>
                </c:pt>
                <c:pt idx="103">
                  <c:v>61</c:v>
                </c:pt>
                <c:pt idx="104">
                  <c:v>58</c:v>
                </c:pt>
                <c:pt idx="105">
                  <c:v>64</c:v>
                </c:pt>
                <c:pt idx="106">
                  <c:v>59</c:v>
                </c:pt>
                <c:pt idx="107">
                  <c:v>67</c:v>
                </c:pt>
                <c:pt idx="108">
                  <c:v>83</c:v>
                </c:pt>
                <c:pt idx="109">
                  <c:v>64</c:v>
                </c:pt>
                <c:pt idx="110">
                  <c:v>74</c:v>
                </c:pt>
                <c:pt idx="111">
                  <c:v>60</c:v>
                </c:pt>
                <c:pt idx="112">
                  <c:v>60</c:v>
                </c:pt>
                <c:pt idx="113">
                  <c:v>57</c:v>
                </c:pt>
                <c:pt idx="114">
                  <c:v>64</c:v>
                </c:pt>
                <c:pt idx="115">
                  <c:v>64</c:v>
                </c:pt>
                <c:pt idx="116">
                  <c:v>63</c:v>
                </c:pt>
                <c:pt idx="117">
                  <c:v>61</c:v>
                </c:pt>
                <c:pt idx="118">
                  <c:v>67</c:v>
                </c:pt>
                <c:pt idx="119">
                  <c:v>69</c:v>
                </c:pt>
                <c:pt idx="120">
                  <c:v>84</c:v>
                </c:pt>
                <c:pt idx="121">
                  <c:v>70</c:v>
                </c:pt>
                <c:pt idx="122">
                  <c:v>65</c:v>
                </c:pt>
                <c:pt idx="123">
                  <c:v>73</c:v>
                </c:pt>
                <c:pt idx="124">
                  <c:v>64</c:v>
                </c:pt>
                <c:pt idx="125">
                  <c:v>62</c:v>
                </c:pt>
                <c:pt idx="126">
                  <c:v>63</c:v>
                </c:pt>
                <c:pt idx="127">
                  <c:v>75</c:v>
                </c:pt>
                <c:pt idx="128">
                  <c:v>69</c:v>
                </c:pt>
                <c:pt idx="129">
                  <c:v>79</c:v>
                </c:pt>
                <c:pt idx="130">
                  <c:v>76</c:v>
                </c:pt>
                <c:pt idx="131">
                  <c:v>98</c:v>
                </c:pt>
                <c:pt idx="132">
                  <c:v>70</c:v>
                </c:pt>
                <c:pt idx="133">
                  <c:v>84</c:v>
                </c:pt>
                <c:pt idx="134">
                  <c:v>73</c:v>
                </c:pt>
                <c:pt idx="135">
                  <c:v>78</c:v>
                </c:pt>
                <c:pt idx="136">
                  <c:v>54</c:v>
                </c:pt>
                <c:pt idx="137">
                  <c:v>69</c:v>
                </c:pt>
                <c:pt idx="138">
                  <c:v>83</c:v>
                </c:pt>
                <c:pt idx="139">
                  <c:v>70</c:v>
                </c:pt>
                <c:pt idx="140">
                  <c:v>72</c:v>
                </c:pt>
                <c:pt idx="141">
                  <c:v>70</c:v>
                </c:pt>
                <c:pt idx="142">
                  <c:v>71</c:v>
                </c:pt>
                <c:pt idx="143">
                  <c:v>81</c:v>
                </c:pt>
                <c:pt idx="144">
                  <c:v>85</c:v>
                </c:pt>
                <c:pt idx="145">
                  <c:v>82</c:v>
                </c:pt>
                <c:pt idx="146">
                  <c:v>74</c:v>
                </c:pt>
                <c:pt idx="147">
                  <c:v>65</c:v>
                </c:pt>
                <c:pt idx="148">
                  <c:v>68</c:v>
                </c:pt>
                <c:pt idx="149">
                  <c:v>56</c:v>
                </c:pt>
                <c:pt idx="150">
                  <c:v>82</c:v>
                </c:pt>
                <c:pt idx="151">
                  <c:v>80</c:v>
                </c:pt>
                <c:pt idx="152">
                  <c:v>74</c:v>
                </c:pt>
                <c:pt idx="153">
                  <c:v>66</c:v>
                </c:pt>
                <c:pt idx="154">
                  <c:v>89</c:v>
                </c:pt>
                <c:pt idx="155">
                  <c:v>73</c:v>
                </c:pt>
                <c:pt idx="156">
                  <c:v>97</c:v>
                </c:pt>
                <c:pt idx="157">
                  <c:v>100</c:v>
                </c:pt>
                <c:pt idx="158">
                  <c:v>92</c:v>
                </c:pt>
                <c:pt idx="159">
                  <c:v>69</c:v>
                </c:pt>
                <c:pt idx="160">
                  <c:v>59</c:v>
                </c:pt>
                <c:pt idx="161">
                  <c:v>62</c:v>
                </c:pt>
                <c:pt idx="162">
                  <c:v>60</c:v>
                </c:pt>
                <c:pt idx="163">
                  <c:v>75</c:v>
                </c:pt>
                <c:pt idx="164">
                  <c:v>76</c:v>
                </c:pt>
                <c:pt idx="165">
                  <c:v>72</c:v>
                </c:pt>
                <c:pt idx="166">
                  <c:v>69</c:v>
                </c:pt>
                <c:pt idx="16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F-441F-BA55-A2DD96A8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1088"/>
        <c:axId val="37563008"/>
      </c:lineChart>
      <c:catAx>
        <c:axId val="3756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63008"/>
        <c:crosses val="autoZero"/>
        <c:auto val="1"/>
        <c:lblAlgn val="ctr"/>
        <c:lblOffset val="100"/>
        <c:noMultiLvlLbl val="0"/>
      </c:catAx>
      <c:valAx>
        <c:axId val="3756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56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Método ingenuo estacional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Datos reales</c:v>
          </c:tx>
          <c:marker>
            <c:symbol val="none"/>
          </c:marker>
          <c:cat>
            <c:strRef>
              <c:f>MIE!$A$1:$A$73</c:f>
              <c:strCache>
                <c:ptCount val="73"/>
                <c:pt idx="0">
                  <c:v>Fecha</c:v>
                </c:pt>
                <c:pt idx="1">
                  <c:v>Jan-2010</c:v>
                </c:pt>
                <c:pt idx="2">
                  <c:v>Feb-2010</c:v>
                </c:pt>
                <c:pt idx="3">
                  <c:v>Mar-2010</c:v>
                </c:pt>
                <c:pt idx="4">
                  <c:v>Apr-2010</c:v>
                </c:pt>
                <c:pt idx="5">
                  <c:v>May-2010</c:v>
                </c:pt>
                <c:pt idx="6">
                  <c:v>Jun-2010</c:v>
                </c:pt>
                <c:pt idx="7">
                  <c:v>Jul-2010</c:v>
                </c:pt>
                <c:pt idx="8">
                  <c:v>Aug-2010</c:v>
                </c:pt>
                <c:pt idx="9">
                  <c:v>Sep-2010</c:v>
                </c:pt>
                <c:pt idx="10">
                  <c:v>Oct-2010</c:v>
                </c:pt>
                <c:pt idx="11">
                  <c:v>Nov-2010</c:v>
                </c:pt>
                <c:pt idx="12">
                  <c:v>Dec-2010</c:v>
                </c:pt>
                <c:pt idx="13">
                  <c:v>Jan-2011</c:v>
                </c:pt>
                <c:pt idx="14">
                  <c:v>Feb-2011</c:v>
                </c:pt>
                <c:pt idx="15">
                  <c:v>Mar-2011</c:v>
                </c:pt>
                <c:pt idx="16">
                  <c:v>Apr-2011</c:v>
                </c:pt>
                <c:pt idx="17">
                  <c:v>May-2011</c:v>
                </c:pt>
                <c:pt idx="18">
                  <c:v>Jun-2011</c:v>
                </c:pt>
                <c:pt idx="19">
                  <c:v>Jul-2011</c:v>
                </c:pt>
                <c:pt idx="20">
                  <c:v>Aug-2011</c:v>
                </c:pt>
                <c:pt idx="21">
                  <c:v>Sep-2011</c:v>
                </c:pt>
                <c:pt idx="22">
                  <c:v>Oct-2011</c:v>
                </c:pt>
                <c:pt idx="23">
                  <c:v>Nov-2011</c:v>
                </c:pt>
                <c:pt idx="24">
                  <c:v>Dec-2011</c:v>
                </c:pt>
                <c:pt idx="25">
                  <c:v>Jan-2012</c:v>
                </c:pt>
                <c:pt idx="26">
                  <c:v>Feb-2012</c:v>
                </c:pt>
                <c:pt idx="27">
                  <c:v>Mar-2012</c:v>
                </c:pt>
                <c:pt idx="28">
                  <c:v>Apr-2012</c:v>
                </c:pt>
                <c:pt idx="29">
                  <c:v>May-2012</c:v>
                </c:pt>
                <c:pt idx="30">
                  <c:v>Jun-2012</c:v>
                </c:pt>
                <c:pt idx="31">
                  <c:v>Jul-2012</c:v>
                </c:pt>
                <c:pt idx="32">
                  <c:v>Aug-2012</c:v>
                </c:pt>
                <c:pt idx="33">
                  <c:v>Sep-2012</c:v>
                </c:pt>
                <c:pt idx="34">
                  <c:v>Oct-2012</c:v>
                </c:pt>
                <c:pt idx="35">
                  <c:v>Nov-2012</c:v>
                </c:pt>
                <c:pt idx="36">
                  <c:v>Dec-2012</c:v>
                </c:pt>
                <c:pt idx="37">
                  <c:v>Jan-2013</c:v>
                </c:pt>
                <c:pt idx="38">
                  <c:v>Feb-2013</c:v>
                </c:pt>
                <c:pt idx="39">
                  <c:v>Mar-2013</c:v>
                </c:pt>
                <c:pt idx="40">
                  <c:v>Apr-2013</c:v>
                </c:pt>
                <c:pt idx="41">
                  <c:v>May-2013</c:v>
                </c:pt>
                <c:pt idx="42">
                  <c:v>Jun-2013</c:v>
                </c:pt>
                <c:pt idx="43">
                  <c:v>Jul-2013</c:v>
                </c:pt>
                <c:pt idx="44">
                  <c:v>Aug-2013</c:v>
                </c:pt>
                <c:pt idx="45">
                  <c:v>Sep-2013</c:v>
                </c:pt>
                <c:pt idx="46">
                  <c:v>Oct-2013</c:v>
                </c:pt>
                <c:pt idx="47">
                  <c:v>Nov-2013</c:v>
                </c:pt>
                <c:pt idx="48">
                  <c:v>Dec-2013</c:v>
                </c:pt>
                <c:pt idx="49">
                  <c:v>Jan-2014</c:v>
                </c:pt>
                <c:pt idx="50">
                  <c:v>Feb-2014</c:v>
                </c:pt>
                <c:pt idx="51">
                  <c:v>Mar-2014</c:v>
                </c:pt>
                <c:pt idx="52">
                  <c:v>Apr-2014</c:v>
                </c:pt>
                <c:pt idx="53">
                  <c:v>May-2014</c:v>
                </c:pt>
                <c:pt idx="54">
                  <c:v>Jun-2014</c:v>
                </c:pt>
                <c:pt idx="55">
                  <c:v>Jul-2014</c:v>
                </c:pt>
                <c:pt idx="56">
                  <c:v>Aug-2014</c:v>
                </c:pt>
                <c:pt idx="57">
                  <c:v>Sep-2014</c:v>
                </c:pt>
                <c:pt idx="58">
                  <c:v>Oct-2014</c:v>
                </c:pt>
                <c:pt idx="59">
                  <c:v>Nov-2014</c:v>
                </c:pt>
                <c:pt idx="60">
                  <c:v>Dec-2014</c:v>
                </c:pt>
                <c:pt idx="61">
                  <c:v>Jan-2015</c:v>
                </c:pt>
                <c:pt idx="62">
                  <c:v>Feb-2015</c:v>
                </c:pt>
                <c:pt idx="63">
                  <c:v>Mar-2015</c:v>
                </c:pt>
                <c:pt idx="64">
                  <c:v>Apr-2015</c:v>
                </c:pt>
                <c:pt idx="65">
                  <c:v>May-2015</c:v>
                </c:pt>
                <c:pt idx="66">
                  <c:v>Jun-2015</c:v>
                </c:pt>
                <c:pt idx="67">
                  <c:v>Jul-2015</c:v>
                </c:pt>
                <c:pt idx="68">
                  <c:v>Aug-2015</c:v>
                </c:pt>
                <c:pt idx="69">
                  <c:v>Sep-2015</c:v>
                </c:pt>
                <c:pt idx="70">
                  <c:v>Oct-2015</c:v>
                </c:pt>
                <c:pt idx="71">
                  <c:v>Nov-2015</c:v>
                </c:pt>
                <c:pt idx="72">
                  <c:v>Dec-2015</c:v>
                </c:pt>
              </c:strCache>
            </c:strRef>
          </c:cat>
          <c:val>
            <c:numRef>
              <c:f>MIE!$B$2:$B$73</c:f>
              <c:numCache>
                <c:formatCode>#.##0,000</c:formatCode>
                <c:ptCount val="72"/>
                <c:pt idx="0">
                  <c:v>6.7649999999999997</c:v>
                </c:pt>
                <c:pt idx="1">
                  <c:v>7.9640000000000004</c:v>
                </c:pt>
                <c:pt idx="2">
                  <c:v>7.2290000000000001</c:v>
                </c:pt>
                <c:pt idx="3">
                  <c:v>8.1920000000000002</c:v>
                </c:pt>
                <c:pt idx="4">
                  <c:v>7.7919999999999998</c:v>
                </c:pt>
                <c:pt idx="5">
                  <c:v>7.3659999999999997</c:v>
                </c:pt>
                <c:pt idx="6">
                  <c:v>8.2249999999999996</c:v>
                </c:pt>
                <c:pt idx="7">
                  <c:v>5.0190000000000001</c:v>
                </c:pt>
                <c:pt idx="8">
                  <c:v>6.6479999999999997</c:v>
                </c:pt>
                <c:pt idx="9">
                  <c:v>7.9059999999999997</c:v>
                </c:pt>
                <c:pt idx="10">
                  <c:v>9.8030000000000008</c:v>
                </c:pt>
                <c:pt idx="11">
                  <c:v>8.9809999999999999</c:v>
                </c:pt>
                <c:pt idx="12">
                  <c:v>9.2210000000000001</c:v>
                </c:pt>
                <c:pt idx="13">
                  <c:v>9.1210000000000004</c:v>
                </c:pt>
                <c:pt idx="14">
                  <c:v>9.6270000000000007</c:v>
                </c:pt>
                <c:pt idx="15">
                  <c:v>9.4290000000000003</c:v>
                </c:pt>
                <c:pt idx="16">
                  <c:v>7.8789999999999996</c:v>
                </c:pt>
                <c:pt idx="17">
                  <c:v>7.1559999999999997</c:v>
                </c:pt>
                <c:pt idx="18">
                  <c:v>9.5449999999999999</c:v>
                </c:pt>
                <c:pt idx="19">
                  <c:v>2.883</c:v>
                </c:pt>
                <c:pt idx="20">
                  <c:v>7.0590000000000002</c:v>
                </c:pt>
                <c:pt idx="21">
                  <c:v>8.7729999999999997</c:v>
                </c:pt>
                <c:pt idx="22">
                  <c:v>9.92</c:v>
                </c:pt>
                <c:pt idx="23">
                  <c:v>10.38</c:v>
                </c:pt>
                <c:pt idx="24">
                  <c:v>10.917999999999999</c:v>
                </c:pt>
                <c:pt idx="25">
                  <c:v>9.859</c:v>
                </c:pt>
                <c:pt idx="26">
                  <c:v>10.332000000000001</c:v>
                </c:pt>
                <c:pt idx="27">
                  <c:v>10.041</c:v>
                </c:pt>
                <c:pt idx="28">
                  <c:v>9.4939999999999998</c:v>
                </c:pt>
                <c:pt idx="29">
                  <c:v>9.8640000000000008</c:v>
                </c:pt>
                <c:pt idx="30">
                  <c:v>7.5629999999999997</c:v>
                </c:pt>
                <c:pt idx="31">
                  <c:v>6.4779999999999998</c:v>
                </c:pt>
                <c:pt idx="32">
                  <c:v>6.8730000000000002</c:v>
                </c:pt>
                <c:pt idx="33">
                  <c:v>9.52</c:v>
                </c:pt>
                <c:pt idx="34">
                  <c:v>10.085000000000001</c:v>
                </c:pt>
                <c:pt idx="35">
                  <c:v>9.6240000000000006</c:v>
                </c:pt>
                <c:pt idx="36">
                  <c:v>10.785</c:v>
                </c:pt>
                <c:pt idx="37">
                  <c:v>9.9700000000000006</c:v>
                </c:pt>
                <c:pt idx="38">
                  <c:v>9.859</c:v>
                </c:pt>
                <c:pt idx="39">
                  <c:v>9.3699999999999992</c:v>
                </c:pt>
                <c:pt idx="40">
                  <c:v>10.172000000000001</c:v>
                </c:pt>
                <c:pt idx="41">
                  <c:v>9.6300000000000008</c:v>
                </c:pt>
                <c:pt idx="42">
                  <c:v>4.8719999999999999</c:v>
                </c:pt>
                <c:pt idx="43">
                  <c:v>8.673</c:v>
                </c:pt>
                <c:pt idx="44">
                  <c:v>7.593</c:v>
                </c:pt>
                <c:pt idx="45">
                  <c:v>9.3510000000000009</c:v>
                </c:pt>
                <c:pt idx="46">
                  <c:v>10.305999999999999</c:v>
                </c:pt>
                <c:pt idx="47">
                  <c:v>10.677</c:v>
                </c:pt>
                <c:pt idx="48">
                  <c:v>11.252000000000001</c:v>
                </c:pt>
                <c:pt idx="49">
                  <c:v>10.305999999999999</c:v>
                </c:pt>
                <c:pt idx="50">
                  <c:v>10.738</c:v>
                </c:pt>
                <c:pt idx="51">
                  <c:v>10.039</c:v>
                </c:pt>
                <c:pt idx="52">
                  <c:v>8.3279999999999994</c:v>
                </c:pt>
                <c:pt idx="53">
                  <c:v>7</c:v>
                </c:pt>
                <c:pt idx="54">
                  <c:v>3.456</c:v>
                </c:pt>
                <c:pt idx="55">
                  <c:v>7.0140000000000002</c:v>
                </c:pt>
                <c:pt idx="56">
                  <c:v>6.266</c:v>
                </c:pt>
                <c:pt idx="57">
                  <c:v>8.0399999999999991</c:v>
                </c:pt>
                <c:pt idx="58">
                  <c:v>9.3960000000000008</c:v>
                </c:pt>
                <c:pt idx="59">
                  <c:v>10.191000000000001</c:v>
                </c:pt>
                <c:pt idx="60">
                  <c:v>8.43</c:v>
                </c:pt>
                <c:pt idx="61">
                  <c:v>6.5549999999999997</c:v>
                </c:pt>
                <c:pt idx="62">
                  <c:v>6.75</c:v>
                </c:pt>
                <c:pt idx="63">
                  <c:v>6.4989999999999997</c:v>
                </c:pt>
                <c:pt idx="64">
                  <c:v>6.79</c:v>
                </c:pt>
                <c:pt idx="65">
                  <c:v>4.3979999999999997</c:v>
                </c:pt>
                <c:pt idx="66">
                  <c:v>6.1230000000000002</c:v>
                </c:pt>
                <c:pt idx="67">
                  <c:v>5.4089999999999998</c:v>
                </c:pt>
                <c:pt idx="68">
                  <c:v>6.6669999999999998</c:v>
                </c:pt>
                <c:pt idx="69">
                  <c:v>9.5259999999999998</c:v>
                </c:pt>
                <c:pt idx="70">
                  <c:v>10.641999999999999</c:v>
                </c:pt>
                <c:pt idx="71">
                  <c:v>10.577999999999999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D-4142-8B5D-31B6F15FD493}"/>
            </c:ext>
          </c:extLst>
        </c:ser>
        <c:ser>
          <c:idx val="0"/>
          <c:order val="1"/>
          <c:tx>
            <c:v>Predicción</c:v>
          </c:tx>
          <c:marker>
            <c:symbol val="none"/>
          </c:marker>
          <c:cat>
            <c:strRef>
              <c:f>MIE!$A$1:$A$73</c:f>
              <c:strCache>
                <c:ptCount val="73"/>
                <c:pt idx="0">
                  <c:v>Fecha</c:v>
                </c:pt>
                <c:pt idx="1">
                  <c:v>Jan-2010</c:v>
                </c:pt>
                <c:pt idx="2">
                  <c:v>Feb-2010</c:v>
                </c:pt>
                <c:pt idx="3">
                  <c:v>Mar-2010</c:v>
                </c:pt>
                <c:pt idx="4">
                  <c:v>Apr-2010</c:v>
                </c:pt>
                <c:pt idx="5">
                  <c:v>May-2010</c:v>
                </c:pt>
                <c:pt idx="6">
                  <c:v>Jun-2010</c:v>
                </c:pt>
                <c:pt idx="7">
                  <c:v>Jul-2010</c:v>
                </c:pt>
                <c:pt idx="8">
                  <c:v>Aug-2010</c:v>
                </c:pt>
                <c:pt idx="9">
                  <c:v>Sep-2010</c:v>
                </c:pt>
                <c:pt idx="10">
                  <c:v>Oct-2010</c:v>
                </c:pt>
                <c:pt idx="11">
                  <c:v>Nov-2010</c:v>
                </c:pt>
                <c:pt idx="12">
                  <c:v>Dec-2010</c:v>
                </c:pt>
                <c:pt idx="13">
                  <c:v>Jan-2011</c:v>
                </c:pt>
                <c:pt idx="14">
                  <c:v>Feb-2011</c:v>
                </c:pt>
                <c:pt idx="15">
                  <c:v>Mar-2011</c:v>
                </c:pt>
                <c:pt idx="16">
                  <c:v>Apr-2011</c:v>
                </c:pt>
                <c:pt idx="17">
                  <c:v>May-2011</c:v>
                </c:pt>
                <c:pt idx="18">
                  <c:v>Jun-2011</c:v>
                </c:pt>
                <c:pt idx="19">
                  <c:v>Jul-2011</c:v>
                </c:pt>
                <c:pt idx="20">
                  <c:v>Aug-2011</c:v>
                </c:pt>
                <c:pt idx="21">
                  <c:v>Sep-2011</c:v>
                </c:pt>
                <c:pt idx="22">
                  <c:v>Oct-2011</c:v>
                </c:pt>
                <c:pt idx="23">
                  <c:v>Nov-2011</c:v>
                </c:pt>
                <c:pt idx="24">
                  <c:v>Dec-2011</c:v>
                </c:pt>
                <c:pt idx="25">
                  <c:v>Jan-2012</c:v>
                </c:pt>
                <c:pt idx="26">
                  <c:v>Feb-2012</c:v>
                </c:pt>
                <c:pt idx="27">
                  <c:v>Mar-2012</c:v>
                </c:pt>
                <c:pt idx="28">
                  <c:v>Apr-2012</c:v>
                </c:pt>
                <c:pt idx="29">
                  <c:v>May-2012</c:v>
                </c:pt>
                <c:pt idx="30">
                  <c:v>Jun-2012</c:v>
                </c:pt>
                <c:pt idx="31">
                  <c:v>Jul-2012</c:v>
                </c:pt>
                <c:pt idx="32">
                  <c:v>Aug-2012</c:v>
                </c:pt>
                <c:pt idx="33">
                  <c:v>Sep-2012</c:v>
                </c:pt>
                <c:pt idx="34">
                  <c:v>Oct-2012</c:v>
                </c:pt>
                <c:pt idx="35">
                  <c:v>Nov-2012</c:v>
                </c:pt>
                <c:pt idx="36">
                  <c:v>Dec-2012</c:v>
                </c:pt>
                <c:pt idx="37">
                  <c:v>Jan-2013</c:v>
                </c:pt>
                <c:pt idx="38">
                  <c:v>Feb-2013</c:v>
                </c:pt>
                <c:pt idx="39">
                  <c:v>Mar-2013</c:v>
                </c:pt>
                <c:pt idx="40">
                  <c:v>Apr-2013</c:v>
                </c:pt>
                <c:pt idx="41">
                  <c:v>May-2013</c:v>
                </c:pt>
                <c:pt idx="42">
                  <c:v>Jun-2013</c:v>
                </c:pt>
                <c:pt idx="43">
                  <c:v>Jul-2013</c:v>
                </c:pt>
                <c:pt idx="44">
                  <c:v>Aug-2013</c:v>
                </c:pt>
                <c:pt idx="45">
                  <c:v>Sep-2013</c:v>
                </c:pt>
                <c:pt idx="46">
                  <c:v>Oct-2013</c:v>
                </c:pt>
                <c:pt idx="47">
                  <c:v>Nov-2013</c:v>
                </c:pt>
                <c:pt idx="48">
                  <c:v>Dec-2013</c:v>
                </c:pt>
                <c:pt idx="49">
                  <c:v>Jan-2014</c:v>
                </c:pt>
                <c:pt idx="50">
                  <c:v>Feb-2014</c:v>
                </c:pt>
                <c:pt idx="51">
                  <c:v>Mar-2014</c:v>
                </c:pt>
                <c:pt idx="52">
                  <c:v>Apr-2014</c:v>
                </c:pt>
                <c:pt idx="53">
                  <c:v>May-2014</c:v>
                </c:pt>
                <c:pt idx="54">
                  <c:v>Jun-2014</c:v>
                </c:pt>
                <c:pt idx="55">
                  <c:v>Jul-2014</c:v>
                </c:pt>
                <c:pt idx="56">
                  <c:v>Aug-2014</c:v>
                </c:pt>
                <c:pt idx="57">
                  <c:v>Sep-2014</c:v>
                </c:pt>
                <c:pt idx="58">
                  <c:v>Oct-2014</c:v>
                </c:pt>
                <c:pt idx="59">
                  <c:v>Nov-2014</c:v>
                </c:pt>
                <c:pt idx="60">
                  <c:v>Dec-2014</c:v>
                </c:pt>
                <c:pt idx="61">
                  <c:v>Jan-2015</c:v>
                </c:pt>
                <c:pt idx="62">
                  <c:v>Feb-2015</c:v>
                </c:pt>
                <c:pt idx="63">
                  <c:v>Mar-2015</c:v>
                </c:pt>
                <c:pt idx="64">
                  <c:v>Apr-2015</c:v>
                </c:pt>
                <c:pt idx="65">
                  <c:v>May-2015</c:v>
                </c:pt>
                <c:pt idx="66">
                  <c:v>Jun-2015</c:v>
                </c:pt>
                <c:pt idx="67">
                  <c:v>Jul-2015</c:v>
                </c:pt>
                <c:pt idx="68">
                  <c:v>Aug-2015</c:v>
                </c:pt>
                <c:pt idx="69">
                  <c:v>Sep-2015</c:v>
                </c:pt>
                <c:pt idx="70">
                  <c:v>Oct-2015</c:v>
                </c:pt>
                <c:pt idx="71">
                  <c:v>Nov-2015</c:v>
                </c:pt>
                <c:pt idx="72">
                  <c:v>Dec-2015</c:v>
                </c:pt>
              </c:strCache>
            </c:strRef>
          </c:cat>
          <c:val>
            <c:numRef>
              <c:f>MIE!$C$2:$C$73</c:f>
              <c:numCache>
                <c:formatCode>General</c:formatCode>
                <c:ptCount val="72"/>
                <c:pt idx="12" formatCode="#.##0,000">
                  <c:v>6.7649999999999997</c:v>
                </c:pt>
                <c:pt idx="13" formatCode="#.##0,000">
                  <c:v>7.9640000000000004</c:v>
                </c:pt>
                <c:pt idx="14" formatCode="#.##0,000">
                  <c:v>7.2290000000000001</c:v>
                </c:pt>
                <c:pt idx="15" formatCode="#.##0,000">
                  <c:v>8.1920000000000002</c:v>
                </c:pt>
                <c:pt idx="16" formatCode="#.##0,000">
                  <c:v>7.7919999999999998</c:v>
                </c:pt>
                <c:pt idx="17" formatCode="#.##0,000">
                  <c:v>7.3659999999999997</c:v>
                </c:pt>
                <c:pt idx="18" formatCode="#.##0,000">
                  <c:v>8.2249999999999996</c:v>
                </c:pt>
                <c:pt idx="19" formatCode="#.##0,000">
                  <c:v>5.0190000000000001</c:v>
                </c:pt>
                <c:pt idx="20" formatCode="#.##0,000">
                  <c:v>6.6479999999999997</c:v>
                </c:pt>
                <c:pt idx="21" formatCode="#.##0,000">
                  <c:v>7.9059999999999997</c:v>
                </c:pt>
                <c:pt idx="22" formatCode="#.##0,000">
                  <c:v>9.8030000000000008</c:v>
                </c:pt>
                <c:pt idx="23" formatCode="#.##0,000">
                  <c:v>8.9809999999999999</c:v>
                </c:pt>
                <c:pt idx="24" formatCode="#.##0,000">
                  <c:v>9.2210000000000001</c:v>
                </c:pt>
                <c:pt idx="25" formatCode="#.##0,000">
                  <c:v>9.1210000000000004</c:v>
                </c:pt>
                <c:pt idx="26" formatCode="#.##0,000">
                  <c:v>9.6270000000000007</c:v>
                </c:pt>
                <c:pt idx="27" formatCode="#.##0,000">
                  <c:v>9.4290000000000003</c:v>
                </c:pt>
                <c:pt idx="28" formatCode="#.##0,000">
                  <c:v>7.8789999999999996</c:v>
                </c:pt>
                <c:pt idx="29" formatCode="#.##0,000">
                  <c:v>7.1559999999999997</c:v>
                </c:pt>
                <c:pt idx="30" formatCode="#.##0,000">
                  <c:v>9.5449999999999999</c:v>
                </c:pt>
                <c:pt idx="31" formatCode="#.##0,000">
                  <c:v>2.883</c:v>
                </c:pt>
                <c:pt idx="32" formatCode="#.##0,000">
                  <c:v>7.0590000000000002</c:v>
                </c:pt>
                <c:pt idx="33" formatCode="#.##0,000">
                  <c:v>8.7729999999999997</c:v>
                </c:pt>
                <c:pt idx="34" formatCode="#.##0,000">
                  <c:v>9.92</c:v>
                </c:pt>
                <c:pt idx="35" formatCode="#.##0,000">
                  <c:v>10.38</c:v>
                </c:pt>
                <c:pt idx="36" formatCode="#.##0,000">
                  <c:v>10.917999999999999</c:v>
                </c:pt>
                <c:pt idx="37" formatCode="#.##0,000">
                  <c:v>9.859</c:v>
                </c:pt>
                <c:pt idx="38" formatCode="#.##0,000">
                  <c:v>10.332000000000001</c:v>
                </c:pt>
                <c:pt idx="39" formatCode="#.##0,000">
                  <c:v>10.041</c:v>
                </c:pt>
                <c:pt idx="40" formatCode="#.##0,000">
                  <c:v>9.4939999999999998</c:v>
                </c:pt>
                <c:pt idx="41" formatCode="#.##0,000">
                  <c:v>9.8640000000000008</c:v>
                </c:pt>
                <c:pt idx="42" formatCode="#.##0,000">
                  <c:v>7.5629999999999997</c:v>
                </c:pt>
                <c:pt idx="43" formatCode="#.##0,000">
                  <c:v>6.4779999999999998</c:v>
                </c:pt>
                <c:pt idx="44" formatCode="#.##0,000">
                  <c:v>6.8730000000000002</c:v>
                </c:pt>
                <c:pt idx="45" formatCode="#.##0,000">
                  <c:v>9.52</c:v>
                </c:pt>
                <c:pt idx="46" formatCode="#.##0,000">
                  <c:v>10.085000000000001</c:v>
                </c:pt>
                <c:pt idx="47" formatCode="#.##0,000">
                  <c:v>9.6240000000000006</c:v>
                </c:pt>
                <c:pt idx="48" formatCode="#.##0,000">
                  <c:v>10.785</c:v>
                </c:pt>
                <c:pt idx="49" formatCode="#.##0,000">
                  <c:v>9.9700000000000006</c:v>
                </c:pt>
                <c:pt idx="50" formatCode="#.##0,000">
                  <c:v>9.859</c:v>
                </c:pt>
                <c:pt idx="51" formatCode="#.##0,000">
                  <c:v>9.3699999999999992</c:v>
                </c:pt>
                <c:pt idx="52" formatCode="#.##0,000">
                  <c:v>10.172000000000001</c:v>
                </c:pt>
                <c:pt idx="53" formatCode="#.##0,000">
                  <c:v>9.6300000000000008</c:v>
                </c:pt>
                <c:pt idx="54" formatCode="#.##0,000">
                  <c:v>4.8719999999999999</c:v>
                </c:pt>
                <c:pt idx="55" formatCode="#.##0,000">
                  <c:v>8.673</c:v>
                </c:pt>
                <c:pt idx="56" formatCode="#.##0,000">
                  <c:v>7.593</c:v>
                </c:pt>
                <c:pt idx="57" formatCode="#.##0,000">
                  <c:v>9.3510000000000009</c:v>
                </c:pt>
                <c:pt idx="58" formatCode="#.##0,000">
                  <c:v>10.305999999999999</c:v>
                </c:pt>
                <c:pt idx="59" formatCode="#.##0,000">
                  <c:v>10.677</c:v>
                </c:pt>
                <c:pt idx="60" formatCode="#.##0,000">
                  <c:v>11.252000000000001</c:v>
                </c:pt>
                <c:pt idx="61" formatCode="#.##0,000">
                  <c:v>10.305999999999999</c:v>
                </c:pt>
                <c:pt idx="62" formatCode="#.##0,000">
                  <c:v>10.738</c:v>
                </c:pt>
                <c:pt idx="63" formatCode="#.##0,000">
                  <c:v>10.039</c:v>
                </c:pt>
                <c:pt idx="64" formatCode="#.##0,000">
                  <c:v>8.3279999999999994</c:v>
                </c:pt>
                <c:pt idx="65" formatCode="#.##0,000">
                  <c:v>7</c:v>
                </c:pt>
                <c:pt idx="66" formatCode="#.##0,000">
                  <c:v>3.456</c:v>
                </c:pt>
                <c:pt idx="67" formatCode="#.##0,000">
                  <c:v>7.0140000000000002</c:v>
                </c:pt>
                <c:pt idx="68" formatCode="#.##0,000">
                  <c:v>6.266</c:v>
                </c:pt>
                <c:pt idx="69" formatCode="#.##0,000">
                  <c:v>8.0399999999999991</c:v>
                </c:pt>
                <c:pt idx="70" formatCode="#.##0,000">
                  <c:v>9.3960000000000008</c:v>
                </c:pt>
                <c:pt idx="71" formatCode="#.##0,000">
                  <c:v>10.191000000000001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D-4142-8B5D-31B6F15FD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370112"/>
        <c:axId val="355371648"/>
      </c:lineChart>
      <c:catAx>
        <c:axId val="35537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55371648"/>
        <c:crosses val="autoZero"/>
        <c:auto val="1"/>
        <c:lblAlgn val="ctr"/>
        <c:lblOffset val="100"/>
        <c:noMultiLvlLbl val="0"/>
      </c:catAx>
      <c:valAx>
        <c:axId val="35537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Ocupación</a:t>
                </a:r>
              </a:p>
            </c:rich>
          </c:tx>
          <c:layout/>
          <c:overlay val="0"/>
        </c:title>
        <c:numFmt formatCode="#.##0,000" sourceLinked="1"/>
        <c:majorTickMark val="none"/>
        <c:minorTickMark val="none"/>
        <c:tickLblPos val="nextTo"/>
        <c:crossAx val="35537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Método de</a:t>
            </a:r>
            <a:r>
              <a:rPr lang="en-US" baseline="0"/>
              <a:t> medias</a:t>
            </a:r>
            <a:r>
              <a:rPr lang="en-US"/>
              <a:t> estacionales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6426438699828131"/>
          <c:y val="2.86298476305983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Datos reales</c:v>
          </c:tx>
          <c:marker>
            <c:symbol val="none"/>
          </c:marker>
          <c:cat>
            <c:strRef>
              <c:f>MIE!$A$1:$A$73</c:f>
              <c:strCache>
                <c:ptCount val="73"/>
                <c:pt idx="0">
                  <c:v>Fecha</c:v>
                </c:pt>
                <c:pt idx="1">
                  <c:v>Jan-2010</c:v>
                </c:pt>
                <c:pt idx="2">
                  <c:v>Feb-2010</c:v>
                </c:pt>
                <c:pt idx="3">
                  <c:v>Mar-2010</c:v>
                </c:pt>
                <c:pt idx="4">
                  <c:v>Apr-2010</c:v>
                </c:pt>
                <c:pt idx="5">
                  <c:v>May-2010</c:v>
                </c:pt>
                <c:pt idx="6">
                  <c:v>Jun-2010</c:v>
                </c:pt>
                <c:pt idx="7">
                  <c:v>Jul-2010</c:v>
                </c:pt>
                <c:pt idx="8">
                  <c:v>Aug-2010</c:v>
                </c:pt>
                <c:pt idx="9">
                  <c:v>Sep-2010</c:v>
                </c:pt>
                <c:pt idx="10">
                  <c:v>Oct-2010</c:v>
                </c:pt>
                <c:pt idx="11">
                  <c:v>Nov-2010</c:v>
                </c:pt>
                <c:pt idx="12">
                  <c:v>Dec-2010</c:v>
                </c:pt>
                <c:pt idx="13">
                  <c:v>Jan-2011</c:v>
                </c:pt>
                <c:pt idx="14">
                  <c:v>Feb-2011</c:v>
                </c:pt>
                <c:pt idx="15">
                  <c:v>Mar-2011</c:v>
                </c:pt>
                <c:pt idx="16">
                  <c:v>Apr-2011</c:v>
                </c:pt>
                <c:pt idx="17">
                  <c:v>May-2011</c:v>
                </c:pt>
                <c:pt idx="18">
                  <c:v>Jun-2011</c:v>
                </c:pt>
                <c:pt idx="19">
                  <c:v>Jul-2011</c:v>
                </c:pt>
                <c:pt idx="20">
                  <c:v>Aug-2011</c:v>
                </c:pt>
                <c:pt idx="21">
                  <c:v>Sep-2011</c:v>
                </c:pt>
                <c:pt idx="22">
                  <c:v>Oct-2011</c:v>
                </c:pt>
                <c:pt idx="23">
                  <c:v>Nov-2011</c:v>
                </c:pt>
                <c:pt idx="24">
                  <c:v>Dec-2011</c:v>
                </c:pt>
                <c:pt idx="25">
                  <c:v>Jan-2012</c:v>
                </c:pt>
                <c:pt idx="26">
                  <c:v>Feb-2012</c:v>
                </c:pt>
                <c:pt idx="27">
                  <c:v>Mar-2012</c:v>
                </c:pt>
                <c:pt idx="28">
                  <c:v>Apr-2012</c:v>
                </c:pt>
                <c:pt idx="29">
                  <c:v>May-2012</c:v>
                </c:pt>
                <c:pt idx="30">
                  <c:v>Jun-2012</c:v>
                </c:pt>
                <c:pt idx="31">
                  <c:v>Jul-2012</c:v>
                </c:pt>
                <c:pt idx="32">
                  <c:v>Aug-2012</c:v>
                </c:pt>
                <c:pt idx="33">
                  <c:v>Sep-2012</c:v>
                </c:pt>
                <c:pt idx="34">
                  <c:v>Oct-2012</c:v>
                </c:pt>
                <c:pt idx="35">
                  <c:v>Nov-2012</c:v>
                </c:pt>
                <c:pt idx="36">
                  <c:v>Dec-2012</c:v>
                </c:pt>
                <c:pt idx="37">
                  <c:v>Jan-2013</c:v>
                </c:pt>
                <c:pt idx="38">
                  <c:v>Feb-2013</c:v>
                </c:pt>
                <c:pt idx="39">
                  <c:v>Mar-2013</c:v>
                </c:pt>
                <c:pt idx="40">
                  <c:v>Apr-2013</c:v>
                </c:pt>
                <c:pt idx="41">
                  <c:v>May-2013</c:v>
                </c:pt>
                <c:pt idx="42">
                  <c:v>Jun-2013</c:v>
                </c:pt>
                <c:pt idx="43">
                  <c:v>Jul-2013</c:v>
                </c:pt>
                <c:pt idx="44">
                  <c:v>Aug-2013</c:v>
                </c:pt>
                <c:pt idx="45">
                  <c:v>Sep-2013</c:v>
                </c:pt>
                <c:pt idx="46">
                  <c:v>Oct-2013</c:v>
                </c:pt>
                <c:pt idx="47">
                  <c:v>Nov-2013</c:v>
                </c:pt>
                <c:pt idx="48">
                  <c:v>Dec-2013</c:v>
                </c:pt>
                <c:pt idx="49">
                  <c:v>Jan-2014</c:v>
                </c:pt>
                <c:pt idx="50">
                  <c:v>Feb-2014</c:v>
                </c:pt>
                <c:pt idx="51">
                  <c:v>Mar-2014</c:v>
                </c:pt>
                <c:pt idx="52">
                  <c:v>Apr-2014</c:v>
                </c:pt>
                <c:pt idx="53">
                  <c:v>May-2014</c:v>
                </c:pt>
                <c:pt idx="54">
                  <c:v>Jun-2014</c:v>
                </c:pt>
                <c:pt idx="55">
                  <c:v>Jul-2014</c:v>
                </c:pt>
                <c:pt idx="56">
                  <c:v>Aug-2014</c:v>
                </c:pt>
                <c:pt idx="57">
                  <c:v>Sep-2014</c:v>
                </c:pt>
                <c:pt idx="58">
                  <c:v>Oct-2014</c:v>
                </c:pt>
                <c:pt idx="59">
                  <c:v>Nov-2014</c:v>
                </c:pt>
                <c:pt idx="60">
                  <c:v>Dec-2014</c:v>
                </c:pt>
                <c:pt idx="61">
                  <c:v>Jan-2015</c:v>
                </c:pt>
                <c:pt idx="62">
                  <c:v>Feb-2015</c:v>
                </c:pt>
                <c:pt idx="63">
                  <c:v>Mar-2015</c:v>
                </c:pt>
                <c:pt idx="64">
                  <c:v>Apr-2015</c:v>
                </c:pt>
                <c:pt idx="65">
                  <c:v>May-2015</c:v>
                </c:pt>
                <c:pt idx="66">
                  <c:v>Jun-2015</c:v>
                </c:pt>
                <c:pt idx="67">
                  <c:v>Jul-2015</c:v>
                </c:pt>
                <c:pt idx="68">
                  <c:v>Aug-2015</c:v>
                </c:pt>
                <c:pt idx="69">
                  <c:v>Sep-2015</c:v>
                </c:pt>
                <c:pt idx="70">
                  <c:v>Oct-2015</c:v>
                </c:pt>
                <c:pt idx="71">
                  <c:v>Nov-2015</c:v>
                </c:pt>
                <c:pt idx="72">
                  <c:v>Dec-2015</c:v>
                </c:pt>
              </c:strCache>
            </c:strRef>
          </c:cat>
          <c:val>
            <c:numRef>
              <c:f>MIE!$B$2:$B$73</c:f>
              <c:numCache>
                <c:formatCode>#.##0,000</c:formatCode>
                <c:ptCount val="72"/>
                <c:pt idx="0">
                  <c:v>6.7649999999999997</c:v>
                </c:pt>
                <c:pt idx="1">
                  <c:v>7.9640000000000004</c:v>
                </c:pt>
                <c:pt idx="2">
                  <c:v>7.2290000000000001</c:v>
                </c:pt>
                <c:pt idx="3">
                  <c:v>8.1920000000000002</c:v>
                </c:pt>
                <c:pt idx="4">
                  <c:v>7.7919999999999998</c:v>
                </c:pt>
                <c:pt idx="5">
                  <c:v>7.3659999999999997</c:v>
                </c:pt>
                <c:pt idx="6">
                  <c:v>8.2249999999999996</c:v>
                </c:pt>
                <c:pt idx="7">
                  <c:v>5.0190000000000001</c:v>
                </c:pt>
                <c:pt idx="8">
                  <c:v>6.6479999999999997</c:v>
                </c:pt>
                <c:pt idx="9">
                  <c:v>7.9059999999999997</c:v>
                </c:pt>
                <c:pt idx="10">
                  <c:v>9.8030000000000008</c:v>
                </c:pt>
                <c:pt idx="11">
                  <c:v>8.9809999999999999</c:v>
                </c:pt>
                <c:pt idx="12">
                  <c:v>9.2210000000000001</c:v>
                </c:pt>
                <c:pt idx="13">
                  <c:v>9.1210000000000004</c:v>
                </c:pt>
                <c:pt idx="14">
                  <c:v>9.6270000000000007</c:v>
                </c:pt>
                <c:pt idx="15">
                  <c:v>9.4290000000000003</c:v>
                </c:pt>
                <c:pt idx="16">
                  <c:v>7.8789999999999996</c:v>
                </c:pt>
                <c:pt idx="17">
                  <c:v>7.1559999999999997</c:v>
                </c:pt>
                <c:pt idx="18">
                  <c:v>9.5449999999999999</c:v>
                </c:pt>
                <c:pt idx="19">
                  <c:v>2.883</c:v>
                </c:pt>
                <c:pt idx="20">
                  <c:v>7.0590000000000002</c:v>
                </c:pt>
                <c:pt idx="21">
                  <c:v>8.7729999999999997</c:v>
                </c:pt>
                <c:pt idx="22">
                  <c:v>9.92</c:v>
                </c:pt>
                <c:pt idx="23">
                  <c:v>10.38</c:v>
                </c:pt>
                <c:pt idx="24">
                  <c:v>10.917999999999999</c:v>
                </c:pt>
                <c:pt idx="25">
                  <c:v>9.859</c:v>
                </c:pt>
                <c:pt idx="26">
                  <c:v>10.332000000000001</c:v>
                </c:pt>
                <c:pt idx="27">
                  <c:v>10.041</c:v>
                </c:pt>
                <c:pt idx="28">
                  <c:v>9.4939999999999998</c:v>
                </c:pt>
                <c:pt idx="29">
                  <c:v>9.8640000000000008</c:v>
                </c:pt>
                <c:pt idx="30">
                  <c:v>7.5629999999999997</c:v>
                </c:pt>
                <c:pt idx="31">
                  <c:v>6.4779999999999998</c:v>
                </c:pt>
                <c:pt idx="32">
                  <c:v>6.8730000000000002</c:v>
                </c:pt>
                <c:pt idx="33">
                  <c:v>9.52</c:v>
                </c:pt>
                <c:pt idx="34">
                  <c:v>10.085000000000001</c:v>
                </c:pt>
                <c:pt idx="35">
                  <c:v>9.6240000000000006</c:v>
                </c:pt>
                <c:pt idx="36">
                  <c:v>10.785</c:v>
                </c:pt>
                <c:pt idx="37">
                  <c:v>9.9700000000000006</c:v>
                </c:pt>
                <c:pt idx="38">
                  <c:v>9.859</c:v>
                </c:pt>
                <c:pt idx="39">
                  <c:v>9.3699999999999992</c:v>
                </c:pt>
                <c:pt idx="40">
                  <c:v>10.172000000000001</c:v>
                </c:pt>
                <c:pt idx="41">
                  <c:v>9.6300000000000008</c:v>
                </c:pt>
                <c:pt idx="42">
                  <c:v>4.8719999999999999</c:v>
                </c:pt>
                <c:pt idx="43">
                  <c:v>8.673</c:v>
                </c:pt>
                <c:pt idx="44">
                  <c:v>7.593</c:v>
                </c:pt>
                <c:pt idx="45">
                  <c:v>9.3510000000000009</c:v>
                </c:pt>
                <c:pt idx="46">
                  <c:v>10.305999999999999</c:v>
                </c:pt>
                <c:pt idx="47">
                  <c:v>10.677</c:v>
                </c:pt>
                <c:pt idx="48">
                  <c:v>11.252000000000001</c:v>
                </c:pt>
                <c:pt idx="49">
                  <c:v>10.305999999999999</c:v>
                </c:pt>
                <c:pt idx="50">
                  <c:v>10.738</c:v>
                </c:pt>
                <c:pt idx="51">
                  <c:v>10.039</c:v>
                </c:pt>
                <c:pt idx="52">
                  <c:v>8.3279999999999994</c:v>
                </c:pt>
                <c:pt idx="53">
                  <c:v>7</c:v>
                </c:pt>
                <c:pt idx="54">
                  <c:v>3.456</c:v>
                </c:pt>
                <c:pt idx="55">
                  <c:v>7.0140000000000002</c:v>
                </c:pt>
                <c:pt idx="56">
                  <c:v>6.266</c:v>
                </c:pt>
                <c:pt idx="57">
                  <c:v>8.0399999999999991</c:v>
                </c:pt>
                <c:pt idx="58">
                  <c:v>9.3960000000000008</c:v>
                </c:pt>
                <c:pt idx="59">
                  <c:v>10.191000000000001</c:v>
                </c:pt>
                <c:pt idx="60">
                  <c:v>8.43</c:v>
                </c:pt>
                <c:pt idx="61">
                  <c:v>6.5549999999999997</c:v>
                </c:pt>
                <c:pt idx="62">
                  <c:v>6.75</c:v>
                </c:pt>
                <c:pt idx="63">
                  <c:v>6.4989999999999997</c:v>
                </c:pt>
                <c:pt idx="64">
                  <c:v>6.79</c:v>
                </c:pt>
                <c:pt idx="65">
                  <c:v>4.3979999999999997</c:v>
                </c:pt>
                <c:pt idx="66">
                  <c:v>6.1230000000000002</c:v>
                </c:pt>
                <c:pt idx="67">
                  <c:v>5.4089999999999998</c:v>
                </c:pt>
                <c:pt idx="68">
                  <c:v>6.6669999999999998</c:v>
                </c:pt>
                <c:pt idx="69">
                  <c:v>9.5259999999999998</c:v>
                </c:pt>
                <c:pt idx="70">
                  <c:v>10.641999999999999</c:v>
                </c:pt>
                <c:pt idx="71">
                  <c:v>10.577999999999999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C-4730-84BB-5E145E408BE0}"/>
            </c:ext>
          </c:extLst>
        </c:ser>
        <c:ser>
          <c:idx val="0"/>
          <c:order val="1"/>
          <c:tx>
            <c:v>Predicción</c:v>
          </c:tx>
          <c:marker>
            <c:symbol val="none"/>
          </c:marker>
          <c:cat>
            <c:strRef>
              <c:f>MIE!$A$1:$A$73</c:f>
              <c:strCache>
                <c:ptCount val="73"/>
                <c:pt idx="0">
                  <c:v>Fecha</c:v>
                </c:pt>
                <c:pt idx="1">
                  <c:v>Jan-2010</c:v>
                </c:pt>
                <c:pt idx="2">
                  <c:v>Feb-2010</c:v>
                </c:pt>
                <c:pt idx="3">
                  <c:v>Mar-2010</c:v>
                </c:pt>
                <c:pt idx="4">
                  <c:v>Apr-2010</c:v>
                </c:pt>
                <c:pt idx="5">
                  <c:v>May-2010</c:v>
                </c:pt>
                <c:pt idx="6">
                  <c:v>Jun-2010</c:v>
                </c:pt>
                <c:pt idx="7">
                  <c:v>Jul-2010</c:v>
                </c:pt>
                <c:pt idx="8">
                  <c:v>Aug-2010</c:v>
                </c:pt>
                <c:pt idx="9">
                  <c:v>Sep-2010</c:v>
                </c:pt>
                <c:pt idx="10">
                  <c:v>Oct-2010</c:v>
                </c:pt>
                <c:pt idx="11">
                  <c:v>Nov-2010</c:v>
                </c:pt>
                <c:pt idx="12">
                  <c:v>Dec-2010</c:v>
                </c:pt>
                <c:pt idx="13">
                  <c:v>Jan-2011</c:v>
                </c:pt>
                <c:pt idx="14">
                  <c:v>Feb-2011</c:v>
                </c:pt>
                <c:pt idx="15">
                  <c:v>Mar-2011</c:v>
                </c:pt>
                <c:pt idx="16">
                  <c:v>Apr-2011</c:v>
                </c:pt>
                <c:pt idx="17">
                  <c:v>May-2011</c:v>
                </c:pt>
                <c:pt idx="18">
                  <c:v>Jun-2011</c:v>
                </c:pt>
                <c:pt idx="19">
                  <c:v>Jul-2011</c:v>
                </c:pt>
                <c:pt idx="20">
                  <c:v>Aug-2011</c:v>
                </c:pt>
                <c:pt idx="21">
                  <c:v>Sep-2011</c:v>
                </c:pt>
                <c:pt idx="22">
                  <c:v>Oct-2011</c:v>
                </c:pt>
                <c:pt idx="23">
                  <c:v>Nov-2011</c:v>
                </c:pt>
                <c:pt idx="24">
                  <c:v>Dec-2011</c:v>
                </c:pt>
                <c:pt idx="25">
                  <c:v>Jan-2012</c:v>
                </c:pt>
                <c:pt idx="26">
                  <c:v>Feb-2012</c:v>
                </c:pt>
                <c:pt idx="27">
                  <c:v>Mar-2012</c:v>
                </c:pt>
                <c:pt idx="28">
                  <c:v>Apr-2012</c:v>
                </c:pt>
                <c:pt idx="29">
                  <c:v>May-2012</c:v>
                </c:pt>
                <c:pt idx="30">
                  <c:v>Jun-2012</c:v>
                </c:pt>
                <c:pt idx="31">
                  <c:v>Jul-2012</c:v>
                </c:pt>
                <c:pt idx="32">
                  <c:v>Aug-2012</c:v>
                </c:pt>
                <c:pt idx="33">
                  <c:v>Sep-2012</c:v>
                </c:pt>
                <c:pt idx="34">
                  <c:v>Oct-2012</c:v>
                </c:pt>
                <c:pt idx="35">
                  <c:v>Nov-2012</c:v>
                </c:pt>
                <c:pt idx="36">
                  <c:v>Dec-2012</c:v>
                </c:pt>
                <c:pt idx="37">
                  <c:v>Jan-2013</c:v>
                </c:pt>
                <c:pt idx="38">
                  <c:v>Feb-2013</c:v>
                </c:pt>
                <c:pt idx="39">
                  <c:v>Mar-2013</c:v>
                </c:pt>
                <c:pt idx="40">
                  <c:v>Apr-2013</c:v>
                </c:pt>
                <c:pt idx="41">
                  <c:v>May-2013</c:v>
                </c:pt>
                <c:pt idx="42">
                  <c:v>Jun-2013</c:v>
                </c:pt>
                <c:pt idx="43">
                  <c:v>Jul-2013</c:v>
                </c:pt>
                <c:pt idx="44">
                  <c:v>Aug-2013</c:v>
                </c:pt>
                <c:pt idx="45">
                  <c:v>Sep-2013</c:v>
                </c:pt>
                <c:pt idx="46">
                  <c:v>Oct-2013</c:v>
                </c:pt>
                <c:pt idx="47">
                  <c:v>Nov-2013</c:v>
                </c:pt>
                <c:pt idx="48">
                  <c:v>Dec-2013</c:v>
                </c:pt>
                <c:pt idx="49">
                  <c:v>Jan-2014</c:v>
                </c:pt>
                <c:pt idx="50">
                  <c:v>Feb-2014</c:v>
                </c:pt>
                <c:pt idx="51">
                  <c:v>Mar-2014</c:v>
                </c:pt>
                <c:pt idx="52">
                  <c:v>Apr-2014</c:v>
                </c:pt>
                <c:pt idx="53">
                  <c:v>May-2014</c:v>
                </c:pt>
                <c:pt idx="54">
                  <c:v>Jun-2014</c:v>
                </c:pt>
                <c:pt idx="55">
                  <c:v>Jul-2014</c:v>
                </c:pt>
                <c:pt idx="56">
                  <c:v>Aug-2014</c:v>
                </c:pt>
                <c:pt idx="57">
                  <c:v>Sep-2014</c:v>
                </c:pt>
                <c:pt idx="58">
                  <c:v>Oct-2014</c:v>
                </c:pt>
                <c:pt idx="59">
                  <c:v>Nov-2014</c:v>
                </c:pt>
                <c:pt idx="60">
                  <c:v>Dec-2014</c:v>
                </c:pt>
                <c:pt idx="61">
                  <c:v>Jan-2015</c:v>
                </c:pt>
                <c:pt idx="62">
                  <c:v>Feb-2015</c:v>
                </c:pt>
                <c:pt idx="63">
                  <c:v>Mar-2015</c:v>
                </c:pt>
                <c:pt idx="64">
                  <c:v>Apr-2015</c:v>
                </c:pt>
                <c:pt idx="65">
                  <c:v>May-2015</c:v>
                </c:pt>
                <c:pt idx="66">
                  <c:v>Jun-2015</c:v>
                </c:pt>
                <c:pt idx="67">
                  <c:v>Jul-2015</c:v>
                </c:pt>
                <c:pt idx="68">
                  <c:v>Aug-2015</c:v>
                </c:pt>
                <c:pt idx="69">
                  <c:v>Sep-2015</c:v>
                </c:pt>
                <c:pt idx="70">
                  <c:v>Oct-2015</c:v>
                </c:pt>
                <c:pt idx="71">
                  <c:v>Nov-2015</c:v>
                </c:pt>
                <c:pt idx="72">
                  <c:v>Dec-2015</c:v>
                </c:pt>
              </c:strCache>
            </c:strRef>
          </c:cat>
          <c:val>
            <c:numRef>
              <c:f>MME!$C$2:$C$73</c:f>
              <c:numCache>
                <c:formatCode>#.##0,000</c:formatCode>
                <c:ptCount val="72"/>
                <c:pt idx="0">
                  <c:v>9.5618333333333343</c:v>
                </c:pt>
                <c:pt idx="1">
                  <c:v>8.9625000000000004</c:v>
                </c:pt>
                <c:pt idx="2">
                  <c:v>9.0891666666666673</c:v>
                </c:pt>
                <c:pt idx="3">
                  <c:v>8.9283333333333346</c:v>
                </c:pt>
                <c:pt idx="4">
                  <c:v>8.4091666666666676</c:v>
                </c:pt>
                <c:pt idx="5">
                  <c:v>7.569</c:v>
                </c:pt>
                <c:pt idx="6">
                  <c:v>6.6306666666666665</c:v>
                </c:pt>
                <c:pt idx="7">
                  <c:v>5.9126666666666665</c:v>
                </c:pt>
                <c:pt idx="8">
                  <c:v>6.851</c:v>
                </c:pt>
                <c:pt idx="9">
                  <c:v>8.852666666666666</c:v>
                </c:pt>
                <c:pt idx="10">
                  <c:v>10.025333333333334</c:v>
                </c:pt>
                <c:pt idx="11">
                  <c:v>10.071833333333332</c:v>
                </c:pt>
                <c:pt idx="12">
                  <c:v>9.5618333333333343</c:v>
                </c:pt>
                <c:pt idx="13">
                  <c:v>8.9625000000000004</c:v>
                </c:pt>
                <c:pt idx="14">
                  <c:v>9.0891666666666673</c:v>
                </c:pt>
                <c:pt idx="15">
                  <c:v>8.9283333333333346</c:v>
                </c:pt>
                <c:pt idx="16">
                  <c:v>8.4091666666666676</c:v>
                </c:pt>
                <c:pt idx="17">
                  <c:v>7.569</c:v>
                </c:pt>
                <c:pt idx="18">
                  <c:v>6.6306666666666665</c:v>
                </c:pt>
                <c:pt idx="19">
                  <c:v>5.9126666666666665</c:v>
                </c:pt>
                <c:pt idx="20">
                  <c:v>6.851</c:v>
                </c:pt>
                <c:pt idx="21">
                  <c:v>8.852666666666666</c:v>
                </c:pt>
                <c:pt idx="22">
                  <c:v>10.025333333333334</c:v>
                </c:pt>
                <c:pt idx="23">
                  <c:v>10.071833333333332</c:v>
                </c:pt>
                <c:pt idx="24">
                  <c:v>9.5618333333333343</c:v>
                </c:pt>
                <c:pt idx="25">
                  <c:v>8.9625000000000004</c:v>
                </c:pt>
                <c:pt idx="26">
                  <c:v>9.0891666666666673</c:v>
                </c:pt>
                <c:pt idx="27">
                  <c:v>8.9283333333333346</c:v>
                </c:pt>
                <c:pt idx="28">
                  <c:v>8.4091666666666676</c:v>
                </c:pt>
                <c:pt idx="29">
                  <c:v>7.569</c:v>
                </c:pt>
                <c:pt idx="30">
                  <c:v>6.6306666666666665</c:v>
                </c:pt>
                <c:pt idx="31">
                  <c:v>5.9126666666666665</c:v>
                </c:pt>
                <c:pt idx="32">
                  <c:v>6.851</c:v>
                </c:pt>
                <c:pt idx="33">
                  <c:v>8.852666666666666</c:v>
                </c:pt>
                <c:pt idx="34">
                  <c:v>10.025333333333334</c:v>
                </c:pt>
                <c:pt idx="35">
                  <c:v>10.071833333333332</c:v>
                </c:pt>
                <c:pt idx="36">
                  <c:v>9.5618333333333343</c:v>
                </c:pt>
                <c:pt idx="37">
                  <c:v>8.9625000000000004</c:v>
                </c:pt>
                <c:pt idx="38">
                  <c:v>9.0891666666666673</c:v>
                </c:pt>
                <c:pt idx="39">
                  <c:v>8.9283333333333346</c:v>
                </c:pt>
                <c:pt idx="40">
                  <c:v>8.4091666666666676</c:v>
                </c:pt>
                <c:pt idx="41">
                  <c:v>7.569</c:v>
                </c:pt>
                <c:pt idx="42">
                  <c:v>6.6306666666666665</c:v>
                </c:pt>
                <c:pt idx="43">
                  <c:v>5.9126666666666665</c:v>
                </c:pt>
                <c:pt idx="44">
                  <c:v>6.851</c:v>
                </c:pt>
                <c:pt idx="45">
                  <c:v>8.852666666666666</c:v>
                </c:pt>
                <c:pt idx="46">
                  <c:v>10.025333333333334</c:v>
                </c:pt>
                <c:pt idx="47">
                  <c:v>10.071833333333332</c:v>
                </c:pt>
                <c:pt idx="48">
                  <c:v>9.5618333333333343</c:v>
                </c:pt>
                <c:pt idx="49">
                  <c:v>8.9625000000000004</c:v>
                </c:pt>
                <c:pt idx="50">
                  <c:v>9.0891666666666673</c:v>
                </c:pt>
                <c:pt idx="51">
                  <c:v>8.9283333333333346</c:v>
                </c:pt>
                <c:pt idx="52">
                  <c:v>8.4091666666666676</c:v>
                </c:pt>
                <c:pt idx="53">
                  <c:v>7.569</c:v>
                </c:pt>
                <c:pt idx="54">
                  <c:v>6.6306666666666665</c:v>
                </c:pt>
                <c:pt idx="55">
                  <c:v>5.9126666666666665</c:v>
                </c:pt>
                <c:pt idx="56">
                  <c:v>6.851</c:v>
                </c:pt>
                <c:pt idx="57">
                  <c:v>8.852666666666666</c:v>
                </c:pt>
                <c:pt idx="58">
                  <c:v>10.025333333333334</c:v>
                </c:pt>
                <c:pt idx="59">
                  <c:v>10.071833333333332</c:v>
                </c:pt>
                <c:pt idx="60">
                  <c:v>9.5618333333333343</c:v>
                </c:pt>
                <c:pt idx="61">
                  <c:v>8.9625000000000004</c:v>
                </c:pt>
                <c:pt idx="62">
                  <c:v>9.0891666666666673</c:v>
                </c:pt>
                <c:pt idx="63">
                  <c:v>8.9283333333333346</c:v>
                </c:pt>
                <c:pt idx="64">
                  <c:v>8.4091666666666676</c:v>
                </c:pt>
                <c:pt idx="65">
                  <c:v>7.569</c:v>
                </c:pt>
                <c:pt idx="66">
                  <c:v>6.6306666666666665</c:v>
                </c:pt>
                <c:pt idx="67">
                  <c:v>5.9126666666666665</c:v>
                </c:pt>
                <c:pt idx="68">
                  <c:v>6.851</c:v>
                </c:pt>
                <c:pt idx="69">
                  <c:v>8.852666666666666</c:v>
                </c:pt>
                <c:pt idx="70">
                  <c:v>10.025333333333334</c:v>
                </c:pt>
                <c:pt idx="71">
                  <c:v>10.071833333333332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C-4730-84BB-5E145E408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82272"/>
        <c:axId val="396183808"/>
      </c:lineChart>
      <c:catAx>
        <c:axId val="396182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96183808"/>
        <c:crosses val="autoZero"/>
        <c:auto val="1"/>
        <c:lblAlgn val="ctr"/>
        <c:lblOffset val="100"/>
        <c:noMultiLvlLbl val="0"/>
      </c:catAx>
      <c:valAx>
        <c:axId val="396183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Ocupación</a:t>
                </a:r>
              </a:p>
            </c:rich>
          </c:tx>
          <c:layout/>
          <c:overlay val="0"/>
        </c:title>
        <c:numFmt formatCode="#.##0,000" sourceLinked="1"/>
        <c:majorTickMark val="none"/>
        <c:minorTickMark val="none"/>
        <c:tickLblPos val="nextTo"/>
        <c:crossAx val="39618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4</xdr:row>
      <xdr:rowOff>85725</xdr:rowOff>
    </xdr:from>
    <xdr:to>
      <xdr:col>13</xdr:col>
      <xdr:colOff>885825</xdr:colOff>
      <xdr:row>17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219076</xdr:colOff>
      <xdr:row>48</xdr:row>
      <xdr:rowOff>95250</xdr:rowOff>
    </xdr:from>
    <xdr:to>
      <xdr:col>39</xdr:col>
      <xdr:colOff>704850</xdr:colOff>
      <xdr:row>67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8</xdr:row>
      <xdr:rowOff>161924</xdr:rowOff>
    </xdr:from>
    <xdr:to>
      <xdr:col>18</xdr:col>
      <xdr:colOff>133349</xdr:colOff>
      <xdr:row>24</xdr:row>
      <xdr:rowOff>57149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10</xdr:row>
      <xdr:rowOff>66675</xdr:rowOff>
    </xdr:from>
    <xdr:to>
      <xdr:col>15</xdr:col>
      <xdr:colOff>695326</xdr:colOff>
      <xdr:row>26</xdr:row>
      <xdr:rowOff>123826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isis%20de%20series%20temporales/trabajo/Nerea_bielsa_AS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ste K-W"/>
      <sheetName val="Contraste Daniel"/>
      <sheetName val="AEH"/>
      <sheetName val="DMM"/>
      <sheetName val="Regresión"/>
      <sheetName val="TL"/>
    </sheetNames>
    <sheetDataSet>
      <sheetData sheetId="0">
        <row r="2">
          <cell r="B2" t="str">
            <v xml:space="preserve">  Mujeres (Yt)</v>
          </cell>
        </row>
        <row r="3">
          <cell r="A3" t="str">
            <v xml:space="preserve">1999M01 </v>
          </cell>
          <cell r="B3">
            <v>70</v>
          </cell>
        </row>
        <row r="4">
          <cell r="A4" t="str">
            <v xml:space="preserve">1999M02 </v>
          </cell>
          <cell r="B4">
            <v>64</v>
          </cell>
        </row>
        <row r="5">
          <cell r="A5" t="str">
            <v xml:space="preserve">1999M03 </v>
          </cell>
          <cell r="B5">
            <v>57</v>
          </cell>
        </row>
        <row r="6">
          <cell r="A6" t="str">
            <v xml:space="preserve">1999M04 </v>
          </cell>
          <cell r="B6">
            <v>49</v>
          </cell>
        </row>
        <row r="7">
          <cell r="A7" t="str">
            <v xml:space="preserve">1999M05 </v>
          </cell>
          <cell r="B7">
            <v>50</v>
          </cell>
        </row>
        <row r="8">
          <cell r="A8" t="str">
            <v xml:space="preserve">1999M06 </v>
          </cell>
          <cell r="B8">
            <v>40</v>
          </cell>
        </row>
        <row r="9">
          <cell r="A9" t="str">
            <v xml:space="preserve">1999M07 </v>
          </cell>
          <cell r="B9">
            <v>50</v>
          </cell>
        </row>
        <row r="10">
          <cell r="A10" t="str">
            <v xml:space="preserve">1999M08 </v>
          </cell>
          <cell r="B10">
            <v>65</v>
          </cell>
        </row>
        <row r="11">
          <cell r="A11" t="str">
            <v xml:space="preserve">1999M09 </v>
          </cell>
          <cell r="B11">
            <v>40</v>
          </cell>
        </row>
        <row r="12">
          <cell r="A12" t="str">
            <v xml:space="preserve">1999M10 </v>
          </cell>
          <cell r="B12">
            <v>50</v>
          </cell>
        </row>
        <row r="13">
          <cell r="A13" t="str">
            <v xml:space="preserve">1999M11 </v>
          </cell>
          <cell r="B13">
            <v>49</v>
          </cell>
        </row>
        <row r="14">
          <cell r="A14" t="str">
            <v xml:space="preserve">1999M12 </v>
          </cell>
          <cell r="B14">
            <v>59</v>
          </cell>
        </row>
        <row r="15">
          <cell r="A15" t="str">
            <v xml:space="preserve">2000M01 </v>
          </cell>
          <cell r="B15">
            <v>69</v>
          </cell>
        </row>
        <row r="16">
          <cell r="A16" t="str">
            <v xml:space="preserve">2000M02 </v>
          </cell>
          <cell r="B16">
            <v>56</v>
          </cell>
        </row>
        <row r="17">
          <cell r="A17" t="str">
            <v xml:space="preserve">2000M03 </v>
          </cell>
          <cell r="B17">
            <v>53</v>
          </cell>
        </row>
        <row r="18">
          <cell r="A18" t="str">
            <v xml:space="preserve">2000M04 </v>
          </cell>
          <cell r="B18">
            <v>64</v>
          </cell>
        </row>
        <row r="19">
          <cell r="A19" t="str">
            <v xml:space="preserve">2000M05 </v>
          </cell>
          <cell r="B19">
            <v>66</v>
          </cell>
        </row>
        <row r="20">
          <cell r="A20" t="str">
            <v xml:space="preserve">2000M06 </v>
          </cell>
          <cell r="B20">
            <v>48</v>
          </cell>
        </row>
        <row r="21">
          <cell r="A21" t="str">
            <v xml:space="preserve">2000M07 </v>
          </cell>
          <cell r="B21">
            <v>54</v>
          </cell>
        </row>
        <row r="22">
          <cell r="A22" t="str">
            <v xml:space="preserve">2000M08 </v>
          </cell>
          <cell r="B22">
            <v>56</v>
          </cell>
        </row>
        <row r="23">
          <cell r="A23" t="str">
            <v xml:space="preserve">2000M09 </v>
          </cell>
          <cell r="B23">
            <v>54</v>
          </cell>
        </row>
        <row r="24">
          <cell r="A24" t="str">
            <v xml:space="preserve">2000M10 </v>
          </cell>
          <cell r="B24">
            <v>57</v>
          </cell>
        </row>
        <row r="25">
          <cell r="A25" t="str">
            <v xml:space="preserve">2000M11 </v>
          </cell>
          <cell r="B25">
            <v>64</v>
          </cell>
        </row>
        <row r="26">
          <cell r="A26" t="str">
            <v xml:space="preserve">2000M12 </v>
          </cell>
          <cell r="B26">
            <v>61</v>
          </cell>
        </row>
        <row r="27">
          <cell r="A27" t="str">
            <v xml:space="preserve">2001M01 </v>
          </cell>
          <cell r="B27">
            <v>64</v>
          </cell>
        </row>
        <row r="28">
          <cell r="A28" t="str">
            <v xml:space="preserve">2001M02 </v>
          </cell>
          <cell r="B28">
            <v>48</v>
          </cell>
        </row>
        <row r="29">
          <cell r="A29" t="str">
            <v xml:space="preserve">2001M03 </v>
          </cell>
          <cell r="B29">
            <v>51</v>
          </cell>
        </row>
        <row r="30">
          <cell r="A30" t="str">
            <v xml:space="preserve">2001M04 </v>
          </cell>
          <cell r="B30">
            <v>56</v>
          </cell>
        </row>
        <row r="31">
          <cell r="A31" t="str">
            <v xml:space="preserve">2001M05 </v>
          </cell>
          <cell r="B31">
            <v>64</v>
          </cell>
        </row>
        <row r="32">
          <cell r="A32" t="str">
            <v xml:space="preserve">2001M06 </v>
          </cell>
          <cell r="B32">
            <v>44</v>
          </cell>
        </row>
        <row r="33">
          <cell r="A33" t="str">
            <v xml:space="preserve">2001M07 </v>
          </cell>
          <cell r="B33">
            <v>53</v>
          </cell>
        </row>
        <row r="34">
          <cell r="A34" t="str">
            <v xml:space="preserve">2001M08 </v>
          </cell>
          <cell r="B34">
            <v>59</v>
          </cell>
        </row>
        <row r="35">
          <cell r="A35" t="str">
            <v xml:space="preserve">2001M09 </v>
          </cell>
          <cell r="B35">
            <v>52</v>
          </cell>
        </row>
        <row r="36">
          <cell r="A36" t="str">
            <v xml:space="preserve">2001M10 </v>
          </cell>
          <cell r="B36">
            <v>58</v>
          </cell>
        </row>
        <row r="37">
          <cell r="A37" t="str">
            <v xml:space="preserve">2001M11 </v>
          </cell>
          <cell r="B37">
            <v>59</v>
          </cell>
        </row>
        <row r="38">
          <cell r="A38" t="str">
            <v xml:space="preserve">2001M12 </v>
          </cell>
          <cell r="B38">
            <v>68</v>
          </cell>
        </row>
        <row r="39">
          <cell r="A39" t="str">
            <v xml:space="preserve">2002M01 </v>
          </cell>
          <cell r="B39">
            <v>88</v>
          </cell>
        </row>
        <row r="40">
          <cell r="A40" t="str">
            <v xml:space="preserve">2002M02 </v>
          </cell>
          <cell r="B40">
            <v>77</v>
          </cell>
        </row>
        <row r="41">
          <cell r="A41" t="str">
            <v xml:space="preserve">2002M03 </v>
          </cell>
          <cell r="B41">
            <v>59</v>
          </cell>
        </row>
        <row r="42">
          <cell r="A42" t="str">
            <v xml:space="preserve">2002M04 </v>
          </cell>
          <cell r="B42">
            <v>54</v>
          </cell>
        </row>
        <row r="43">
          <cell r="A43" t="str">
            <v xml:space="preserve">2002M05 </v>
          </cell>
          <cell r="B43">
            <v>58</v>
          </cell>
        </row>
        <row r="44">
          <cell r="A44" t="str">
            <v xml:space="preserve">2002M06 </v>
          </cell>
          <cell r="B44">
            <v>68</v>
          </cell>
        </row>
        <row r="45">
          <cell r="A45" t="str">
            <v xml:space="preserve">2002M07 </v>
          </cell>
          <cell r="B45">
            <v>46</v>
          </cell>
        </row>
        <row r="46">
          <cell r="A46" t="str">
            <v xml:space="preserve">2002M08 </v>
          </cell>
          <cell r="B46">
            <v>52</v>
          </cell>
        </row>
        <row r="47">
          <cell r="A47" t="str">
            <v xml:space="preserve">2002M09 </v>
          </cell>
          <cell r="B47">
            <v>51</v>
          </cell>
        </row>
        <row r="48">
          <cell r="A48" t="str">
            <v xml:space="preserve">2002M10 </v>
          </cell>
          <cell r="B48">
            <v>70</v>
          </cell>
        </row>
        <row r="49">
          <cell r="A49" t="str">
            <v xml:space="preserve">2002M11 </v>
          </cell>
          <cell r="B49">
            <v>61</v>
          </cell>
        </row>
        <row r="50">
          <cell r="A50" t="str">
            <v xml:space="preserve">2002M12 </v>
          </cell>
          <cell r="B50">
            <v>56</v>
          </cell>
        </row>
        <row r="51">
          <cell r="A51" t="str">
            <v xml:space="preserve">2003M01 </v>
          </cell>
          <cell r="B51">
            <v>52</v>
          </cell>
        </row>
        <row r="52">
          <cell r="A52" t="str">
            <v xml:space="preserve">2003M02 </v>
          </cell>
          <cell r="B52">
            <v>60</v>
          </cell>
        </row>
        <row r="53">
          <cell r="A53" t="str">
            <v xml:space="preserve">2003M03 </v>
          </cell>
          <cell r="B53">
            <v>70</v>
          </cell>
        </row>
        <row r="54">
          <cell r="A54" t="str">
            <v xml:space="preserve">2003M04 </v>
          </cell>
          <cell r="B54">
            <v>60</v>
          </cell>
        </row>
        <row r="55">
          <cell r="A55" t="str">
            <v xml:space="preserve">2003M05 </v>
          </cell>
          <cell r="B55">
            <v>66</v>
          </cell>
        </row>
        <row r="56">
          <cell r="A56" t="str">
            <v xml:space="preserve">2003M06 </v>
          </cell>
          <cell r="B56">
            <v>57</v>
          </cell>
        </row>
        <row r="57">
          <cell r="A57" t="str">
            <v xml:space="preserve">2003M07 </v>
          </cell>
          <cell r="B57">
            <v>58</v>
          </cell>
        </row>
        <row r="58">
          <cell r="A58" t="str">
            <v xml:space="preserve">2003M08 </v>
          </cell>
          <cell r="B58">
            <v>64</v>
          </cell>
        </row>
        <row r="59">
          <cell r="A59" t="str">
            <v xml:space="preserve">2003M09 </v>
          </cell>
          <cell r="B59">
            <v>56</v>
          </cell>
        </row>
        <row r="60">
          <cell r="A60" t="str">
            <v xml:space="preserve">2003M10 </v>
          </cell>
          <cell r="B60">
            <v>52</v>
          </cell>
        </row>
        <row r="61">
          <cell r="A61" t="str">
            <v xml:space="preserve">2003M11 </v>
          </cell>
          <cell r="B61">
            <v>69</v>
          </cell>
        </row>
        <row r="62">
          <cell r="A62" t="str">
            <v xml:space="preserve">2003M12 </v>
          </cell>
          <cell r="B62">
            <v>70</v>
          </cell>
        </row>
        <row r="63">
          <cell r="A63" t="str">
            <v xml:space="preserve">2004M01 </v>
          </cell>
          <cell r="B63">
            <v>77</v>
          </cell>
        </row>
        <row r="64">
          <cell r="A64" t="str">
            <v xml:space="preserve">2004M02 </v>
          </cell>
          <cell r="B64">
            <v>63</v>
          </cell>
        </row>
        <row r="65">
          <cell r="A65" t="str">
            <v xml:space="preserve">2004M03 </v>
          </cell>
          <cell r="B65">
            <v>66</v>
          </cell>
        </row>
        <row r="66">
          <cell r="A66" t="str">
            <v xml:space="preserve">2004M04 </v>
          </cell>
          <cell r="B66">
            <v>51</v>
          </cell>
        </row>
        <row r="67">
          <cell r="A67" t="str">
            <v xml:space="preserve">2004M05 </v>
          </cell>
          <cell r="B67">
            <v>59</v>
          </cell>
        </row>
        <row r="68">
          <cell r="A68" t="str">
            <v xml:space="preserve">2004M06 </v>
          </cell>
          <cell r="B68">
            <v>68</v>
          </cell>
        </row>
        <row r="69">
          <cell r="A69" t="str">
            <v xml:space="preserve">2004M07 </v>
          </cell>
          <cell r="B69">
            <v>58</v>
          </cell>
        </row>
        <row r="70">
          <cell r="A70" t="str">
            <v xml:space="preserve">2004M08 </v>
          </cell>
          <cell r="B70">
            <v>69</v>
          </cell>
        </row>
        <row r="71">
          <cell r="A71" t="str">
            <v xml:space="preserve">2004M09 </v>
          </cell>
          <cell r="B71">
            <v>46</v>
          </cell>
        </row>
        <row r="72">
          <cell r="A72" t="str">
            <v xml:space="preserve">2004M10 </v>
          </cell>
          <cell r="B72">
            <v>62</v>
          </cell>
        </row>
        <row r="73">
          <cell r="A73" t="str">
            <v xml:space="preserve">2004M11 </v>
          </cell>
          <cell r="B73">
            <v>59</v>
          </cell>
        </row>
        <row r="74">
          <cell r="A74" t="str">
            <v xml:space="preserve">2004M12 </v>
          </cell>
          <cell r="B74">
            <v>65</v>
          </cell>
        </row>
        <row r="75">
          <cell r="A75" t="str">
            <v xml:space="preserve">2005M01 </v>
          </cell>
          <cell r="B75">
            <v>82</v>
          </cell>
        </row>
        <row r="76">
          <cell r="A76" t="str">
            <v xml:space="preserve">2005M02 </v>
          </cell>
          <cell r="B76">
            <v>67</v>
          </cell>
        </row>
        <row r="77">
          <cell r="A77" t="str">
            <v xml:space="preserve">2005M03 </v>
          </cell>
          <cell r="B77">
            <v>80</v>
          </cell>
        </row>
        <row r="78">
          <cell r="A78" t="str">
            <v xml:space="preserve">2005M04 </v>
          </cell>
          <cell r="B78">
            <v>58</v>
          </cell>
        </row>
        <row r="79">
          <cell r="A79" t="str">
            <v xml:space="preserve">2005M05 </v>
          </cell>
          <cell r="B79">
            <v>66</v>
          </cell>
        </row>
        <row r="80">
          <cell r="A80" t="str">
            <v xml:space="preserve">2005M06 </v>
          </cell>
          <cell r="B80">
            <v>58</v>
          </cell>
        </row>
        <row r="81">
          <cell r="A81" t="str">
            <v xml:space="preserve">2005M07 </v>
          </cell>
          <cell r="B81">
            <v>44</v>
          </cell>
        </row>
        <row r="82">
          <cell r="A82" t="str">
            <v xml:space="preserve">2005M08 </v>
          </cell>
          <cell r="B82">
            <v>57</v>
          </cell>
        </row>
        <row r="83">
          <cell r="A83" t="str">
            <v xml:space="preserve">2005M09 </v>
          </cell>
          <cell r="B83">
            <v>55</v>
          </cell>
        </row>
        <row r="84">
          <cell r="A84" t="str">
            <v xml:space="preserve">2005M10 </v>
          </cell>
          <cell r="B84">
            <v>54</v>
          </cell>
        </row>
        <row r="85">
          <cell r="A85" t="str">
            <v xml:space="preserve">2005M11 </v>
          </cell>
          <cell r="B85">
            <v>66</v>
          </cell>
        </row>
        <row r="86">
          <cell r="A86" t="str">
            <v xml:space="preserve">2005M12 </v>
          </cell>
          <cell r="B86">
            <v>67</v>
          </cell>
        </row>
        <row r="87">
          <cell r="A87" t="str">
            <v xml:space="preserve">2006M01 </v>
          </cell>
          <cell r="B87">
            <v>77</v>
          </cell>
        </row>
        <row r="88">
          <cell r="A88" t="str">
            <v xml:space="preserve">2006M02 </v>
          </cell>
          <cell r="B88">
            <v>84</v>
          </cell>
        </row>
        <row r="89">
          <cell r="A89" t="str">
            <v xml:space="preserve">2006M03 </v>
          </cell>
          <cell r="B89">
            <v>63</v>
          </cell>
        </row>
        <row r="90">
          <cell r="A90" t="str">
            <v xml:space="preserve">2006M04 </v>
          </cell>
          <cell r="B90">
            <v>56</v>
          </cell>
        </row>
        <row r="91">
          <cell r="A91" t="str">
            <v xml:space="preserve">2006M05 </v>
          </cell>
          <cell r="B91">
            <v>49</v>
          </cell>
        </row>
        <row r="92">
          <cell r="A92" t="str">
            <v xml:space="preserve">2006M06 </v>
          </cell>
          <cell r="B92">
            <v>51</v>
          </cell>
        </row>
        <row r="93">
          <cell r="A93" t="str">
            <v xml:space="preserve">2006M07 </v>
          </cell>
          <cell r="B93">
            <v>59</v>
          </cell>
        </row>
        <row r="94">
          <cell r="A94" t="str">
            <v xml:space="preserve">2006M08 </v>
          </cell>
          <cell r="B94">
            <v>50</v>
          </cell>
        </row>
        <row r="95">
          <cell r="A95" t="str">
            <v xml:space="preserve">2006M09 </v>
          </cell>
          <cell r="B95">
            <v>57</v>
          </cell>
        </row>
        <row r="96">
          <cell r="A96" t="str">
            <v xml:space="preserve">2006M10 </v>
          </cell>
          <cell r="B96">
            <v>58</v>
          </cell>
        </row>
        <row r="97">
          <cell r="A97" t="str">
            <v xml:space="preserve">2006M11 </v>
          </cell>
          <cell r="B97">
            <v>54</v>
          </cell>
        </row>
        <row r="98">
          <cell r="A98" t="str">
            <v xml:space="preserve">2006M12 </v>
          </cell>
          <cell r="B98">
            <v>66</v>
          </cell>
        </row>
        <row r="99">
          <cell r="A99" t="str">
            <v xml:space="preserve">2007M01 </v>
          </cell>
          <cell r="B99">
            <v>49</v>
          </cell>
        </row>
        <row r="100">
          <cell r="A100" t="str">
            <v xml:space="preserve">2007M02 </v>
          </cell>
          <cell r="B100">
            <v>65</v>
          </cell>
        </row>
        <row r="101">
          <cell r="A101" t="str">
            <v xml:space="preserve">2007M03 </v>
          </cell>
          <cell r="B101">
            <v>64</v>
          </cell>
        </row>
        <row r="102">
          <cell r="A102" t="str">
            <v xml:space="preserve">2007M04 </v>
          </cell>
          <cell r="B102">
            <v>70</v>
          </cell>
        </row>
        <row r="103">
          <cell r="A103" t="str">
            <v xml:space="preserve">2007M05 </v>
          </cell>
          <cell r="B103">
            <v>66</v>
          </cell>
        </row>
        <row r="104">
          <cell r="A104" t="str">
            <v xml:space="preserve">2007M06 </v>
          </cell>
          <cell r="B104">
            <v>60</v>
          </cell>
        </row>
        <row r="105">
          <cell r="A105" t="str">
            <v xml:space="preserve">2007M07 </v>
          </cell>
          <cell r="B105">
            <v>72</v>
          </cell>
        </row>
        <row r="106">
          <cell r="A106" t="str">
            <v xml:space="preserve">2007M08 </v>
          </cell>
          <cell r="B106">
            <v>61</v>
          </cell>
        </row>
        <row r="107">
          <cell r="A107" t="str">
            <v xml:space="preserve">2007M09 </v>
          </cell>
          <cell r="B107">
            <v>58</v>
          </cell>
        </row>
        <row r="108">
          <cell r="A108" t="str">
            <v xml:space="preserve">2007M10 </v>
          </cell>
          <cell r="B108">
            <v>64</v>
          </cell>
        </row>
        <row r="109">
          <cell r="A109" t="str">
            <v xml:space="preserve">2007M11 </v>
          </cell>
          <cell r="B109">
            <v>59</v>
          </cell>
        </row>
        <row r="110">
          <cell r="A110" t="str">
            <v xml:space="preserve">2007M12 </v>
          </cell>
          <cell r="B110">
            <v>67</v>
          </cell>
        </row>
        <row r="111">
          <cell r="A111" t="str">
            <v xml:space="preserve">2008M01 </v>
          </cell>
          <cell r="B111">
            <v>83</v>
          </cell>
        </row>
        <row r="112">
          <cell r="A112" t="str">
            <v xml:space="preserve">2008M02 </v>
          </cell>
          <cell r="B112">
            <v>64</v>
          </cell>
        </row>
        <row r="113">
          <cell r="A113" t="str">
            <v xml:space="preserve">2008M03 </v>
          </cell>
          <cell r="B113">
            <v>74</v>
          </cell>
        </row>
        <row r="114">
          <cell r="A114" t="str">
            <v xml:space="preserve">2008M04 </v>
          </cell>
          <cell r="B114">
            <v>60</v>
          </cell>
        </row>
        <row r="115">
          <cell r="A115" t="str">
            <v xml:space="preserve">2008M05 </v>
          </cell>
          <cell r="B115">
            <v>60</v>
          </cell>
        </row>
        <row r="116">
          <cell r="A116" t="str">
            <v xml:space="preserve">2008M06 </v>
          </cell>
          <cell r="B116">
            <v>57</v>
          </cell>
        </row>
        <row r="117">
          <cell r="A117" t="str">
            <v xml:space="preserve">2008M07 </v>
          </cell>
          <cell r="B117">
            <v>64</v>
          </cell>
        </row>
        <row r="118">
          <cell r="A118" t="str">
            <v xml:space="preserve">2008M08 </v>
          </cell>
          <cell r="B118">
            <v>64</v>
          </cell>
        </row>
        <row r="119">
          <cell r="A119" t="str">
            <v xml:space="preserve">2008M09 </v>
          </cell>
          <cell r="B119">
            <v>63</v>
          </cell>
        </row>
        <row r="120">
          <cell r="A120" t="str">
            <v xml:space="preserve">2008M10 </v>
          </cell>
          <cell r="B120">
            <v>61</v>
          </cell>
        </row>
        <row r="121">
          <cell r="A121" t="str">
            <v xml:space="preserve">2008M11 </v>
          </cell>
          <cell r="B121">
            <v>67</v>
          </cell>
        </row>
        <row r="122">
          <cell r="A122" t="str">
            <v xml:space="preserve">2008M12 </v>
          </cell>
          <cell r="B122">
            <v>69</v>
          </cell>
        </row>
        <row r="123">
          <cell r="A123" t="str">
            <v xml:space="preserve">2009M01 </v>
          </cell>
          <cell r="B123">
            <v>84</v>
          </cell>
        </row>
        <row r="124">
          <cell r="A124" t="str">
            <v xml:space="preserve">2009M02 </v>
          </cell>
          <cell r="B124">
            <v>70</v>
          </cell>
        </row>
        <row r="125">
          <cell r="A125" t="str">
            <v xml:space="preserve">2009M03 </v>
          </cell>
          <cell r="B125">
            <v>65</v>
          </cell>
        </row>
        <row r="126">
          <cell r="A126" t="str">
            <v xml:space="preserve">2009M04 </v>
          </cell>
          <cell r="B126">
            <v>73</v>
          </cell>
        </row>
        <row r="127">
          <cell r="A127" t="str">
            <v xml:space="preserve">2009M05 </v>
          </cell>
          <cell r="B127">
            <v>64</v>
          </cell>
        </row>
        <row r="128">
          <cell r="A128" t="str">
            <v xml:space="preserve">2009M06 </v>
          </cell>
          <cell r="B128">
            <v>62</v>
          </cell>
        </row>
        <row r="129">
          <cell r="A129" t="str">
            <v xml:space="preserve">2009M07 </v>
          </cell>
          <cell r="B129">
            <v>63</v>
          </cell>
        </row>
        <row r="130">
          <cell r="A130" t="str">
            <v xml:space="preserve">2009M08 </v>
          </cell>
          <cell r="B130">
            <v>75</v>
          </cell>
        </row>
        <row r="131">
          <cell r="A131" t="str">
            <v xml:space="preserve">2009M09 </v>
          </cell>
          <cell r="B131">
            <v>69</v>
          </cell>
        </row>
        <row r="132">
          <cell r="A132" t="str">
            <v xml:space="preserve">2009M10 </v>
          </cell>
          <cell r="B132">
            <v>79</v>
          </cell>
        </row>
        <row r="133">
          <cell r="A133" t="str">
            <v xml:space="preserve">2009M11 </v>
          </cell>
          <cell r="B133">
            <v>76</v>
          </cell>
        </row>
        <row r="134">
          <cell r="A134" t="str">
            <v xml:space="preserve">2009M12 </v>
          </cell>
          <cell r="B134">
            <v>98</v>
          </cell>
        </row>
        <row r="135">
          <cell r="A135" t="str">
            <v xml:space="preserve">2010M01 </v>
          </cell>
          <cell r="B135">
            <v>70</v>
          </cell>
        </row>
        <row r="136">
          <cell r="A136" t="str">
            <v xml:space="preserve">2010M02 </v>
          </cell>
          <cell r="B136">
            <v>84</v>
          </cell>
        </row>
        <row r="137">
          <cell r="A137" t="str">
            <v xml:space="preserve">2010M03 </v>
          </cell>
          <cell r="B137">
            <v>73</v>
          </cell>
        </row>
        <row r="138">
          <cell r="A138" t="str">
            <v xml:space="preserve">2010M04 </v>
          </cell>
          <cell r="B138">
            <v>78</v>
          </cell>
        </row>
        <row r="139">
          <cell r="A139" t="str">
            <v xml:space="preserve">2010M05 </v>
          </cell>
          <cell r="B139">
            <v>54</v>
          </cell>
        </row>
        <row r="140">
          <cell r="A140" t="str">
            <v xml:space="preserve">2010M06 </v>
          </cell>
          <cell r="B140">
            <v>69</v>
          </cell>
        </row>
        <row r="141">
          <cell r="A141" t="str">
            <v xml:space="preserve">2010M07 </v>
          </cell>
          <cell r="B141">
            <v>83</v>
          </cell>
        </row>
        <row r="142">
          <cell r="A142" t="str">
            <v xml:space="preserve">2010M08 </v>
          </cell>
          <cell r="B142">
            <v>70</v>
          </cell>
        </row>
        <row r="143">
          <cell r="A143" t="str">
            <v xml:space="preserve">2010M09 </v>
          </cell>
          <cell r="B143">
            <v>72</v>
          </cell>
        </row>
        <row r="144">
          <cell r="A144" t="str">
            <v xml:space="preserve">2010M10 </v>
          </cell>
          <cell r="B144">
            <v>70</v>
          </cell>
        </row>
        <row r="145">
          <cell r="A145" t="str">
            <v xml:space="preserve">2010M11 </v>
          </cell>
          <cell r="B145">
            <v>71</v>
          </cell>
        </row>
        <row r="146">
          <cell r="A146" t="str">
            <v xml:space="preserve">2010M12 </v>
          </cell>
          <cell r="B146">
            <v>81</v>
          </cell>
        </row>
        <row r="147">
          <cell r="A147" t="str">
            <v xml:space="preserve">2011M01 </v>
          </cell>
          <cell r="B147">
            <v>85</v>
          </cell>
        </row>
        <row r="148">
          <cell r="A148" t="str">
            <v xml:space="preserve">2011M02 </v>
          </cell>
          <cell r="B148">
            <v>82</v>
          </cell>
        </row>
        <row r="149">
          <cell r="A149" t="str">
            <v xml:space="preserve">2011M03 </v>
          </cell>
          <cell r="B149">
            <v>74</v>
          </cell>
        </row>
        <row r="150">
          <cell r="A150" t="str">
            <v xml:space="preserve">2011M04 </v>
          </cell>
          <cell r="B150">
            <v>65</v>
          </cell>
        </row>
        <row r="151">
          <cell r="A151" t="str">
            <v xml:space="preserve">2011M05 </v>
          </cell>
          <cell r="B151">
            <v>68</v>
          </cell>
        </row>
        <row r="152">
          <cell r="A152" t="str">
            <v xml:space="preserve">2011M06 </v>
          </cell>
          <cell r="B152">
            <v>56</v>
          </cell>
        </row>
        <row r="153">
          <cell r="A153" t="str">
            <v xml:space="preserve">2011M07 </v>
          </cell>
          <cell r="B153">
            <v>82</v>
          </cell>
        </row>
        <row r="154">
          <cell r="A154" t="str">
            <v xml:space="preserve">2011M08 </v>
          </cell>
          <cell r="B154">
            <v>80</v>
          </cell>
        </row>
        <row r="155">
          <cell r="A155" t="str">
            <v xml:space="preserve">2011M09 </v>
          </cell>
          <cell r="B155">
            <v>74</v>
          </cell>
        </row>
        <row r="156">
          <cell r="A156" t="str">
            <v xml:space="preserve">2011M10 </v>
          </cell>
          <cell r="B156">
            <v>66</v>
          </cell>
        </row>
        <row r="157">
          <cell r="A157" t="str">
            <v xml:space="preserve">2011M11 </v>
          </cell>
          <cell r="B157">
            <v>89</v>
          </cell>
        </row>
        <row r="158">
          <cell r="A158" t="str">
            <v xml:space="preserve">2011M12 </v>
          </cell>
          <cell r="B158">
            <v>73</v>
          </cell>
        </row>
        <row r="159">
          <cell r="A159" t="str">
            <v xml:space="preserve">2012M01 </v>
          </cell>
          <cell r="B159">
            <v>97</v>
          </cell>
        </row>
        <row r="160">
          <cell r="A160" t="str">
            <v xml:space="preserve">2012M02 </v>
          </cell>
          <cell r="B160">
            <v>100</v>
          </cell>
        </row>
        <row r="161">
          <cell r="A161" t="str">
            <v xml:space="preserve">2012M03 </v>
          </cell>
          <cell r="B161">
            <v>92</v>
          </cell>
        </row>
        <row r="162">
          <cell r="A162" t="str">
            <v xml:space="preserve">2012M04 </v>
          </cell>
          <cell r="B162">
            <v>69</v>
          </cell>
        </row>
        <row r="163">
          <cell r="A163" t="str">
            <v xml:space="preserve">2012M05 </v>
          </cell>
          <cell r="B163">
            <v>59</v>
          </cell>
        </row>
        <row r="164">
          <cell r="A164" t="str">
            <v xml:space="preserve">2012M06 </v>
          </cell>
          <cell r="B164">
            <v>62</v>
          </cell>
        </row>
        <row r="165">
          <cell r="A165" t="str">
            <v xml:space="preserve">2012M07 </v>
          </cell>
          <cell r="B165">
            <v>60</v>
          </cell>
        </row>
        <row r="166">
          <cell r="A166" t="str">
            <v xml:space="preserve">2012M08 </v>
          </cell>
          <cell r="B166">
            <v>75</v>
          </cell>
        </row>
        <row r="167">
          <cell r="A167" t="str">
            <v xml:space="preserve">2012M09 </v>
          </cell>
          <cell r="B167">
            <v>76</v>
          </cell>
        </row>
        <row r="168">
          <cell r="A168" t="str">
            <v xml:space="preserve">2012M10 </v>
          </cell>
          <cell r="B168">
            <v>72</v>
          </cell>
        </row>
        <row r="169">
          <cell r="A169" t="str">
            <v xml:space="preserve">2012M11 </v>
          </cell>
          <cell r="B169">
            <v>69</v>
          </cell>
        </row>
        <row r="170">
          <cell r="A170" t="str">
            <v xml:space="preserve">2012M12 </v>
          </cell>
          <cell r="B170">
            <v>72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15" workbookViewId="0">
      <selection activeCell="K25" sqref="K25:L25"/>
    </sheetView>
  </sheetViews>
  <sheetFormatPr defaultColWidth="14.42578125" defaultRowHeight="15.75" customHeight="1" x14ac:dyDescent="0.2"/>
  <cols>
    <col min="2" max="2" width="21.140625" style="34" customWidth="1"/>
    <col min="8" max="8" width="14.42578125" customWidth="1"/>
    <col min="11" max="11" width="14.42578125" customWidth="1"/>
  </cols>
  <sheetData>
    <row r="1" spans="1:6" ht="15.75" customHeight="1" x14ac:dyDescent="0.2">
      <c r="A1" s="1" t="s">
        <v>0</v>
      </c>
      <c r="B1" s="35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x14ac:dyDescent="0.25">
      <c r="A2" s="2" t="s">
        <v>6</v>
      </c>
      <c r="B2" s="31">
        <v>6.7649999999999997</v>
      </c>
      <c r="C2" s="1">
        <v>1</v>
      </c>
      <c r="D2">
        <f>RANK(B2,B$2:B$73,1)</f>
        <v>15</v>
      </c>
      <c r="E2">
        <f>D2-C2</f>
        <v>14</v>
      </c>
      <c r="F2">
        <f>E2^2</f>
        <v>196</v>
      </c>
    </row>
    <row r="3" spans="1:6" ht="15" x14ac:dyDescent="0.25">
      <c r="A3" s="2" t="s">
        <v>7</v>
      </c>
      <c r="B3" s="31">
        <v>7.9640000000000004</v>
      </c>
      <c r="C3" s="1">
        <v>2</v>
      </c>
      <c r="D3">
        <f>RANK(B3,B$2:B$73,1)</f>
        <v>29</v>
      </c>
      <c r="E3">
        <f t="shared" ref="E3:E33" si="0">D3-C3</f>
        <v>27</v>
      </c>
      <c r="F3">
        <f t="shared" ref="F3:F33" si="1">E3^2</f>
        <v>729</v>
      </c>
    </row>
    <row r="4" spans="1:6" ht="15" x14ac:dyDescent="0.25">
      <c r="A4" s="2" t="s">
        <v>8</v>
      </c>
      <c r="B4" s="31">
        <v>7.2290000000000001</v>
      </c>
      <c r="C4" s="1">
        <v>3</v>
      </c>
      <c r="D4">
        <f t="shared" ref="D2:D33" si="2">RANK(B4,B$2:B$73,1)</f>
        <v>22</v>
      </c>
      <c r="E4">
        <f t="shared" si="0"/>
        <v>19</v>
      </c>
      <c r="F4">
        <f t="shared" si="1"/>
        <v>361</v>
      </c>
    </row>
    <row r="5" spans="1:6" ht="15" x14ac:dyDescent="0.25">
      <c r="A5" s="2" t="s">
        <v>9</v>
      </c>
      <c r="B5" s="31">
        <v>8.1920000000000002</v>
      </c>
      <c r="C5" s="1">
        <v>4</v>
      </c>
      <c r="D5">
        <f t="shared" si="2"/>
        <v>31</v>
      </c>
      <c r="E5">
        <f t="shared" si="0"/>
        <v>27</v>
      </c>
      <c r="F5">
        <f t="shared" si="1"/>
        <v>729</v>
      </c>
    </row>
    <row r="6" spans="1:6" ht="15" x14ac:dyDescent="0.25">
      <c r="A6" s="2" t="s">
        <v>10</v>
      </c>
      <c r="B6" s="31">
        <v>7.7919999999999998</v>
      </c>
      <c r="C6" s="1">
        <v>5</v>
      </c>
      <c r="D6">
        <f t="shared" si="2"/>
        <v>26</v>
      </c>
      <c r="E6">
        <f t="shared" si="0"/>
        <v>21</v>
      </c>
      <c r="F6">
        <f t="shared" si="1"/>
        <v>441</v>
      </c>
    </row>
    <row r="7" spans="1:6" ht="15" x14ac:dyDescent="0.25">
      <c r="A7" s="2" t="s">
        <v>11</v>
      </c>
      <c r="B7" s="31">
        <v>7.3659999999999997</v>
      </c>
      <c r="C7" s="1">
        <v>6</v>
      </c>
      <c r="D7">
        <f t="shared" si="2"/>
        <v>23</v>
      </c>
      <c r="E7">
        <f t="shared" si="0"/>
        <v>17</v>
      </c>
      <c r="F7">
        <f t="shared" si="1"/>
        <v>289</v>
      </c>
    </row>
    <row r="8" spans="1:6" ht="15" x14ac:dyDescent="0.25">
      <c r="A8" s="2" t="s">
        <v>12</v>
      </c>
      <c r="B8" s="31">
        <v>8.2249999999999996</v>
      </c>
      <c r="C8" s="1">
        <v>7</v>
      </c>
      <c r="D8">
        <f t="shared" si="2"/>
        <v>32</v>
      </c>
      <c r="E8">
        <f t="shared" si="0"/>
        <v>25</v>
      </c>
      <c r="F8">
        <f t="shared" si="1"/>
        <v>625</v>
      </c>
    </row>
    <row r="9" spans="1:6" ht="15" x14ac:dyDescent="0.25">
      <c r="A9" s="2" t="s">
        <v>13</v>
      </c>
      <c r="B9" s="31">
        <v>5.0190000000000001</v>
      </c>
      <c r="C9" s="1">
        <v>8</v>
      </c>
      <c r="D9">
        <f t="shared" si="2"/>
        <v>5</v>
      </c>
      <c r="E9">
        <f t="shared" si="0"/>
        <v>-3</v>
      </c>
      <c r="F9">
        <f t="shared" si="1"/>
        <v>9</v>
      </c>
    </row>
    <row r="10" spans="1:6" ht="15" x14ac:dyDescent="0.25">
      <c r="A10" s="2" t="s">
        <v>14</v>
      </c>
      <c r="B10" s="31">
        <v>6.6479999999999997</v>
      </c>
      <c r="C10" s="1">
        <v>9</v>
      </c>
      <c r="D10">
        <f t="shared" si="2"/>
        <v>12</v>
      </c>
      <c r="E10">
        <f t="shared" si="0"/>
        <v>3</v>
      </c>
      <c r="F10">
        <f t="shared" si="1"/>
        <v>9</v>
      </c>
    </row>
    <row r="11" spans="1:6" ht="15" x14ac:dyDescent="0.25">
      <c r="A11" s="2" t="s">
        <v>15</v>
      </c>
      <c r="B11" s="31">
        <v>7.9059999999999997</v>
      </c>
      <c r="C11" s="1">
        <v>10</v>
      </c>
      <c r="D11">
        <f t="shared" si="2"/>
        <v>28</v>
      </c>
      <c r="E11">
        <f t="shared" si="0"/>
        <v>18</v>
      </c>
      <c r="F11">
        <f t="shared" si="1"/>
        <v>324</v>
      </c>
    </row>
    <row r="12" spans="1:6" ht="15" x14ac:dyDescent="0.25">
      <c r="A12" s="2" t="s">
        <v>16</v>
      </c>
      <c r="B12" s="31">
        <v>9.8030000000000008</v>
      </c>
      <c r="C12" s="1">
        <v>11</v>
      </c>
      <c r="D12">
        <f t="shared" si="2"/>
        <v>51</v>
      </c>
      <c r="E12">
        <f t="shared" si="0"/>
        <v>40</v>
      </c>
      <c r="F12">
        <f t="shared" si="1"/>
        <v>1600</v>
      </c>
    </row>
    <row r="13" spans="1:6" ht="15" x14ac:dyDescent="0.25">
      <c r="A13" s="2" t="s">
        <v>17</v>
      </c>
      <c r="B13" s="31">
        <v>8.9809999999999999</v>
      </c>
      <c r="C13" s="1">
        <v>12</v>
      </c>
      <c r="D13">
        <f t="shared" si="2"/>
        <v>37</v>
      </c>
      <c r="E13">
        <f t="shared" si="0"/>
        <v>25</v>
      </c>
      <c r="F13">
        <f t="shared" si="1"/>
        <v>625</v>
      </c>
    </row>
    <row r="14" spans="1:6" ht="15" x14ac:dyDescent="0.25">
      <c r="A14" s="2" t="s">
        <v>18</v>
      </c>
      <c r="B14" s="31">
        <v>9.2210000000000001</v>
      </c>
      <c r="C14" s="1">
        <v>13</v>
      </c>
      <c r="D14">
        <f t="shared" si="2"/>
        <v>39</v>
      </c>
      <c r="E14">
        <f t="shared" si="0"/>
        <v>26</v>
      </c>
      <c r="F14">
        <f t="shared" si="1"/>
        <v>676</v>
      </c>
    </row>
    <row r="15" spans="1:6" ht="15" x14ac:dyDescent="0.25">
      <c r="A15" s="2" t="s">
        <v>19</v>
      </c>
      <c r="B15" s="31">
        <v>9.1210000000000004</v>
      </c>
      <c r="C15" s="1">
        <v>14</v>
      </c>
      <c r="D15">
        <f t="shared" si="2"/>
        <v>38</v>
      </c>
      <c r="E15">
        <f t="shared" si="0"/>
        <v>24</v>
      </c>
      <c r="F15">
        <f t="shared" si="1"/>
        <v>576</v>
      </c>
    </row>
    <row r="16" spans="1:6" ht="15" x14ac:dyDescent="0.25">
      <c r="A16" s="2" t="s">
        <v>20</v>
      </c>
      <c r="B16" s="31">
        <v>9.6270000000000007</v>
      </c>
      <c r="C16" s="1">
        <v>15</v>
      </c>
      <c r="D16">
        <f t="shared" si="2"/>
        <v>49</v>
      </c>
      <c r="E16">
        <f t="shared" si="0"/>
        <v>34</v>
      </c>
      <c r="F16">
        <f t="shared" si="1"/>
        <v>1156</v>
      </c>
    </row>
    <row r="17" spans="1:12" ht="15" x14ac:dyDescent="0.25">
      <c r="A17" s="2" t="s">
        <v>21</v>
      </c>
      <c r="B17" s="31">
        <v>9.4290000000000003</v>
      </c>
      <c r="C17" s="1">
        <v>16</v>
      </c>
      <c r="D17">
        <f t="shared" si="2"/>
        <v>43</v>
      </c>
      <c r="E17">
        <f t="shared" si="0"/>
        <v>27</v>
      </c>
      <c r="F17">
        <f t="shared" si="1"/>
        <v>729</v>
      </c>
    </row>
    <row r="18" spans="1:12" ht="15" x14ac:dyDescent="0.25">
      <c r="A18" s="2" t="s">
        <v>22</v>
      </c>
      <c r="B18" s="31">
        <v>7.8789999999999996</v>
      </c>
      <c r="C18" s="1">
        <v>17</v>
      </c>
      <c r="D18">
        <f t="shared" si="2"/>
        <v>27</v>
      </c>
      <c r="E18">
        <f t="shared" si="0"/>
        <v>10</v>
      </c>
      <c r="F18">
        <f t="shared" si="1"/>
        <v>100</v>
      </c>
    </row>
    <row r="19" spans="1:12" ht="15" x14ac:dyDescent="0.25">
      <c r="A19" s="2" t="s">
        <v>23</v>
      </c>
      <c r="B19" s="31">
        <v>7.1559999999999997</v>
      </c>
      <c r="C19" s="1">
        <v>18</v>
      </c>
      <c r="D19">
        <f t="shared" si="2"/>
        <v>21</v>
      </c>
      <c r="E19">
        <f t="shared" si="0"/>
        <v>3</v>
      </c>
      <c r="F19">
        <f t="shared" si="1"/>
        <v>9</v>
      </c>
    </row>
    <row r="20" spans="1:12" ht="15" x14ac:dyDescent="0.25">
      <c r="A20" s="2" t="s">
        <v>24</v>
      </c>
      <c r="B20" s="31">
        <v>9.5449999999999999</v>
      </c>
      <c r="C20" s="1">
        <v>19</v>
      </c>
      <c r="D20">
        <f t="shared" si="2"/>
        <v>47</v>
      </c>
      <c r="E20">
        <f t="shared" si="0"/>
        <v>28</v>
      </c>
      <c r="F20">
        <f t="shared" si="1"/>
        <v>784</v>
      </c>
    </row>
    <row r="21" spans="1:12" ht="15" x14ac:dyDescent="0.25">
      <c r="A21" s="2" t="s">
        <v>25</v>
      </c>
      <c r="B21" s="31">
        <v>2.883</v>
      </c>
      <c r="C21" s="1">
        <v>20</v>
      </c>
      <c r="D21">
        <f t="shared" si="2"/>
        <v>1</v>
      </c>
      <c r="E21">
        <f t="shared" si="0"/>
        <v>-19</v>
      </c>
      <c r="F21">
        <f t="shared" si="1"/>
        <v>361</v>
      </c>
    </row>
    <row r="22" spans="1:12" ht="15" x14ac:dyDescent="0.25">
      <c r="A22" s="2" t="s">
        <v>26</v>
      </c>
      <c r="B22" s="31">
        <v>7.0590000000000002</v>
      </c>
      <c r="C22" s="1">
        <v>21</v>
      </c>
      <c r="D22">
        <f t="shared" si="2"/>
        <v>20</v>
      </c>
      <c r="E22">
        <f t="shared" si="0"/>
        <v>-1</v>
      </c>
      <c r="F22">
        <f t="shared" si="1"/>
        <v>1</v>
      </c>
    </row>
    <row r="23" spans="1:12" thickBot="1" x14ac:dyDescent="0.3">
      <c r="A23" s="2" t="s">
        <v>27</v>
      </c>
      <c r="B23" s="31">
        <v>8.7729999999999997</v>
      </c>
      <c r="C23" s="1">
        <v>22</v>
      </c>
      <c r="D23">
        <f t="shared" si="2"/>
        <v>36</v>
      </c>
      <c r="E23">
        <f t="shared" si="0"/>
        <v>14</v>
      </c>
      <c r="F23">
        <f t="shared" si="1"/>
        <v>196</v>
      </c>
    </row>
    <row r="24" spans="1:12" ht="16.5" x14ac:dyDescent="0.25">
      <c r="A24" s="2" t="s">
        <v>28</v>
      </c>
      <c r="B24" s="31">
        <v>9.92</v>
      </c>
      <c r="C24" s="1">
        <v>23</v>
      </c>
      <c r="D24">
        <f t="shared" si="2"/>
        <v>55</v>
      </c>
      <c r="E24">
        <f t="shared" si="0"/>
        <v>32</v>
      </c>
      <c r="F24">
        <f t="shared" si="1"/>
        <v>1024</v>
      </c>
      <c r="H24" s="64" t="s">
        <v>130</v>
      </c>
      <c r="I24" s="65"/>
      <c r="K24" s="66" t="s">
        <v>139</v>
      </c>
      <c r="L24" s="66"/>
    </row>
    <row r="25" spans="1:12" ht="16.5" x14ac:dyDescent="0.25">
      <c r="A25" s="2" t="s">
        <v>29</v>
      </c>
      <c r="B25" s="31">
        <v>10.38</v>
      </c>
      <c r="C25" s="1">
        <v>24</v>
      </c>
      <c r="D25">
        <f t="shared" si="2"/>
        <v>65</v>
      </c>
      <c r="E25">
        <f t="shared" si="0"/>
        <v>41</v>
      </c>
      <c r="F25">
        <f t="shared" si="1"/>
        <v>1681</v>
      </c>
      <c r="H25" s="26" t="s">
        <v>78</v>
      </c>
      <c r="I25" s="27">
        <f>SUM(F2:F73)</f>
        <v>62034</v>
      </c>
      <c r="K25" s="66" t="s">
        <v>140</v>
      </c>
      <c r="L25" s="66"/>
    </row>
    <row r="26" spans="1:12" ht="15" x14ac:dyDescent="0.25">
      <c r="A26" s="2" t="s">
        <v>30</v>
      </c>
      <c r="B26" s="31">
        <v>10.917999999999999</v>
      </c>
      <c r="C26" s="1">
        <v>25</v>
      </c>
      <c r="D26">
        <f t="shared" si="2"/>
        <v>71</v>
      </c>
      <c r="E26">
        <f t="shared" si="0"/>
        <v>46</v>
      </c>
      <c r="F26">
        <f t="shared" si="1"/>
        <v>2116</v>
      </c>
      <c r="H26" s="26" t="s">
        <v>79</v>
      </c>
      <c r="I26" s="27">
        <f>COUNT(B2:B73)</f>
        <v>72</v>
      </c>
    </row>
    <row r="27" spans="1:12" ht="15" x14ac:dyDescent="0.25">
      <c r="A27" s="2" t="s">
        <v>31</v>
      </c>
      <c r="B27" s="31">
        <v>9.859</v>
      </c>
      <c r="C27" s="1">
        <v>26</v>
      </c>
      <c r="D27">
        <f t="shared" si="2"/>
        <v>52</v>
      </c>
      <c r="E27">
        <f t="shared" si="0"/>
        <v>26</v>
      </c>
      <c r="F27">
        <f t="shared" si="1"/>
        <v>676</v>
      </c>
      <c r="H27" s="28" t="s">
        <v>81</v>
      </c>
      <c r="I27" s="27">
        <f>1-(6*SUM(F2:F73))/(C73*(C73^2-1))</f>
        <v>2.6046691105536812E-3</v>
      </c>
    </row>
    <row r="28" spans="1:12" thickBot="1" x14ac:dyDescent="0.3">
      <c r="A28" s="2" t="s">
        <v>32</v>
      </c>
      <c r="B28" s="31">
        <v>10.332000000000001</v>
      </c>
      <c r="C28" s="1">
        <v>27</v>
      </c>
      <c r="D28">
        <f t="shared" si="2"/>
        <v>64</v>
      </c>
      <c r="E28">
        <f t="shared" si="0"/>
        <v>37</v>
      </c>
      <c r="F28">
        <f t="shared" si="1"/>
        <v>1369</v>
      </c>
      <c r="H28" s="29" t="s">
        <v>80</v>
      </c>
      <c r="I28" s="30">
        <f>SQRT(I26-1)*I27</f>
        <v>2.1947332035091371E-2</v>
      </c>
    </row>
    <row r="29" spans="1:12" ht="15" x14ac:dyDescent="0.25">
      <c r="A29" s="2" t="s">
        <v>33</v>
      </c>
      <c r="B29" s="31">
        <v>10.041</v>
      </c>
      <c r="C29" s="1">
        <v>28</v>
      </c>
      <c r="D29">
        <f t="shared" si="2"/>
        <v>58</v>
      </c>
      <c r="E29">
        <f t="shared" si="0"/>
        <v>30</v>
      </c>
      <c r="F29">
        <f t="shared" si="1"/>
        <v>900</v>
      </c>
    </row>
    <row r="30" spans="1:12" ht="15" x14ac:dyDescent="0.25">
      <c r="A30" s="2" t="s">
        <v>34</v>
      </c>
      <c r="B30" s="31">
        <v>9.4939999999999998</v>
      </c>
      <c r="C30" s="1">
        <v>29</v>
      </c>
      <c r="D30">
        <f t="shared" si="2"/>
        <v>44</v>
      </c>
      <c r="E30">
        <f t="shared" si="0"/>
        <v>15</v>
      </c>
      <c r="F30">
        <f t="shared" si="1"/>
        <v>225</v>
      </c>
      <c r="H30" s="3" t="s">
        <v>131</v>
      </c>
    </row>
    <row r="31" spans="1:12" ht="15" x14ac:dyDescent="0.25">
      <c r="A31" s="2" t="s">
        <v>35</v>
      </c>
      <c r="B31" s="31">
        <v>9.8640000000000008</v>
      </c>
      <c r="C31" s="1">
        <v>30</v>
      </c>
      <c r="D31">
        <f t="shared" si="2"/>
        <v>54</v>
      </c>
      <c r="E31">
        <f t="shared" si="0"/>
        <v>24</v>
      </c>
      <c r="F31">
        <f t="shared" si="1"/>
        <v>576</v>
      </c>
    </row>
    <row r="32" spans="1:12" ht="15" x14ac:dyDescent="0.25">
      <c r="A32" s="2" t="s">
        <v>36</v>
      </c>
      <c r="B32" s="31">
        <v>7.5629999999999997</v>
      </c>
      <c r="C32" s="1">
        <v>31</v>
      </c>
      <c r="D32">
        <f t="shared" si="2"/>
        <v>24</v>
      </c>
      <c r="E32">
        <f t="shared" si="0"/>
        <v>-7</v>
      </c>
      <c r="F32">
        <f t="shared" si="1"/>
        <v>49</v>
      </c>
    </row>
    <row r="33" spans="1:6" ht="15" x14ac:dyDescent="0.25">
      <c r="A33" s="2" t="s">
        <v>37</v>
      </c>
      <c r="B33" s="31">
        <v>6.4779999999999998</v>
      </c>
      <c r="C33" s="1">
        <v>32</v>
      </c>
      <c r="D33">
        <f t="shared" si="2"/>
        <v>9</v>
      </c>
      <c r="E33">
        <f t="shared" si="0"/>
        <v>-23</v>
      </c>
      <c r="F33">
        <f t="shared" si="1"/>
        <v>529</v>
      </c>
    </row>
    <row r="34" spans="1:6" ht="15" x14ac:dyDescent="0.25">
      <c r="A34" s="2" t="s">
        <v>38</v>
      </c>
      <c r="B34" s="31">
        <v>6.8730000000000002</v>
      </c>
      <c r="C34" s="1">
        <v>33</v>
      </c>
      <c r="D34">
        <f t="shared" ref="D34:D65" si="3">RANK(B34,B$2:B$73,1)</f>
        <v>17</v>
      </c>
      <c r="E34">
        <f t="shared" ref="E34:E65" si="4">D34-C34</f>
        <v>-16</v>
      </c>
      <c r="F34">
        <f t="shared" ref="F34:F65" si="5">E34^2</f>
        <v>256</v>
      </c>
    </row>
    <row r="35" spans="1:6" ht="15" x14ac:dyDescent="0.25">
      <c r="A35" s="2" t="s">
        <v>39</v>
      </c>
      <c r="B35" s="31">
        <v>9.52</v>
      </c>
      <c r="C35" s="1">
        <v>34</v>
      </c>
      <c r="D35">
        <f t="shared" si="3"/>
        <v>45</v>
      </c>
      <c r="E35">
        <f t="shared" si="4"/>
        <v>11</v>
      </c>
      <c r="F35">
        <f t="shared" si="5"/>
        <v>121</v>
      </c>
    </row>
    <row r="36" spans="1:6" ht="15" x14ac:dyDescent="0.25">
      <c r="A36" s="2" t="s">
        <v>40</v>
      </c>
      <c r="B36" s="31">
        <v>10.085000000000001</v>
      </c>
      <c r="C36" s="1">
        <v>35</v>
      </c>
      <c r="D36">
        <f t="shared" si="3"/>
        <v>59</v>
      </c>
      <c r="E36">
        <f t="shared" si="4"/>
        <v>24</v>
      </c>
      <c r="F36">
        <f t="shared" si="5"/>
        <v>576</v>
      </c>
    </row>
    <row r="37" spans="1:6" ht="15" x14ac:dyDescent="0.25">
      <c r="A37" s="2" t="s">
        <v>41</v>
      </c>
      <c r="B37" s="31">
        <v>9.6240000000000006</v>
      </c>
      <c r="C37" s="1">
        <v>36</v>
      </c>
      <c r="D37">
        <f t="shared" si="3"/>
        <v>48</v>
      </c>
      <c r="E37">
        <f t="shared" si="4"/>
        <v>12</v>
      </c>
      <c r="F37">
        <f t="shared" si="5"/>
        <v>144</v>
      </c>
    </row>
    <row r="38" spans="1:6" ht="15" x14ac:dyDescent="0.25">
      <c r="A38" s="2" t="s">
        <v>42</v>
      </c>
      <c r="B38" s="31">
        <v>10.785</v>
      </c>
      <c r="C38" s="1">
        <v>37</v>
      </c>
      <c r="D38">
        <f t="shared" si="3"/>
        <v>70</v>
      </c>
      <c r="E38">
        <f t="shared" si="4"/>
        <v>33</v>
      </c>
      <c r="F38">
        <f t="shared" si="5"/>
        <v>1089</v>
      </c>
    </row>
    <row r="39" spans="1:6" ht="15" x14ac:dyDescent="0.25">
      <c r="A39" s="2" t="s">
        <v>43</v>
      </c>
      <c r="B39" s="31">
        <v>9.9700000000000006</v>
      </c>
      <c r="C39" s="1">
        <v>38</v>
      </c>
      <c r="D39">
        <f t="shared" si="3"/>
        <v>56</v>
      </c>
      <c r="E39">
        <f t="shared" si="4"/>
        <v>18</v>
      </c>
      <c r="F39">
        <f t="shared" si="5"/>
        <v>324</v>
      </c>
    </row>
    <row r="40" spans="1:6" ht="15" x14ac:dyDescent="0.25">
      <c r="A40" s="2" t="s">
        <v>44</v>
      </c>
      <c r="B40" s="31">
        <v>9.859</v>
      </c>
      <c r="C40" s="1">
        <v>39</v>
      </c>
      <c r="D40">
        <f t="shared" si="3"/>
        <v>52</v>
      </c>
      <c r="E40">
        <f t="shared" si="4"/>
        <v>13</v>
      </c>
      <c r="F40">
        <f t="shared" si="5"/>
        <v>169</v>
      </c>
    </row>
    <row r="41" spans="1:6" ht="15" x14ac:dyDescent="0.25">
      <c r="A41" s="2" t="s">
        <v>45</v>
      </c>
      <c r="B41" s="31">
        <v>9.3699999999999992</v>
      </c>
      <c r="C41" s="1">
        <v>40</v>
      </c>
      <c r="D41">
        <f t="shared" si="3"/>
        <v>41</v>
      </c>
      <c r="E41">
        <f t="shared" si="4"/>
        <v>1</v>
      </c>
      <c r="F41">
        <f t="shared" si="5"/>
        <v>1</v>
      </c>
    </row>
    <row r="42" spans="1:6" ht="15" x14ac:dyDescent="0.25">
      <c r="A42" s="2" t="s">
        <v>46</v>
      </c>
      <c r="B42" s="31">
        <v>10.172000000000001</v>
      </c>
      <c r="C42" s="1">
        <v>41</v>
      </c>
      <c r="D42">
        <f t="shared" si="3"/>
        <v>60</v>
      </c>
      <c r="E42">
        <f t="shared" si="4"/>
        <v>19</v>
      </c>
      <c r="F42">
        <f t="shared" si="5"/>
        <v>361</v>
      </c>
    </row>
    <row r="43" spans="1:6" ht="15" x14ac:dyDescent="0.25">
      <c r="A43" s="2" t="s">
        <v>47</v>
      </c>
      <c r="B43" s="31">
        <v>9.6300000000000008</v>
      </c>
      <c r="C43" s="1">
        <v>42</v>
      </c>
      <c r="D43">
        <f t="shared" si="3"/>
        <v>50</v>
      </c>
      <c r="E43">
        <f t="shared" si="4"/>
        <v>8</v>
      </c>
      <c r="F43">
        <f t="shared" si="5"/>
        <v>64</v>
      </c>
    </row>
    <row r="44" spans="1:6" ht="15" x14ac:dyDescent="0.25">
      <c r="A44" s="2" t="s">
        <v>48</v>
      </c>
      <c r="B44" s="31">
        <v>4.8719999999999999</v>
      </c>
      <c r="C44" s="1">
        <v>43</v>
      </c>
      <c r="D44">
        <f t="shared" si="3"/>
        <v>4</v>
      </c>
      <c r="E44">
        <f t="shared" si="4"/>
        <v>-39</v>
      </c>
      <c r="F44">
        <f t="shared" si="5"/>
        <v>1521</v>
      </c>
    </row>
    <row r="45" spans="1:6" ht="15" x14ac:dyDescent="0.25">
      <c r="A45" s="2" t="s">
        <v>49</v>
      </c>
      <c r="B45" s="31">
        <v>8.673</v>
      </c>
      <c r="C45" s="1">
        <v>44</v>
      </c>
      <c r="D45">
        <f t="shared" si="3"/>
        <v>35</v>
      </c>
      <c r="E45">
        <f t="shared" si="4"/>
        <v>-9</v>
      </c>
      <c r="F45">
        <f t="shared" si="5"/>
        <v>81</v>
      </c>
    </row>
    <row r="46" spans="1:6" ht="15" x14ac:dyDescent="0.25">
      <c r="A46" s="2" t="s">
        <v>50</v>
      </c>
      <c r="B46" s="31">
        <v>7.593</v>
      </c>
      <c r="C46" s="1">
        <v>45</v>
      </c>
      <c r="D46">
        <f t="shared" si="3"/>
        <v>25</v>
      </c>
      <c r="E46">
        <f t="shared" si="4"/>
        <v>-20</v>
      </c>
      <c r="F46">
        <f t="shared" si="5"/>
        <v>400</v>
      </c>
    </row>
    <row r="47" spans="1:6" ht="15" x14ac:dyDescent="0.25">
      <c r="A47" s="2" t="s">
        <v>51</v>
      </c>
      <c r="B47" s="31">
        <v>9.3510000000000009</v>
      </c>
      <c r="C47" s="1">
        <v>46</v>
      </c>
      <c r="D47">
        <f t="shared" si="3"/>
        <v>40</v>
      </c>
      <c r="E47">
        <f t="shared" si="4"/>
        <v>-6</v>
      </c>
      <c r="F47">
        <f t="shared" si="5"/>
        <v>36</v>
      </c>
    </row>
    <row r="48" spans="1:6" ht="15" x14ac:dyDescent="0.25">
      <c r="A48" s="2" t="s">
        <v>52</v>
      </c>
      <c r="B48" s="31">
        <v>10.305999999999999</v>
      </c>
      <c r="C48" s="1">
        <v>47</v>
      </c>
      <c r="D48">
        <f t="shared" si="3"/>
        <v>62</v>
      </c>
      <c r="E48">
        <f t="shared" si="4"/>
        <v>15</v>
      </c>
      <c r="F48">
        <f t="shared" si="5"/>
        <v>225</v>
      </c>
    </row>
    <row r="49" spans="1:6" ht="15" x14ac:dyDescent="0.25">
      <c r="A49" s="2" t="s">
        <v>53</v>
      </c>
      <c r="B49" s="31">
        <v>10.677</v>
      </c>
      <c r="C49" s="1">
        <v>48</v>
      </c>
      <c r="D49">
        <f t="shared" si="3"/>
        <v>68</v>
      </c>
      <c r="E49">
        <f t="shared" si="4"/>
        <v>20</v>
      </c>
      <c r="F49">
        <f t="shared" si="5"/>
        <v>400</v>
      </c>
    </row>
    <row r="50" spans="1:6" ht="15" x14ac:dyDescent="0.25">
      <c r="A50" s="2" t="s">
        <v>54</v>
      </c>
      <c r="B50" s="31">
        <v>11.252000000000001</v>
      </c>
      <c r="C50" s="1">
        <v>49</v>
      </c>
      <c r="D50">
        <f t="shared" si="3"/>
        <v>72</v>
      </c>
      <c r="E50">
        <f t="shared" si="4"/>
        <v>23</v>
      </c>
      <c r="F50">
        <f t="shared" si="5"/>
        <v>529</v>
      </c>
    </row>
    <row r="51" spans="1:6" ht="15" x14ac:dyDescent="0.25">
      <c r="A51" s="2" t="s">
        <v>55</v>
      </c>
      <c r="B51" s="31">
        <v>10.305999999999999</v>
      </c>
      <c r="C51" s="1">
        <v>50</v>
      </c>
      <c r="D51">
        <f t="shared" si="3"/>
        <v>62</v>
      </c>
      <c r="E51">
        <f t="shared" si="4"/>
        <v>12</v>
      </c>
      <c r="F51">
        <f t="shared" si="5"/>
        <v>144</v>
      </c>
    </row>
    <row r="52" spans="1:6" ht="15" x14ac:dyDescent="0.25">
      <c r="A52" s="2" t="s">
        <v>56</v>
      </c>
      <c r="B52" s="31">
        <v>10.738</v>
      </c>
      <c r="C52" s="1">
        <v>51</v>
      </c>
      <c r="D52">
        <f t="shared" si="3"/>
        <v>69</v>
      </c>
      <c r="E52">
        <f t="shared" si="4"/>
        <v>18</v>
      </c>
      <c r="F52">
        <f t="shared" si="5"/>
        <v>324</v>
      </c>
    </row>
    <row r="53" spans="1:6" ht="15" x14ac:dyDescent="0.25">
      <c r="A53" s="2" t="s">
        <v>57</v>
      </c>
      <c r="B53" s="31">
        <v>10.039</v>
      </c>
      <c r="C53" s="1">
        <v>52</v>
      </c>
      <c r="D53">
        <f t="shared" si="3"/>
        <v>57</v>
      </c>
      <c r="E53">
        <f t="shared" si="4"/>
        <v>5</v>
      </c>
      <c r="F53">
        <f t="shared" si="5"/>
        <v>25</v>
      </c>
    </row>
    <row r="54" spans="1:6" ht="15" x14ac:dyDescent="0.25">
      <c r="A54" s="2" t="s">
        <v>58</v>
      </c>
      <c r="B54" s="31">
        <v>8.3279999999999994</v>
      </c>
      <c r="C54" s="1">
        <v>53</v>
      </c>
      <c r="D54">
        <f t="shared" si="3"/>
        <v>33</v>
      </c>
      <c r="E54">
        <f t="shared" si="4"/>
        <v>-20</v>
      </c>
      <c r="F54">
        <f t="shared" si="5"/>
        <v>400</v>
      </c>
    </row>
    <row r="55" spans="1:6" ht="15" x14ac:dyDescent="0.25">
      <c r="A55" s="2" t="s">
        <v>59</v>
      </c>
      <c r="B55" s="31">
        <v>7</v>
      </c>
      <c r="C55" s="1">
        <v>54</v>
      </c>
      <c r="D55">
        <f t="shared" si="3"/>
        <v>18</v>
      </c>
      <c r="E55">
        <f t="shared" si="4"/>
        <v>-36</v>
      </c>
      <c r="F55">
        <f t="shared" si="5"/>
        <v>1296</v>
      </c>
    </row>
    <row r="56" spans="1:6" ht="15" x14ac:dyDescent="0.25">
      <c r="A56" s="2" t="s">
        <v>60</v>
      </c>
      <c r="B56" s="31">
        <v>3.456</v>
      </c>
      <c r="C56" s="1">
        <v>55</v>
      </c>
      <c r="D56">
        <f t="shared" si="3"/>
        <v>2</v>
      </c>
      <c r="E56">
        <f t="shared" si="4"/>
        <v>-53</v>
      </c>
      <c r="F56">
        <f t="shared" si="5"/>
        <v>2809</v>
      </c>
    </row>
    <row r="57" spans="1:6" ht="15" x14ac:dyDescent="0.25">
      <c r="A57" s="2" t="s">
        <v>61</v>
      </c>
      <c r="B57" s="31">
        <v>7.0140000000000002</v>
      </c>
      <c r="C57" s="1">
        <v>56</v>
      </c>
      <c r="D57">
        <f t="shared" si="3"/>
        <v>19</v>
      </c>
      <c r="E57">
        <f t="shared" si="4"/>
        <v>-37</v>
      </c>
      <c r="F57">
        <f t="shared" si="5"/>
        <v>1369</v>
      </c>
    </row>
    <row r="58" spans="1:6" ht="15" x14ac:dyDescent="0.25">
      <c r="A58" s="2" t="s">
        <v>62</v>
      </c>
      <c r="B58" s="31">
        <v>6.266</v>
      </c>
      <c r="C58" s="1">
        <v>57</v>
      </c>
      <c r="D58">
        <f t="shared" si="3"/>
        <v>8</v>
      </c>
      <c r="E58">
        <f t="shared" si="4"/>
        <v>-49</v>
      </c>
      <c r="F58">
        <f t="shared" si="5"/>
        <v>2401</v>
      </c>
    </row>
    <row r="59" spans="1:6" ht="15" x14ac:dyDescent="0.25">
      <c r="A59" s="2" t="s">
        <v>63</v>
      </c>
      <c r="B59" s="31">
        <v>8.0399999999999991</v>
      </c>
      <c r="C59" s="1">
        <v>58</v>
      </c>
      <c r="D59">
        <f t="shared" si="3"/>
        <v>30</v>
      </c>
      <c r="E59">
        <f t="shared" si="4"/>
        <v>-28</v>
      </c>
      <c r="F59">
        <f t="shared" si="5"/>
        <v>784</v>
      </c>
    </row>
    <row r="60" spans="1:6" ht="15" x14ac:dyDescent="0.25">
      <c r="A60" s="2" t="s">
        <v>64</v>
      </c>
      <c r="B60" s="31">
        <v>9.3960000000000008</v>
      </c>
      <c r="C60" s="1">
        <v>59</v>
      </c>
      <c r="D60">
        <f t="shared" si="3"/>
        <v>42</v>
      </c>
      <c r="E60">
        <f t="shared" si="4"/>
        <v>-17</v>
      </c>
      <c r="F60">
        <f t="shared" si="5"/>
        <v>289</v>
      </c>
    </row>
    <row r="61" spans="1:6" ht="15" x14ac:dyDescent="0.25">
      <c r="A61" s="2" t="s">
        <v>65</v>
      </c>
      <c r="B61" s="31">
        <v>10.191000000000001</v>
      </c>
      <c r="C61" s="1">
        <v>60</v>
      </c>
      <c r="D61">
        <f t="shared" si="3"/>
        <v>61</v>
      </c>
      <c r="E61">
        <f t="shared" si="4"/>
        <v>1</v>
      </c>
      <c r="F61">
        <f t="shared" si="5"/>
        <v>1</v>
      </c>
    </row>
    <row r="62" spans="1:6" ht="15" x14ac:dyDescent="0.25">
      <c r="A62" s="2" t="s">
        <v>66</v>
      </c>
      <c r="B62" s="31">
        <v>8.43</v>
      </c>
      <c r="C62" s="1">
        <v>61</v>
      </c>
      <c r="D62">
        <f t="shared" si="3"/>
        <v>34</v>
      </c>
      <c r="E62">
        <f t="shared" si="4"/>
        <v>-27</v>
      </c>
      <c r="F62">
        <f t="shared" si="5"/>
        <v>729</v>
      </c>
    </row>
    <row r="63" spans="1:6" ht="15" x14ac:dyDescent="0.25">
      <c r="A63" s="23" t="s">
        <v>67</v>
      </c>
      <c r="B63" s="32">
        <v>6.5549999999999997</v>
      </c>
      <c r="C63" s="24">
        <v>62</v>
      </c>
      <c r="D63" s="25">
        <f t="shared" si="3"/>
        <v>11</v>
      </c>
      <c r="E63" s="25">
        <f t="shared" si="4"/>
        <v>-51</v>
      </c>
      <c r="F63" s="25">
        <f t="shared" si="5"/>
        <v>2601</v>
      </c>
    </row>
    <row r="64" spans="1:6" ht="15" x14ac:dyDescent="0.25">
      <c r="A64" s="23" t="s">
        <v>68</v>
      </c>
      <c r="B64" s="32">
        <v>6.75</v>
      </c>
      <c r="C64" s="24">
        <v>63</v>
      </c>
      <c r="D64" s="25">
        <f t="shared" si="3"/>
        <v>14</v>
      </c>
      <c r="E64" s="25">
        <f t="shared" si="4"/>
        <v>-49</v>
      </c>
      <c r="F64" s="25">
        <f t="shared" si="5"/>
        <v>2401</v>
      </c>
    </row>
    <row r="65" spans="1:6" ht="15" x14ac:dyDescent="0.25">
      <c r="A65" s="23" t="s">
        <v>69</v>
      </c>
      <c r="B65" s="32">
        <v>6.4989999999999997</v>
      </c>
      <c r="C65" s="24">
        <v>64</v>
      </c>
      <c r="D65" s="25">
        <f t="shared" si="3"/>
        <v>10</v>
      </c>
      <c r="E65" s="25">
        <f t="shared" si="4"/>
        <v>-54</v>
      </c>
      <c r="F65" s="25">
        <f t="shared" si="5"/>
        <v>2916</v>
      </c>
    </row>
    <row r="66" spans="1:6" ht="15" x14ac:dyDescent="0.25">
      <c r="A66" s="23" t="s">
        <v>70</v>
      </c>
      <c r="B66" s="32">
        <v>6.79</v>
      </c>
      <c r="C66" s="24">
        <v>65</v>
      </c>
      <c r="D66" s="25">
        <f t="shared" ref="D66:D73" si="6">RANK(B66,B$2:B$73,1)</f>
        <v>16</v>
      </c>
      <c r="E66" s="25">
        <f t="shared" ref="E66:E73" si="7">D66-C66</f>
        <v>-49</v>
      </c>
      <c r="F66" s="25">
        <f t="shared" ref="F66:F73" si="8">E66^2</f>
        <v>2401</v>
      </c>
    </row>
    <row r="67" spans="1:6" ht="15" x14ac:dyDescent="0.25">
      <c r="A67" s="23" t="s">
        <v>71</v>
      </c>
      <c r="B67" s="32">
        <v>4.3979999999999997</v>
      </c>
      <c r="C67" s="24">
        <v>66</v>
      </c>
      <c r="D67" s="25">
        <f t="shared" si="6"/>
        <v>3</v>
      </c>
      <c r="E67" s="25">
        <f t="shared" si="7"/>
        <v>-63</v>
      </c>
      <c r="F67" s="25">
        <f t="shared" si="8"/>
        <v>3969</v>
      </c>
    </row>
    <row r="68" spans="1:6" ht="15" x14ac:dyDescent="0.25">
      <c r="A68" s="23" t="s">
        <v>72</v>
      </c>
      <c r="B68" s="32">
        <v>6.1230000000000002</v>
      </c>
      <c r="C68" s="24">
        <v>67</v>
      </c>
      <c r="D68" s="25">
        <f t="shared" si="6"/>
        <v>7</v>
      </c>
      <c r="E68" s="25">
        <f t="shared" si="7"/>
        <v>-60</v>
      </c>
      <c r="F68" s="25">
        <f t="shared" si="8"/>
        <v>3600</v>
      </c>
    </row>
    <row r="69" spans="1:6" ht="15" x14ac:dyDescent="0.25">
      <c r="A69" s="23" t="s">
        <v>73</v>
      </c>
      <c r="B69" s="32">
        <v>5.4089999999999998</v>
      </c>
      <c r="C69" s="24">
        <v>68</v>
      </c>
      <c r="D69" s="25">
        <f t="shared" si="6"/>
        <v>6</v>
      </c>
      <c r="E69" s="25">
        <f t="shared" si="7"/>
        <v>-62</v>
      </c>
      <c r="F69" s="25">
        <f t="shared" si="8"/>
        <v>3844</v>
      </c>
    </row>
    <row r="70" spans="1:6" ht="15" x14ac:dyDescent="0.25">
      <c r="A70" s="23" t="s">
        <v>74</v>
      </c>
      <c r="B70" s="32">
        <v>6.6669999999999998</v>
      </c>
      <c r="C70" s="24">
        <v>69</v>
      </c>
      <c r="D70" s="25">
        <f t="shared" si="6"/>
        <v>13</v>
      </c>
      <c r="E70" s="25">
        <f t="shared" si="7"/>
        <v>-56</v>
      </c>
      <c r="F70" s="25">
        <f t="shared" si="8"/>
        <v>3136</v>
      </c>
    </row>
    <row r="71" spans="1:6" ht="15" x14ac:dyDescent="0.25">
      <c r="A71" s="23" t="s">
        <v>75</v>
      </c>
      <c r="B71" s="32">
        <v>9.5259999999999998</v>
      </c>
      <c r="C71" s="24">
        <v>70</v>
      </c>
      <c r="D71" s="25">
        <f t="shared" si="6"/>
        <v>46</v>
      </c>
      <c r="E71" s="25">
        <f t="shared" si="7"/>
        <v>-24</v>
      </c>
      <c r="F71" s="25">
        <f t="shared" si="8"/>
        <v>576</v>
      </c>
    </row>
    <row r="72" spans="1:6" ht="15" x14ac:dyDescent="0.25">
      <c r="A72" s="23" t="s">
        <v>76</v>
      </c>
      <c r="B72" s="32">
        <v>10.641999999999999</v>
      </c>
      <c r="C72" s="24">
        <v>71</v>
      </c>
      <c r="D72" s="25">
        <f t="shared" si="6"/>
        <v>67</v>
      </c>
      <c r="E72" s="25">
        <f t="shared" si="7"/>
        <v>-4</v>
      </c>
      <c r="F72" s="25">
        <f t="shared" si="8"/>
        <v>16</v>
      </c>
    </row>
    <row r="73" spans="1:6" ht="15" customHeight="1" x14ac:dyDescent="0.25">
      <c r="A73" s="23" t="s">
        <v>77</v>
      </c>
      <c r="B73" s="32">
        <v>10.577999999999999</v>
      </c>
      <c r="C73" s="24">
        <v>72</v>
      </c>
      <c r="D73" s="25">
        <f t="shared" si="6"/>
        <v>66</v>
      </c>
      <c r="E73" s="25">
        <f t="shared" si="7"/>
        <v>-6</v>
      </c>
      <c r="F73" s="25">
        <f t="shared" si="8"/>
        <v>36</v>
      </c>
    </row>
    <row r="74" spans="1:6" ht="15" x14ac:dyDescent="0.25">
      <c r="A74" s="2"/>
      <c r="B74" s="31"/>
    </row>
    <row r="75" spans="1:6" ht="15" x14ac:dyDescent="0.25">
      <c r="A75" s="1"/>
      <c r="B75" s="33"/>
    </row>
    <row r="76" spans="1:6" ht="15" x14ac:dyDescent="0.25">
      <c r="A76" s="2"/>
      <c r="B76" s="31"/>
    </row>
    <row r="77" spans="1:6" ht="15" x14ac:dyDescent="0.25">
      <c r="A77" s="2"/>
    </row>
    <row r="78" spans="1:6" ht="15" x14ac:dyDescent="0.25">
      <c r="A78" s="2"/>
    </row>
    <row r="79" spans="1:6" ht="15" x14ac:dyDescent="0.25">
      <c r="A79" s="2"/>
    </row>
    <row r="80" spans="1:6" ht="15" x14ac:dyDescent="0.25">
      <c r="A80" s="2"/>
    </row>
    <row r="81" spans="1:1" ht="15" x14ac:dyDescent="0.25">
      <c r="A81" s="2"/>
    </row>
    <row r="82" spans="1:1" ht="15" x14ac:dyDescent="0.25">
      <c r="A82" s="2"/>
    </row>
    <row r="83" spans="1:1" ht="15" x14ac:dyDescent="0.25">
      <c r="A83" s="2"/>
    </row>
  </sheetData>
  <mergeCells count="3">
    <mergeCell ref="H24:I24"/>
    <mergeCell ref="K24:L24"/>
    <mergeCell ref="K25:L25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O216"/>
  <sheetViews>
    <sheetView topLeftCell="A59" workbookViewId="0">
      <selection activeCell="E99" sqref="E99"/>
    </sheetView>
  </sheetViews>
  <sheetFormatPr defaultColWidth="11.42578125" defaultRowHeight="12.75" x14ac:dyDescent="0.2"/>
  <cols>
    <col min="1" max="1" width="14.5703125" style="9" customWidth="1"/>
    <col min="2" max="2" width="21.140625" style="34" customWidth="1"/>
    <col min="3" max="3" width="11.42578125" style="9"/>
    <col min="4" max="4" width="15.28515625" style="9" customWidth="1"/>
    <col min="5" max="5" width="17.5703125" style="9" customWidth="1"/>
    <col min="6" max="6" width="16.85546875" style="9" customWidth="1"/>
    <col min="7" max="16384" width="11.42578125" style="9"/>
  </cols>
  <sheetData>
    <row r="1" spans="1:42" ht="15" x14ac:dyDescent="0.2">
      <c r="A1" s="4"/>
      <c r="C1" s="5"/>
      <c r="D1" s="6"/>
      <c r="E1" s="5"/>
      <c r="F1" s="5"/>
      <c r="G1" s="5"/>
      <c r="H1" s="5"/>
      <c r="I1" s="5"/>
      <c r="J1" s="5"/>
      <c r="K1" s="7" t="s">
        <v>84</v>
      </c>
      <c r="L1" s="5"/>
      <c r="M1" s="5"/>
      <c r="N1" s="5"/>
      <c r="O1" s="5"/>
      <c r="P1" s="5"/>
      <c r="Q1" s="5"/>
      <c r="R1" s="5"/>
      <c r="S1" s="5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</row>
    <row r="2" spans="1:42" ht="15" x14ac:dyDescent="0.2">
      <c r="A2" s="1" t="s">
        <v>0</v>
      </c>
      <c r="B2" s="35" t="s">
        <v>1</v>
      </c>
      <c r="C2" s="4" t="s">
        <v>82</v>
      </c>
      <c r="D2" s="4" t="s">
        <v>83</v>
      </c>
      <c r="E2" s="4" t="s">
        <v>85</v>
      </c>
      <c r="F2" s="4" t="s">
        <v>86</v>
      </c>
      <c r="G2" s="4" t="s">
        <v>87</v>
      </c>
      <c r="H2" s="4" t="s">
        <v>88</v>
      </c>
      <c r="I2" s="4" t="s">
        <v>89</v>
      </c>
      <c r="J2" s="4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Q2" s="6"/>
      <c r="R2" s="6"/>
      <c r="S2" s="6"/>
    </row>
    <row r="3" spans="1:42" ht="15" x14ac:dyDescent="0.25">
      <c r="A3" s="2" t="s">
        <v>6</v>
      </c>
      <c r="B3" s="31">
        <v>6.7649999999999997</v>
      </c>
      <c r="C3" s="6">
        <v>1</v>
      </c>
      <c r="D3" s="6">
        <f>RANK(B3,B$3:B$74,1)</f>
        <v>15</v>
      </c>
      <c r="E3" s="6">
        <f>IF($C3=C3,$D3," ")</f>
        <v>15</v>
      </c>
      <c r="F3" s="6" t="str">
        <f>IF($C3=2,$D3," ")</f>
        <v xml:space="preserve"> </v>
      </c>
      <c r="G3" s="6" t="str">
        <f>IF($C3=3,$D3," ")</f>
        <v xml:space="preserve"> </v>
      </c>
      <c r="H3" s="6" t="str">
        <f>IF($C3=4,$D3," ")</f>
        <v xml:space="preserve"> </v>
      </c>
      <c r="I3" s="6" t="str">
        <f>IF($C3=5,$D3," ")</f>
        <v xml:space="preserve"> </v>
      </c>
      <c r="J3" s="6" t="str">
        <f>IF($C3=6,$D3," ")</f>
        <v xml:space="preserve"> </v>
      </c>
      <c r="K3" s="6" t="str">
        <f>IF($C3=7,$D3," ")</f>
        <v xml:space="preserve"> </v>
      </c>
      <c r="L3" s="6" t="str">
        <f>IF($C3=8,$D3," ")</f>
        <v xml:space="preserve"> </v>
      </c>
      <c r="M3" s="6" t="str">
        <f>IF($C3=9,$D3," ")</f>
        <v xml:space="preserve"> </v>
      </c>
      <c r="N3" s="6" t="str">
        <f>IF($C3=10,$D3," ")</f>
        <v xml:space="preserve"> </v>
      </c>
      <c r="O3" s="6" t="str">
        <f>IF($C3=11,$D3," ")</f>
        <v xml:space="preserve"> </v>
      </c>
      <c r="P3" s="6"/>
      <c r="Q3" s="6"/>
      <c r="R3" s="6"/>
      <c r="S3" s="6"/>
    </row>
    <row r="4" spans="1:42" ht="15" x14ac:dyDescent="0.25">
      <c r="A4" s="2" t="s">
        <v>7</v>
      </c>
      <c r="B4" s="31">
        <v>7.9640000000000004</v>
      </c>
      <c r="C4" s="6">
        <v>2</v>
      </c>
      <c r="D4" s="6">
        <f t="shared" ref="D4:D67" si="0">RANK(B4,B$3:B$74,1)</f>
        <v>29</v>
      </c>
      <c r="E4" s="6" t="str">
        <f t="shared" ref="E4:E67" si="1">IF($C4=1,$D4," ")</f>
        <v xml:space="preserve"> </v>
      </c>
      <c r="F4" s="6">
        <f t="shared" ref="F4:F67" si="2">IF($C4=2,$D4," ")</f>
        <v>29</v>
      </c>
      <c r="G4" s="6" t="str">
        <f t="shared" ref="G4:G67" si="3">IF($C4=3,$D4," ")</f>
        <v xml:space="preserve"> </v>
      </c>
      <c r="H4" s="6" t="str">
        <f t="shared" ref="H4:H67" si="4">IF($C4=4,$D4," ")</f>
        <v xml:space="preserve"> </v>
      </c>
      <c r="I4" s="6" t="str">
        <f t="shared" ref="I4:I67" si="5">IF($C4=5,$D4," ")</f>
        <v xml:space="preserve"> </v>
      </c>
      <c r="J4" s="6" t="str">
        <f t="shared" ref="J4:J67" si="6">IF($C4=6,$D4," ")</f>
        <v xml:space="preserve"> </v>
      </c>
      <c r="K4" s="6" t="str">
        <f t="shared" ref="K4:K67" si="7">IF($C4=7,$D4," ")</f>
        <v xml:space="preserve"> </v>
      </c>
      <c r="L4" s="6" t="str">
        <f t="shared" ref="L4:L67" si="8">IF($C4=8,$D4," ")</f>
        <v xml:space="preserve"> </v>
      </c>
      <c r="M4" s="6" t="str">
        <f t="shared" ref="M4:M67" si="9">IF($C4=9,$D4," ")</f>
        <v xml:space="preserve"> </v>
      </c>
      <c r="N4" s="6" t="str">
        <f t="shared" ref="N4:N67" si="10">IF($C4=10,$D4," ")</f>
        <v xml:space="preserve"> </v>
      </c>
      <c r="O4" s="6" t="str">
        <f t="shared" ref="O4:O67" si="11">IF($C4=11,$D4," ")</f>
        <v xml:space="preserve"> </v>
      </c>
      <c r="P4" s="6" t="str">
        <f>IF($C4=12,$D4," ")</f>
        <v xml:space="preserve"> </v>
      </c>
      <c r="Q4" s="6"/>
      <c r="R4" s="6"/>
      <c r="S4" s="6"/>
    </row>
    <row r="5" spans="1:42" ht="15" x14ac:dyDescent="0.25">
      <c r="A5" s="2" t="s">
        <v>8</v>
      </c>
      <c r="B5" s="31">
        <v>7.2290000000000001</v>
      </c>
      <c r="C5" s="6">
        <v>3</v>
      </c>
      <c r="D5" s="6">
        <f t="shared" si="0"/>
        <v>22</v>
      </c>
      <c r="E5" s="6" t="str">
        <f t="shared" si="1"/>
        <v xml:space="preserve"> </v>
      </c>
      <c r="F5" s="6" t="str">
        <f t="shared" si="2"/>
        <v xml:space="preserve"> </v>
      </c>
      <c r="G5" s="6">
        <f t="shared" si="3"/>
        <v>22</v>
      </c>
      <c r="H5" s="6" t="str">
        <f t="shared" si="4"/>
        <v xml:space="preserve"> </v>
      </c>
      <c r="I5" s="6" t="str">
        <f t="shared" si="5"/>
        <v xml:space="preserve"> </v>
      </c>
      <c r="J5" s="6" t="str">
        <f t="shared" si="6"/>
        <v xml:space="preserve"> </v>
      </c>
      <c r="K5" s="6" t="str">
        <f t="shared" si="7"/>
        <v xml:space="preserve"> </v>
      </c>
      <c r="L5" s="6" t="str">
        <f t="shared" si="8"/>
        <v xml:space="preserve"> </v>
      </c>
      <c r="M5" s="6" t="str">
        <f t="shared" si="9"/>
        <v xml:space="preserve"> </v>
      </c>
      <c r="N5" s="6" t="str">
        <f t="shared" si="10"/>
        <v xml:space="preserve"> </v>
      </c>
      <c r="O5" s="6" t="str">
        <f t="shared" si="11"/>
        <v xml:space="preserve"> </v>
      </c>
      <c r="P5" s="6" t="str">
        <f t="shared" ref="P5:P68" si="12">IF($C5=12,$D5," ")</f>
        <v xml:space="preserve"> </v>
      </c>
      <c r="Q5" s="6"/>
      <c r="R5" s="6"/>
      <c r="S5" s="6"/>
    </row>
    <row r="6" spans="1:42" ht="15" x14ac:dyDescent="0.25">
      <c r="A6" s="2" t="s">
        <v>9</v>
      </c>
      <c r="B6" s="31">
        <v>8.1920000000000002</v>
      </c>
      <c r="C6" s="6">
        <v>4</v>
      </c>
      <c r="D6" s="6">
        <f t="shared" si="0"/>
        <v>31</v>
      </c>
      <c r="E6" s="6" t="str">
        <f t="shared" si="1"/>
        <v xml:space="preserve"> </v>
      </c>
      <c r="F6" s="6" t="str">
        <f t="shared" si="2"/>
        <v xml:space="preserve"> </v>
      </c>
      <c r="G6" s="6" t="str">
        <f t="shared" si="3"/>
        <v xml:space="preserve"> </v>
      </c>
      <c r="H6" s="6">
        <f t="shared" si="4"/>
        <v>31</v>
      </c>
      <c r="I6" s="6" t="str">
        <f t="shared" si="5"/>
        <v xml:space="preserve"> </v>
      </c>
      <c r="J6" s="6" t="str">
        <f t="shared" si="6"/>
        <v xml:space="preserve"> </v>
      </c>
      <c r="K6" s="6" t="str">
        <f t="shared" si="7"/>
        <v xml:space="preserve"> </v>
      </c>
      <c r="L6" s="6" t="str">
        <f t="shared" si="8"/>
        <v xml:space="preserve"> </v>
      </c>
      <c r="M6" s="6" t="str">
        <f t="shared" si="9"/>
        <v xml:space="preserve"> </v>
      </c>
      <c r="N6" s="6" t="str">
        <f t="shared" si="10"/>
        <v xml:space="preserve"> </v>
      </c>
      <c r="O6" s="6" t="str">
        <f t="shared" si="11"/>
        <v xml:space="preserve"> </v>
      </c>
      <c r="P6" s="6" t="str">
        <f t="shared" si="12"/>
        <v xml:space="preserve"> </v>
      </c>
      <c r="Q6" s="6"/>
      <c r="R6" s="6"/>
      <c r="S6" s="6"/>
    </row>
    <row r="7" spans="1:42" ht="15" x14ac:dyDescent="0.25">
      <c r="A7" s="2" t="s">
        <v>10</v>
      </c>
      <c r="B7" s="31">
        <v>7.7919999999999998</v>
      </c>
      <c r="C7" s="6">
        <v>5</v>
      </c>
      <c r="D7" s="6">
        <f t="shared" si="0"/>
        <v>26</v>
      </c>
      <c r="E7" s="6" t="str">
        <f t="shared" si="1"/>
        <v xml:space="preserve"> </v>
      </c>
      <c r="F7" s="6" t="str">
        <f t="shared" si="2"/>
        <v xml:space="preserve"> </v>
      </c>
      <c r="G7" s="6" t="str">
        <f t="shared" si="3"/>
        <v xml:space="preserve"> </v>
      </c>
      <c r="H7" s="6" t="str">
        <f t="shared" si="4"/>
        <v xml:space="preserve"> </v>
      </c>
      <c r="I7" s="6">
        <f t="shared" si="5"/>
        <v>26</v>
      </c>
      <c r="J7" s="6" t="str">
        <f t="shared" si="6"/>
        <v xml:space="preserve"> </v>
      </c>
      <c r="K7" s="6" t="str">
        <f t="shared" si="7"/>
        <v xml:space="preserve"> </v>
      </c>
      <c r="L7" s="6" t="str">
        <f t="shared" si="8"/>
        <v xml:space="preserve"> </v>
      </c>
      <c r="M7" s="6" t="str">
        <f t="shared" si="9"/>
        <v xml:space="preserve"> </v>
      </c>
      <c r="N7" s="6" t="str">
        <f t="shared" si="10"/>
        <v xml:space="preserve"> </v>
      </c>
      <c r="O7" s="6" t="str">
        <f t="shared" si="11"/>
        <v xml:space="preserve"> </v>
      </c>
      <c r="P7" s="6" t="str">
        <f t="shared" si="12"/>
        <v xml:space="preserve"> </v>
      </c>
      <c r="Q7" s="6"/>
      <c r="R7" s="6"/>
      <c r="S7" s="6"/>
    </row>
    <row r="8" spans="1:42" ht="15" x14ac:dyDescent="0.25">
      <c r="A8" s="2" t="s">
        <v>11</v>
      </c>
      <c r="B8" s="31">
        <v>7.3659999999999997</v>
      </c>
      <c r="C8" s="6">
        <v>6</v>
      </c>
      <c r="D8" s="6">
        <f t="shared" si="0"/>
        <v>23</v>
      </c>
      <c r="E8" s="6" t="str">
        <f t="shared" si="1"/>
        <v xml:space="preserve"> </v>
      </c>
      <c r="F8" s="6" t="str">
        <f t="shared" si="2"/>
        <v xml:space="preserve"> </v>
      </c>
      <c r="G8" s="6" t="str">
        <f t="shared" si="3"/>
        <v xml:space="preserve"> </v>
      </c>
      <c r="H8" s="6" t="str">
        <f t="shared" si="4"/>
        <v xml:space="preserve"> </v>
      </c>
      <c r="I8" s="6" t="str">
        <f t="shared" si="5"/>
        <v xml:space="preserve"> </v>
      </c>
      <c r="J8" s="6">
        <f t="shared" si="6"/>
        <v>23</v>
      </c>
      <c r="K8" s="6" t="str">
        <f t="shared" si="7"/>
        <v xml:space="preserve"> </v>
      </c>
      <c r="L8" s="6" t="str">
        <f t="shared" si="8"/>
        <v xml:space="preserve"> </v>
      </c>
      <c r="M8" s="6" t="str">
        <f t="shared" si="9"/>
        <v xml:space="preserve"> </v>
      </c>
      <c r="N8" s="6" t="str">
        <f t="shared" si="10"/>
        <v xml:space="preserve"> </v>
      </c>
      <c r="O8" s="6" t="str">
        <f t="shared" si="11"/>
        <v xml:space="preserve"> </v>
      </c>
      <c r="P8" s="6" t="str">
        <f t="shared" si="12"/>
        <v xml:space="preserve"> </v>
      </c>
      <c r="Q8" s="6"/>
      <c r="R8" s="6"/>
      <c r="S8" s="6"/>
    </row>
    <row r="9" spans="1:42" ht="15" x14ac:dyDescent="0.25">
      <c r="A9" s="2" t="s">
        <v>12</v>
      </c>
      <c r="B9" s="31">
        <v>8.2249999999999996</v>
      </c>
      <c r="C9" s="6">
        <v>7</v>
      </c>
      <c r="D9" s="6">
        <f t="shared" si="0"/>
        <v>32</v>
      </c>
      <c r="E9" s="6" t="str">
        <f t="shared" si="1"/>
        <v xml:space="preserve"> </v>
      </c>
      <c r="F9" s="6" t="str">
        <f t="shared" si="2"/>
        <v xml:space="preserve"> </v>
      </c>
      <c r="G9" s="6" t="str">
        <f t="shared" si="3"/>
        <v xml:space="preserve"> </v>
      </c>
      <c r="H9" s="6" t="str">
        <f t="shared" si="4"/>
        <v xml:space="preserve"> </v>
      </c>
      <c r="I9" s="6" t="str">
        <f t="shared" si="5"/>
        <v xml:space="preserve"> </v>
      </c>
      <c r="J9" s="6" t="str">
        <f t="shared" si="6"/>
        <v xml:space="preserve"> </v>
      </c>
      <c r="K9" s="6">
        <f t="shared" si="7"/>
        <v>32</v>
      </c>
      <c r="L9" s="6" t="str">
        <f t="shared" si="8"/>
        <v xml:space="preserve"> </v>
      </c>
      <c r="M9" s="6" t="str">
        <f t="shared" si="9"/>
        <v xml:space="preserve"> </v>
      </c>
      <c r="N9" s="6" t="str">
        <f t="shared" si="10"/>
        <v xml:space="preserve"> </v>
      </c>
      <c r="O9" s="6" t="str">
        <f t="shared" si="11"/>
        <v xml:space="preserve"> </v>
      </c>
      <c r="P9" s="6" t="str">
        <f t="shared" si="12"/>
        <v xml:space="preserve"> </v>
      </c>
      <c r="Q9" s="6"/>
      <c r="R9" s="6"/>
      <c r="S9" s="6"/>
    </row>
    <row r="10" spans="1:42" ht="15" x14ac:dyDescent="0.25">
      <c r="A10" s="2" t="s">
        <v>13</v>
      </c>
      <c r="B10" s="31">
        <v>5.0190000000000001</v>
      </c>
      <c r="C10" s="6">
        <v>8</v>
      </c>
      <c r="D10" s="6">
        <f t="shared" si="0"/>
        <v>5</v>
      </c>
      <c r="E10" s="6" t="str">
        <f t="shared" si="1"/>
        <v xml:space="preserve"> </v>
      </c>
      <c r="F10" s="6" t="str">
        <f t="shared" si="2"/>
        <v xml:space="preserve"> </v>
      </c>
      <c r="G10" s="6" t="str">
        <f t="shared" si="3"/>
        <v xml:space="preserve"> </v>
      </c>
      <c r="H10" s="6" t="str">
        <f t="shared" si="4"/>
        <v xml:space="preserve"> </v>
      </c>
      <c r="I10" s="6" t="str">
        <f t="shared" si="5"/>
        <v xml:space="preserve"> </v>
      </c>
      <c r="J10" s="6" t="str">
        <f t="shared" si="6"/>
        <v xml:space="preserve"> </v>
      </c>
      <c r="K10" s="6" t="str">
        <f t="shared" si="7"/>
        <v xml:space="preserve"> </v>
      </c>
      <c r="L10" s="6">
        <f t="shared" si="8"/>
        <v>5</v>
      </c>
      <c r="M10" s="6" t="str">
        <f t="shared" si="9"/>
        <v xml:space="preserve"> </v>
      </c>
      <c r="N10" s="6" t="str">
        <f t="shared" si="10"/>
        <v xml:space="preserve"> </v>
      </c>
      <c r="O10" s="6" t="str">
        <f t="shared" si="11"/>
        <v xml:space="preserve"> </v>
      </c>
      <c r="P10" s="6" t="str">
        <f t="shared" si="12"/>
        <v xml:space="preserve"> </v>
      </c>
      <c r="Q10" s="6"/>
      <c r="R10" s="6"/>
      <c r="S10" s="6"/>
    </row>
    <row r="11" spans="1:42" ht="15" x14ac:dyDescent="0.25">
      <c r="A11" s="2" t="s">
        <v>14</v>
      </c>
      <c r="B11" s="31">
        <v>6.6479999999999997</v>
      </c>
      <c r="C11" s="6">
        <v>9</v>
      </c>
      <c r="D11" s="6">
        <f t="shared" si="0"/>
        <v>12</v>
      </c>
      <c r="E11" s="6" t="str">
        <f t="shared" si="1"/>
        <v xml:space="preserve"> </v>
      </c>
      <c r="F11" s="6" t="str">
        <f t="shared" si="2"/>
        <v xml:space="preserve"> </v>
      </c>
      <c r="G11" s="6" t="str">
        <f t="shared" si="3"/>
        <v xml:space="preserve"> </v>
      </c>
      <c r="H11" s="6" t="str">
        <f t="shared" si="4"/>
        <v xml:space="preserve"> </v>
      </c>
      <c r="I11" s="6" t="str">
        <f t="shared" si="5"/>
        <v xml:space="preserve"> </v>
      </c>
      <c r="J11" s="6" t="str">
        <f t="shared" si="6"/>
        <v xml:space="preserve"> </v>
      </c>
      <c r="K11" s="6" t="str">
        <f t="shared" si="7"/>
        <v xml:space="preserve"> </v>
      </c>
      <c r="L11" s="6" t="str">
        <f t="shared" si="8"/>
        <v xml:space="preserve"> </v>
      </c>
      <c r="M11" s="6">
        <f t="shared" si="9"/>
        <v>12</v>
      </c>
      <c r="N11" s="6" t="str">
        <f t="shared" si="10"/>
        <v xml:space="preserve"> </v>
      </c>
      <c r="O11" s="6" t="str">
        <f t="shared" si="11"/>
        <v xml:space="preserve"> </v>
      </c>
      <c r="P11" s="6" t="str">
        <f t="shared" si="12"/>
        <v xml:space="preserve"> </v>
      </c>
      <c r="Q11" s="6"/>
      <c r="R11" s="6"/>
      <c r="S11" s="6"/>
    </row>
    <row r="12" spans="1:42" ht="15" x14ac:dyDescent="0.25">
      <c r="A12" s="2" t="s">
        <v>15</v>
      </c>
      <c r="B12" s="31">
        <v>7.9059999999999997</v>
      </c>
      <c r="C12" s="6">
        <v>10</v>
      </c>
      <c r="D12" s="6">
        <f t="shared" si="0"/>
        <v>28</v>
      </c>
      <c r="E12" s="6" t="str">
        <f t="shared" si="1"/>
        <v xml:space="preserve"> </v>
      </c>
      <c r="F12" s="6" t="str">
        <f t="shared" si="2"/>
        <v xml:space="preserve"> </v>
      </c>
      <c r="G12" s="6" t="str">
        <f t="shared" si="3"/>
        <v xml:space="preserve"> </v>
      </c>
      <c r="H12" s="6" t="str">
        <f t="shared" si="4"/>
        <v xml:space="preserve"> </v>
      </c>
      <c r="I12" s="6" t="str">
        <f t="shared" si="5"/>
        <v xml:space="preserve"> </v>
      </c>
      <c r="J12" s="6" t="str">
        <f t="shared" si="6"/>
        <v xml:space="preserve"> </v>
      </c>
      <c r="K12" s="6" t="str">
        <f t="shared" si="7"/>
        <v xml:space="preserve"> </v>
      </c>
      <c r="L12" s="6" t="str">
        <f t="shared" si="8"/>
        <v xml:space="preserve"> </v>
      </c>
      <c r="M12" s="6" t="str">
        <f t="shared" si="9"/>
        <v xml:space="preserve"> </v>
      </c>
      <c r="N12" s="6">
        <f t="shared" si="10"/>
        <v>28</v>
      </c>
      <c r="O12" s="6" t="str">
        <f t="shared" si="11"/>
        <v xml:space="preserve"> </v>
      </c>
      <c r="P12" s="6" t="str">
        <f t="shared" si="12"/>
        <v xml:space="preserve"> </v>
      </c>
      <c r="Q12" s="6"/>
      <c r="R12" s="6"/>
      <c r="S12" s="6"/>
    </row>
    <row r="13" spans="1:42" ht="15" x14ac:dyDescent="0.25">
      <c r="A13" s="2" t="s">
        <v>16</v>
      </c>
      <c r="B13" s="31">
        <v>9.8030000000000008</v>
      </c>
      <c r="C13" s="6">
        <v>11</v>
      </c>
      <c r="D13" s="6">
        <f t="shared" si="0"/>
        <v>51</v>
      </c>
      <c r="E13" s="6" t="str">
        <f t="shared" si="1"/>
        <v xml:space="preserve"> </v>
      </c>
      <c r="F13" s="6" t="str">
        <f t="shared" si="2"/>
        <v xml:space="preserve"> </v>
      </c>
      <c r="G13" s="6" t="str">
        <f t="shared" si="3"/>
        <v xml:space="preserve"> </v>
      </c>
      <c r="H13" s="6" t="str">
        <f t="shared" si="4"/>
        <v xml:space="preserve"> </v>
      </c>
      <c r="I13" s="6" t="str">
        <f t="shared" si="5"/>
        <v xml:space="preserve"> </v>
      </c>
      <c r="J13" s="6" t="str">
        <f t="shared" si="6"/>
        <v xml:space="preserve"> </v>
      </c>
      <c r="K13" s="6" t="str">
        <f t="shared" si="7"/>
        <v xml:space="preserve"> </v>
      </c>
      <c r="L13" s="6" t="str">
        <f t="shared" si="8"/>
        <v xml:space="preserve"> </v>
      </c>
      <c r="M13" s="6" t="str">
        <f t="shared" si="9"/>
        <v xml:space="preserve"> </v>
      </c>
      <c r="N13" s="6" t="str">
        <f t="shared" si="10"/>
        <v xml:space="preserve"> </v>
      </c>
      <c r="O13" s="6">
        <f t="shared" si="11"/>
        <v>51</v>
      </c>
      <c r="P13" s="6" t="str">
        <f t="shared" si="12"/>
        <v xml:space="preserve"> </v>
      </c>
      <c r="Q13" s="6"/>
      <c r="R13" s="6"/>
      <c r="S13" s="6"/>
    </row>
    <row r="14" spans="1:42" ht="15" x14ac:dyDescent="0.25">
      <c r="A14" s="2" t="s">
        <v>17</v>
      </c>
      <c r="B14" s="31">
        <v>8.9809999999999999</v>
      </c>
      <c r="C14" s="6">
        <v>12</v>
      </c>
      <c r="D14" s="6">
        <f t="shared" si="0"/>
        <v>37</v>
      </c>
      <c r="E14" s="6" t="str">
        <f t="shared" si="1"/>
        <v xml:space="preserve"> </v>
      </c>
      <c r="F14" s="6" t="str">
        <f t="shared" si="2"/>
        <v xml:space="preserve"> </v>
      </c>
      <c r="G14" s="6" t="str">
        <f t="shared" si="3"/>
        <v xml:space="preserve"> </v>
      </c>
      <c r="H14" s="6" t="str">
        <f t="shared" si="4"/>
        <v xml:space="preserve"> </v>
      </c>
      <c r="I14" s="6" t="str">
        <f t="shared" si="5"/>
        <v xml:space="preserve"> </v>
      </c>
      <c r="J14" s="6" t="str">
        <f t="shared" si="6"/>
        <v xml:space="preserve"> </v>
      </c>
      <c r="K14" s="6" t="str">
        <f t="shared" si="7"/>
        <v xml:space="preserve"> </v>
      </c>
      <c r="L14" s="6" t="str">
        <f t="shared" si="8"/>
        <v xml:space="preserve"> </v>
      </c>
      <c r="M14" s="6" t="str">
        <f t="shared" si="9"/>
        <v xml:space="preserve"> </v>
      </c>
      <c r="N14" s="6" t="str">
        <f t="shared" si="10"/>
        <v xml:space="preserve"> </v>
      </c>
      <c r="O14" s="6" t="str">
        <f t="shared" si="11"/>
        <v xml:space="preserve"> </v>
      </c>
      <c r="P14" s="6">
        <f t="shared" si="12"/>
        <v>37</v>
      </c>
      <c r="Q14" s="6"/>
      <c r="R14" s="6"/>
      <c r="S14" s="6"/>
    </row>
    <row r="15" spans="1:42" ht="15" x14ac:dyDescent="0.25">
      <c r="A15" s="2" t="s">
        <v>18</v>
      </c>
      <c r="B15" s="31">
        <v>9.2210000000000001</v>
      </c>
      <c r="C15" s="6">
        <v>1</v>
      </c>
      <c r="D15" s="6">
        <f t="shared" si="0"/>
        <v>39</v>
      </c>
      <c r="E15" s="6">
        <f t="shared" si="1"/>
        <v>39</v>
      </c>
      <c r="F15" s="6" t="str">
        <f t="shared" si="2"/>
        <v xml:space="preserve"> </v>
      </c>
      <c r="G15" s="6" t="str">
        <f t="shared" si="3"/>
        <v xml:space="preserve"> </v>
      </c>
      <c r="H15" s="6" t="str">
        <f t="shared" si="4"/>
        <v xml:space="preserve"> </v>
      </c>
      <c r="I15" s="6" t="str">
        <f t="shared" si="5"/>
        <v xml:space="preserve"> </v>
      </c>
      <c r="J15" s="6" t="str">
        <f t="shared" si="6"/>
        <v xml:space="preserve"> </v>
      </c>
      <c r="K15" s="6" t="str">
        <f t="shared" si="7"/>
        <v xml:space="preserve"> </v>
      </c>
      <c r="L15" s="6" t="str">
        <f t="shared" si="8"/>
        <v xml:space="preserve"> </v>
      </c>
      <c r="M15" s="6" t="str">
        <f t="shared" si="9"/>
        <v xml:space="preserve"> </v>
      </c>
      <c r="N15" s="6" t="str">
        <f t="shared" si="10"/>
        <v xml:space="preserve"> </v>
      </c>
      <c r="O15" s="6" t="str">
        <f t="shared" si="11"/>
        <v xml:space="preserve"> </v>
      </c>
      <c r="P15" s="6" t="str">
        <f t="shared" si="12"/>
        <v xml:space="preserve"> </v>
      </c>
      <c r="Q15" s="6"/>
      <c r="R15" s="6"/>
      <c r="S15" s="6"/>
    </row>
    <row r="16" spans="1:42" ht="15" x14ac:dyDescent="0.25">
      <c r="A16" s="2" t="s">
        <v>19</v>
      </c>
      <c r="B16" s="31">
        <v>9.1210000000000004</v>
      </c>
      <c r="C16" s="6">
        <v>2</v>
      </c>
      <c r="D16" s="6">
        <f t="shared" si="0"/>
        <v>38</v>
      </c>
      <c r="E16" s="6" t="str">
        <f t="shared" si="1"/>
        <v xml:space="preserve"> </v>
      </c>
      <c r="F16" s="6">
        <f t="shared" si="2"/>
        <v>38</v>
      </c>
      <c r="G16" s="6" t="str">
        <f t="shared" si="3"/>
        <v xml:space="preserve"> </v>
      </c>
      <c r="H16" s="6" t="str">
        <f t="shared" si="4"/>
        <v xml:space="preserve"> </v>
      </c>
      <c r="I16" s="6" t="str">
        <f t="shared" si="5"/>
        <v xml:space="preserve"> </v>
      </c>
      <c r="J16" s="6" t="str">
        <f t="shared" si="6"/>
        <v xml:space="preserve"> </v>
      </c>
      <c r="K16" s="6" t="str">
        <f t="shared" si="7"/>
        <v xml:space="preserve"> </v>
      </c>
      <c r="L16" s="6" t="str">
        <f t="shared" si="8"/>
        <v xml:space="preserve"> </v>
      </c>
      <c r="M16" s="6" t="str">
        <f t="shared" si="9"/>
        <v xml:space="preserve"> </v>
      </c>
      <c r="N16" s="6" t="str">
        <f t="shared" si="10"/>
        <v xml:space="preserve"> </v>
      </c>
      <c r="O16" s="6" t="str">
        <f t="shared" si="11"/>
        <v xml:space="preserve"> </v>
      </c>
      <c r="P16" s="6" t="str">
        <f t="shared" si="12"/>
        <v xml:space="preserve"> </v>
      </c>
      <c r="Q16" s="6"/>
      <c r="R16" s="6"/>
      <c r="S16" s="6"/>
    </row>
    <row r="17" spans="1:19" ht="15" x14ac:dyDescent="0.25">
      <c r="A17" s="2" t="s">
        <v>20</v>
      </c>
      <c r="B17" s="31">
        <v>9.6270000000000007</v>
      </c>
      <c r="C17" s="6">
        <v>3</v>
      </c>
      <c r="D17" s="6">
        <f t="shared" si="0"/>
        <v>49</v>
      </c>
      <c r="E17" s="6" t="str">
        <f t="shared" si="1"/>
        <v xml:space="preserve"> </v>
      </c>
      <c r="F17" s="6" t="str">
        <f t="shared" si="2"/>
        <v xml:space="preserve"> </v>
      </c>
      <c r="G17" s="6">
        <f t="shared" si="3"/>
        <v>49</v>
      </c>
      <c r="H17" s="6" t="str">
        <f t="shared" si="4"/>
        <v xml:space="preserve"> </v>
      </c>
      <c r="I17" s="6" t="str">
        <f t="shared" si="5"/>
        <v xml:space="preserve"> </v>
      </c>
      <c r="J17" s="6" t="str">
        <f t="shared" si="6"/>
        <v xml:space="preserve"> </v>
      </c>
      <c r="K17" s="6" t="str">
        <f t="shared" si="7"/>
        <v xml:space="preserve"> </v>
      </c>
      <c r="L17" s="6" t="str">
        <f t="shared" si="8"/>
        <v xml:space="preserve"> </v>
      </c>
      <c r="M17" s="6" t="str">
        <f t="shared" si="9"/>
        <v xml:space="preserve"> </v>
      </c>
      <c r="N17" s="6" t="str">
        <f t="shared" si="10"/>
        <v xml:space="preserve"> </v>
      </c>
      <c r="O17" s="6" t="str">
        <f t="shared" si="11"/>
        <v xml:space="preserve"> </v>
      </c>
      <c r="P17" s="6" t="str">
        <f t="shared" si="12"/>
        <v xml:space="preserve"> </v>
      </c>
      <c r="Q17" s="6"/>
      <c r="R17" s="6"/>
      <c r="S17" s="6"/>
    </row>
    <row r="18" spans="1:19" ht="15" x14ac:dyDescent="0.25">
      <c r="A18" s="2" t="s">
        <v>21</v>
      </c>
      <c r="B18" s="31">
        <v>9.4290000000000003</v>
      </c>
      <c r="C18" s="6">
        <v>4</v>
      </c>
      <c r="D18" s="6">
        <f t="shared" si="0"/>
        <v>43</v>
      </c>
      <c r="E18" s="6" t="str">
        <f t="shared" si="1"/>
        <v xml:space="preserve"> </v>
      </c>
      <c r="F18" s="6" t="str">
        <f t="shared" si="2"/>
        <v xml:space="preserve"> </v>
      </c>
      <c r="G18" s="6" t="str">
        <f t="shared" si="3"/>
        <v xml:space="preserve"> </v>
      </c>
      <c r="H18" s="6">
        <f t="shared" si="4"/>
        <v>43</v>
      </c>
      <c r="I18" s="6" t="str">
        <f t="shared" si="5"/>
        <v xml:space="preserve"> </v>
      </c>
      <c r="J18" s="6" t="str">
        <f t="shared" si="6"/>
        <v xml:space="preserve"> </v>
      </c>
      <c r="K18" s="6" t="str">
        <f t="shared" si="7"/>
        <v xml:space="preserve"> </v>
      </c>
      <c r="L18" s="6" t="str">
        <f t="shared" si="8"/>
        <v xml:space="preserve"> </v>
      </c>
      <c r="M18" s="6" t="str">
        <f t="shared" si="9"/>
        <v xml:space="preserve"> </v>
      </c>
      <c r="N18" s="6" t="str">
        <f t="shared" si="10"/>
        <v xml:space="preserve"> </v>
      </c>
      <c r="O18" s="6" t="str">
        <f t="shared" si="11"/>
        <v xml:space="preserve"> </v>
      </c>
      <c r="P18" s="6" t="str">
        <f t="shared" si="12"/>
        <v xml:space="preserve"> </v>
      </c>
      <c r="Q18" s="6"/>
      <c r="R18" s="6"/>
      <c r="S18" s="6"/>
    </row>
    <row r="19" spans="1:19" ht="15" x14ac:dyDescent="0.25">
      <c r="A19" s="2" t="s">
        <v>22</v>
      </c>
      <c r="B19" s="31">
        <v>7.8789999999999996</v>
      </c>
      <c r="C19" s="6">
        <v>5</v>
      </c>
      <c r="D19" s="6">
        <f t="shared" si="0"/>
        <v>27</v>
      </c>
      <c r="E19" s="6" t="str">
        <f t="shared" si="1"/>
        <v xml:space="preserve"> </v>
      </c>
      <c r="F19" s="6" t="str">
        <f t="shared" si="2"/>
        <v xml:space="preserve"> </v>
      </c>
      <c r="G19" s="6" t="str">
        <f t="shared" si="3"/>
        <v xml:space="preserve"> </v>
      </c>
      <c r="H19" s="6" t="str">
        <f t="shared" si="4"/>
        <v xml:space="preserve"> </v>
      </c>
      <c r="I19" s="6">
        <f t="shared" si="5"/>
        <v>27</v>
      </c>
      <c r="J19" s="6" t="str">
        <f t="shared" si="6"/>
        <v xml:space="preserve"> </v>
      </c>
      <c r="K19" s="6" t="str">
        <f t="shared" si="7"/>
        <v xml:space="preserve"> </v>
      </c>
      <c r="L19" s="6" t="str">
        <f t="shared" si="8"/>
        <v xml:space="preserve"> </v>
      </c>
      <c r="M19" s="6" t="str">
        <f t="shared" si="9"/>
        <v xml:space="preserve"> </v>
      </c>
      <c r="N19" s="6" t="str">
        <f t="shared" si="10"/>
        <v xml:space="preserve"> </v>
      </c>
      <c r="O19" s="6" t="str">
        <f t="shared" si="11"/>
        <v xml:space="preserve"> </v>
      </c>
      <c r="P19" s="6" t="str">
        <f t="shared" si="12"/>
        <v xml:space="preserve"> </v>
      </c>
      <c r="Q19" s="6"/>
      <c r="R19" s="6"/>
      <c r="S19" s="6"/>
    </row>
    <row r="20" spans="1:19" ht="15" x14ac:dyDescent="0.25">
      <c r="A20" s="2" t="s">
        <v>23</v>
      </c>
      <c r="B20" s="31">
        <v>7.1559999999999997</v>
      </c>
      <c r="C20" s="6">
        <v>6</v>
      </c>
      <c r="D20" s="6">
        <f t="shared" si="0"/>
        <v>21</v>
      </c>
      <c r="E20" s="6" t="str">
        <f t="shared" si="1"/>
        <v xml:space="preserve"> </v>
      </c>
      <c r="F20" s="6" t="str">
        <f t="shared" si="2"/>
        <v xml:space="preserve"> </v>
      </c>
      <c r="G20" s="6" t="str">
        <f t="shared" si="3"/>
        <v xml:space="preserve"> </v>
      </c>
      <c r="H20" s="6" t="str">
        <f t="shared" si="4"/>
        <v xml:space="preserve"> </v>
      </c>
      <c r="I20" s="6" t="str">
        <f t="shared" si="5"/>
        <v xml:space="preserve"> </v>
      </c>
      <c r="J20" s="6">
        <f t="shared" si="6"/>
        <v>21</v>
      </c>
      <c r="K20" s="6" t="str">
        <f t="shared" si="7"/>
        <v xml:space="preserve"> </v>
      </c>
      <c r="L20" s="6" t="str">
        <f t="shared" si="8"/>
        <v xml:space="preserve"> </v>
      </c>
      <c r="M20" s="6" t="str">
        <f t="shared" si="9"/>
        <v xml:space="preserve"> </v>
      </c>
      <c r="N20" s="6" t="str">
        <f t="shared" si="10"/>
        <v xml:space="preserve"> </v>
      </c>
      <c r="O20" s="6" t="str">
        <f t="shared" si="11"/>
        <v xml:space="preserve"> </v>
      </c>
      <c r="P20" s="6" t="str">
        <f t="shared" si="12"/>
        <v xml:space="preserve"> </v>
      </c>
      <c r="Q20" s="6"/>
      <c r="R20" s="6"/>
      <c r="S20" s="6"/>
    </row>
    <row r="21" spans="1:19" ht="15" x14ac:dyDescent="0.25">
      <c r="A21" s="2" t="s">
        <v>24</v>
      </c>
      <c r="B21" s="31">
        <v>9.5449999999999999</v>
      </c>
      <c r="C21" s="6">
        <v>7</v>
      </c>
      <c r="D21" s="6">
        <f t="shared" si="0"/>
        <v>47</v>
      </c>
      <c r="E21" s="6" t="str">
        <f t="shared" si="1"/>
        <v xml:space="preserve"> </v>
      </c>
      <c r="F21" s="6" t="str">
        <f t="shared" si="2"/>
        <v xml:space="preserve"> </v>
      </c>
      <c r="G21" s="6" t="str">
        <f t="shared" si="3"/>
        <v xml:space="preserve"> </v>
      </c>
      <c r="H21" s="6" t="str">
        <f t="shared" si="4"/>
        <v xml:space="preserve"> </v>
      </c>
      <c r="I21" s="6" t="str">
        <f t="shared" si="5"/>
        <v xml:space="preserve"> </v>
      </c>
      <c r="J21" s="6" t="str">
        <f t="shared" si="6"/>
        <v xml:space="preserve"> </v>
      </c>
      <c r="K21" s="6">
        <f t="shared" si="7"/>
        <v>47</v>
      </c>
      <c r="L21" s="6" t="str">
        <f t="shared" si="8"/>
        <v xml:space="preserve"> </v>
      </c>
      <c r="M21" s="6" t="str">
        <f t="shared" si="9"/>
        <v xml:space="preserve"> </v>
      </c>
      <c r="N21" s="6" t="str">
        <f t="shared" si="10"/>
        <v xml:space="preserve"> </v>
      </c>
      <c r="O21" s="6" t="str">
        <f t="shared" si="11"/>
        <v xml:space="preserve"> </v>
      </c>
      <c r="P21" s="6" t="str">
        <f t="shared" si="12"/>
        <v xml:space="preserve"> </v>
      </c>
      <c r="Q21" s="6"/>
      <c r="R21" s="6"/>
      <c r="S21" s="6"/>
    </row>
    <row r="22" spans="1:19" ht="15" x14ac:dyDescent="0.25">
      <c r="A22" s="2" t="s">
        <v>25</v>
      </c>
      <c r="B22" s="31">
        <v>2.883</v>
      </c>
      <c r="C22" s="6">
        <v>8</v>
      </c>
      <c r="D22" s="6">
        <f t="shared" si="0"/>
        <v>1</v>
      </c>
      <c r="E22" s="6" t="str">
        <f t="shared" si="1"/>
        <v xml:space="preserve"> </v>
      </c>
      <c r="F22" s="6" t="str">
        <f t="shared" si="2"/>
        <v xml:space="preserve"> </v>
      </c>
      <c r="G22" s="6" t="str">
        <f t="shared" si="3"/>
        <v xml:space="preserve"> </v>
      </c>
      <c r="H22" s="6" t="str">
        <f t="shared" si="4"/>
        <v xml:space="preserve"> </v>
      </c>
      <c r="I22" s="6" t="str">
        <f t="shared" si="5"/>
        <v xml:space="preserve"> </v>
      </c>
      <c r="J22" s="6" t="str">
        <f t="shared" si="6"/>
        <v xml:space="preserve"> </v>
      </c>
      <c r="K22" s="6" t="str">
        <f t="shared" si="7"/>
        <v xml:space="preserve"> </v>
      </c>
      <c r="L22" s="6">
        <f t="shared" si="8"/>
        <v>1</v>
      </c>
      <c r="M22" s="6" t="str">
        <f t="shared" si="9"/>
        <v xml:space="preserve"> </v>
      </c>
      <c r="N22" s="6" t="str">
        <f t="shared" si="10"/>
        <v xml:space="preserve"> </v>
      </c>
      <c r="O22" s="6" t="str">
        <f t="shared" si="11"/>
        <v xml:space="preserve"> </v>
      </c>
      <c r="P22" s="6" t="str">
        <f t="shared" si="12"/>
        <v xml:space="preserve"> </v>
      </c>
      <c r="Q22" s="6"/>
      <c r="R22" s="6"/>
      <c r="S22" s="6"/>
    </row>
    <row r="23" spans="1:19" ht="15" x14ac:dyDescent="0.25">
      <c r="A23" s="2" t="s">
        <v>26</v>
      </c>
      <c r="B23" s="31">
        <v>7.0590000000000002</v>
      </c>
      <c r="C23" s="6">
        <v>9</v>
      </c>
      <c r="D23" s="6">
        <f t="shared" si="0"/>
        <v>20</v>
      </c>
      <c r="E23" s="6" t="str">
        <f t="shared" si="1"/>
        <v xml:space="preserve"> </v>
      </c>
      <c r="F23" s="6" t="str">
        <f t="shared" si="2"/>
        <v xml:space="preserve"> </v>
      </c>
      <c r="G23" s="6" t="str">
        <f t="shared" si="3"/>
        <v xml:space="preserve"> </v>
      </c>
      <c r="H23" s="6" t="str">
        <f t="shared" si="4"/>
        <v xml:space="preserve"> </v>
      </c>
      <c r="I23" s="6" t="str">
        <f t="shared" si="5"/>
        <v xml:space="preserve"> </v>
      </c>
      <c r="J23" s="6" t="str">
        <f t="shared" si="6"/>
        <v xml:space="preserve"> </v>
      </c>
      <c r="K23" s="6" t="str">
        <f t="shared" si="7"/>
        <v xml:space="preserve"> </v>
      </c>
      <c r="L23" s="6" t="str">
        <f t="shared" si="8"/>
        <v xml:space="preserve"> </v>
      </c>
      <c r="M23" s="6">
        <f t="shared" si="9"/>
        <v>20</v>
      </c>
      <c r="N23" s="6" t="str">
        <f t="shared" si="10"/>
        <v xml:space="preserve"> </v>
      </c>
      <c r="O23" s="6" t="str">
        <f t="shared" si="11"/>
        <v xml:space="preserve"> </v>
      </c>
      <c r="P23" s="6" t="str">
        <f t="shared" si="12"/>
        <v xml:space="preserve"> </v>
      </c>
      <c r="Q23" s="6"/>
      <c r="R23" s="6"/>
      <c r="S23" s="6"/>
    </row>
    <row r="24" spans="1:19" ht="15" x14ac:dyDescent="0.25">
      <c r="A24" s="2" t="s">
        <v>27</v>
      </c>
      <c r="B24" s="31">
        <v>8.7729999999999997</v>
      </c>
      <c r="C24" s="6">
        <v>10</v>
      </c>
      <c r="D24" s="6">
        <f t="shared" si="0"/>
        <v>36</v>
      </c>
      <c r="E24" s="6" t="str">
        <f t="shared" si="1"/>
        <v xml:space="preserve"> </v>
      </c>
      <c r="F24" s="6" t="str">
        <f t="shared" si="2"/>
        <v xml:space="preserve"> </v>
      </c>
      <c r="G24" s="6" t="str">
        <f t="shared" si="3"/>
        <v xml:space="preserve"> </v>
      </c>
      <c r="H24" s="6" t="str">
        <f t="shared" si="4"/>
        <v xml:space="preserve"> </v>
      </c>
      <c r="I24" s="6" t="str">
        <f t="shared" si="5"/>
        <v xml:space="preserve"> </v>
      </c>
      <c r="J24" s="6" t="str">
        <f t="shared" si="6"/>
        <v xml:space="preserve"> </v>
      </c>
      <c r="K24" s="6" t="str">
        <f t="shared" si="7"/>
        <v xml:space="preserve"> </v>
      </c>
      <c r="L24" s="6" t="str">
        <f t="shared" si="8"/>
        <v xml:space="preserve"> </v>
      </c>
      <c r="M24" s="6" t="str">
        <f t="shared" si="9"/>
        <v xml:space="preserve"> </v>
      </c>
      <c r="N24" s="6">
        <f t="shared" si="10"/>
        <v>36</v>
      </c>
      <c r="O24" s="6" t="str">
        <f t="shared" si="11"/>
        <v xml:space="preserve"> </v>
      </c>
      <c r="P24" s="6" t="str">
        <f t="shared" si="12"/>
        <v xml:space="preserve"> </v>
      </c>
      <c r="Q24" s="6"/>
      <c r="R24" s="6"/>
      <c r="S24" s="6"/>
    </row>
    <row r="25" spans="1:19" ht="15" x14ac:dyDescent="0.25">
      <c r="A25" s="2" t="s">
        <v>28</v>
      </c>
      <c r="B25" s="31">
        <v>9.92</v>
      </c>
      <c r="C25" s="6">
        <v>11</v>
      </c>
      <c r="D25" s="6">
        <f t="shared" si="0"/>
        <v>55</v>
      </c>
      <c r="E25" s="6" t="str">
        <f t="shared" si="1"/>
        <v xml:space="preserve"> </v>
      </c>
      <c r="F25" s="6" t="str">
        <f t="shared" si="2"/>
        <v xml:space="preserve"> </v>
      </c>
      <c r="G25" s="6" t="str">
        <f t="shared" si="3"/>
        <v xml:space="preserve"> </v>
      </c>
      <c r="H25" s="6" t="str">
        <f t="shared" si="4"/>
        <v xml:space="preserve"> </v>
      </c>
      <c r="I25" s="6" t="str">
        <f t="shared" si="5"/>
        <v xml:space="preserve"> </v>
      </c>
      <c r="J25" s="6" t="str">
        <f t="shared" si="6"/>
        <v xml:space="preserve"> </v>
      </c>
      <c r="K25" s="6" t="str">
        <f t="shared" si="7"/>
        <v xml:space="preserve"> </v>
      </c>
      <c r="L25" s="6" t="str">
        <f t="shared" si="8"/>
        <v xml:space="preserve"> </v>
      </c>
      <c r="M25" s="6" t="str">
        <f t="shared" si="9"/>
        <v xml:space="preserve"> </v>
      </c>
      <c r="N25" s="6" t="str">
        <f t="shared" si="10"/>
        <v xml:space="preserve"> </v>
      </c>
      <c r="O25" s="6">
        <f t="shared" si="11"/>
        <v>55</v>
      </c>
      <c r="P25" s="6" t="str">
        <f t="shared" si="12"/>
        <v xml:space="preserve"> </v>
      </c>
      <c r="Q25" s="6"/>
      <c r="R25" s="6"/>
      <c r="S25" s="6"/>
    </row>
    <row r="26" spans="1:19" ht="15" x14ac:dyDescent="0.25">
      <c r="A26" s="2" t="s">
        <v>29</v>
      </c>
      <c r="B26" s="31">
        <v>10.38</v>
      </c>
      <c r="C26" s="6">
        <v>12</v>
      </c>
      <c r="D26" s="6">
        <f t="shared" si="0"/>
        <v>65</v>
      </c>
      <c r="E26" s="6" t="str">
        <f t="shared" si="1"/>
        <v xml:space="preserve"> </v>
      </c>
      <c r="F26" s="6" t="str">
        <f t="shared" si="2"/>
        <v xml:space="preserve"> </v>
      </c>
      <c r="G26" s="6" t="str">
        <f t="shared" si="3"/>
        <v xml:space="preserve"> </v>
      </c>
      <c r="H26" s="6" t="str">
        <f t="shared" si="4"/>
        <v xml:space="preserve"> </v>
      </c>
      <c r="I26" s="6" t="str">
        <f t="shared" si="5"/>
        <v xml:space="preserve"> </v>
      </c>
      <c r="J26" s="6" t="str">
        <f t="shared" si="6"/>
        <v xml:space="preserve"> </v>
      </c>
      <c r="K26" s="6" t="str">
        <f t="shared" si="7"/>
        <v xml:space="preserve"> </v>
      </c>
      <c r="L26" s="6" t="str">
        <f t="shared" si="8"/>
        <v xml:space="preserve"> </v>
      </c>
      <c r="M26" s="6" t="str">
        <f t="shared" si="9"/>
        <v xml:space="preserve"> </v>
      </c>
      <c r="N26" s="6" t="str">
        <f t="shared" si="10"/>
        <v xml:space="preserve"> </v>
      </c>
      <c r="O26" s="6" t="str">
        <f t="shared" si="11"/>
        <v xml:space="preserve"> </v>
      </c>
      <c r="P26" s="6">
        <f t="shared" si="12"/>
        <v>65</v>
      </c>
      <c r="Q26" s="6"/>
      <c r="R26" s="6"/>
      <c r="S26" s="6"/>
    </row>
    <row r="27" spans="1:19" ht="15" x14ac:dyDescent="0.25">
      <c r="A27" s="2" t="s">
        <v>30</v>
      </c>
      <c r="B27" s="31">
        <v>10.917999999999999</v>
      </c>
      <c r="C27" s="6">
        <v>1</v>
      </c>
      <c r="D27" s="6">
        <f t="shared" si="0"/>
        <v>71</v>
      </c>
      <c r="E27" s="6">
        <f t="shared" si="1"/>
        <v>71</v>
      </c>
      <c r="F27" s="6" t="str">
        <f t="shared" si="2"/>
        <v xml:space="preserve"> </v>
      </c>
      <c r="G27" s="6" t="str">
        <f t="shared" si="3"/>
        <v xml:space="preserve"> </v>
      </c>
      <c r="H27" s="6" t="str">
        <f t="shared" si="4"/>
        <v xml:space="preserve"> </v>
      </c>
      <c r="I27" s="6" t="str">
        <f t="shared" si="5"/>
        <v xml:space="preserve"> </v>
      </c>
      <c r="J27" s="6" t="str">
        <f t="shared" si="6"/>
        <v xml:space="preserve"> </v>
      </c>
      <c r="K27" s="6" t="str">
        <f t="shared" si="7"/>
        <v xml:space="preserve"> </v>
      </c>
      <c r="L27" s="6" t="str">
        <f t="shared" si="8"/>
        <v xml:space="preserve"> </v>
      </c>
      <c r="M27" s="6" t="str">
        <f t="shared" si="9"/>
        <v xml:space="preserve"> </v>
      </c>
      <c r="N27" s="6" t="str">
        <f t="shared" si="10"/>
        <v xml:space="preserve"> </v>
      </c>
      <c r="O27" s="6" t="str">
        <f t="shared" si="11"/>
        <v xml:space="preserve"> </v>
      </c>
      <c r="P27" s="6" t="str">
        <f t="shared" si="12"/>
        <v xml:space="preserve"> </v>
      </c>
      <c r="Q27" s="6"/>
      <c r="R27" s="6"/>
      <c r="S27" s="6"/>
    </row>
    <row r="28" spans="1:19" ht="15" x14ac:dyDescent="0.25">
      <c r="A28" s="2" t="s">
        <v>31</v>
      </c>
      <c r="B28" s="31">
        <v>9.859</v>
      </c>
      <c r="C28" s="6">
        <v>2</v>
      </c>
      <c r="D28" s="6">
        <f t="shared" si="0"/>
        <v>52</v>
      </c>
      <c r="E28" s="6" t="str">
        <f t="shared" si="1"/>
        <v xml:space="preserve"> </v>
      </c>
      <c r="F28" s="6">
        <f t="shared" si="2"/>
        <v>52</v>
      </c>
      <c r="G28" s="6" t="str">
        <f t="shared" si="3"/>
        <v xml:space="preserve"> </v>
      </c>
      <c r="H28" s="6" t="str">
        <f t="shared" si="4"/>
        <v xml:space="preserve"> </v>
      </c>
      <c r="I28" s="6" t="str">
        <f t="shared" si="5"/>
        <v xml:space="preserve"> </v>
      </c>
      <c r="J28" s="6" t="str">
        <f t="shared" si="6"/>
        <v xml:space="preserve"> </v>
      </c>
      <c r="K28" s="6" t="str">
        <f t="shared" si="7"/>
        <v xml:space="preserve"> </v>
      </c>
      <c r="L28" s="6" t="str">
        <f t="shared" si="8"/>
        <v xml:space="preserve"> </v>
      </c>
      <c r="M28" s="6" t="str">
        <f t="shared" si="9"/>
        <v xml:space="preserve"> </v>
      </c>
      <c r="N28" s="6" t="str">
        <f t="shared" si="10"/>
        <v xml:space="preserve"> </v>
      </c>
      <c r="O28" s="6" t="str">
        <f t="shared" si="11"/>
        <v xml:space="preserve"> </v>
      </c>
      <c r="P28" s="6" t="str">
        <f t="shared" si="12"/>
        <v xml:space="preserve"> </v>
      </c>
      <c r="Q28" s="6"/>
      <c r="R28" s="6"/>
      <c r="S28" s="6"/>
    </row>
    <row r="29" spans="1:19" ht="15" x14ac:dyDescent="0.25">
      <c r="A29" s="2" t="s">
        <v>32</v>
      </c>
      <c r="B29" s="31">
        <v>10.332000000000001</v>
      </c>
      <c r="C29" s="6">
        <v>3</v>
      </c>
      <c r="D29" s="6">
        <f t="shared" si="0"/>
        <v>64</v>
      </c>
      <c r="E29" s="6" t="str">
        <f t="shared" si="1"/>
        <v xml:space="preserve"> </v>
      </c>
      <c r="F29" s="6" t="str">
        <f t="shared" si="2"/>
        <v xml:space="preserve"> </v>
      </c>
      <c r="G29" s="6">
        <f t="shared" si="3"/>
        <v>64</v>
      </c>
      <c r="H29" s="6" t="str">
        <f t="shared" si="4"/>
        <v xml:space="preserve"> </v>
      </c>
      <c r="I29" s="6" t="str">
        <f t="shared" si="5"/>
        <v xml:space="preserve"> </v>
      </c>
      <c r="J29" s="6" t="str">
        <f t="shared" si="6"/>
        <v xml:space="preserve"> </v>
      </c>
      <c r="K29" s="6" t="str">
        <f t="shared" si="7"/>
        <v xml:space="preserve"> </v>
      </c>
      <c r="L29" s="6" t="str">
        <f t="shared" si="8"/>
        <v xml:space="preserve"> </v>
      </c>
      <c r="M29" s="6" t="str">
        <f t="shared" si="9"/>
        <v xml:space="preserve"> </v>
      </c>
      <c r="N29" s="6" t="str">
        <f t="shared" si="10"/>
        <v xml:space="preserve"> </v>
      </c>
      <c r="O29" s="6" t="str">
        <f t="shared" si="11"/>
        <v xml:space="preserve"> </v>
      </c>
      <c r="P29" s="6" t="str">
        <f t="shared" si="12"/>
        <v xml:space="preserve"> </v>
      </c>
      <c r="Q29" s="6"/>
      <c r="R29" s="6"/>
      <c r="S29" s="6"/>
    </row>
    <row r="30" spans="1:19" ht="15" x14ac:dyDescent="0.25">
      <c r="A30" s="2" t="s">
        <v>33</v>
      </c>
      <c r="B30" s="31">
        <v>10.041</v>
      </c>
      <c r="C30" s="6">
        <v>4</v>
      </c>
      <c r="D30" s="6">
        <f t="shared" si="0"/>
        <v>58</v>
      </c>
      <c r="E30" s="6" t="str">
        <f t="shared" si="1"/>
        <v xml:space="preserve"> </v>
      </c>
      <c r="F30" s="6" t="str">
        <f t="shared" si="2"/>
        <v xml:space="preserve"> </v>
      </c>
      <c r="G30" s="6" t="str">
        <f t="shared" si="3"/>
        <v xml:space="preserve"> </v>
      </c>
      <c r="H30" s="6">
        <f t="shared" si="4"/>
        <v>58</v>
      </c>
      <c r="I30" s="6" t="str">
        <f t="shared" si="5"/>
        <v xml:space="preserve"> </v>
      </c>
      <c r="J30" s="6" t="str">
        <f t="shared" si="6"/>
        <v xml:space="preserve"> </v>
      </c>
      <c r="K30" s="6" t="str">
        <f t="shared" si="7"/>
        <v xml:space="preserve"> </v>
      </c>
      <c r="L30" s="6" t="str">
        <f t="shared" si="8"/>
        <v xml:space="preserve"> </v>
      </c>
      <c r="M30" s="6" t="str">
        <f t="shared" si="9"/>
        <v xml:space="preserve"> </v>
      </c>
      <c r="N30" s="6" t="str">
        <f t="shared" si="10"/>
        <v xml:space="preserve"> </v>
      </c>
      <c r="O30" s="6" t="str">
        <f t="shared" si="11"/>
        <v xml:space="preserve"> </v>
      </c>
      <c r="P30" s="6" t="str">
        <f t="shared" si="12"/>
        <v xml:space="preserve"> </v>
      </c>
      <c r="Q30" s="6"/>
      <c r="R30" s="6"/>
      <c r="S30" s="6"/>
    </row>
    <row r="31" spans="1:19" ht="15" x14ac:dyDescent="0.25">
      <c r="A31" s="2" t="s">
        <v>34</v>
      </c>
      <c r="B31" s="31">
        <v>9.4939999999999998</v>
      </c>
      <c r="C31" s="6">
        <v>5</v>
      </c>
      <c r="D31" s="6">
        <f t="shared" si="0"/>
        <v>44</v>
      </c>
      <c r="E31" s="6" t="str">
        <f t="shared" si="1"/>
        <v xml:space="preserve"> </v>
      </c>
      <c r="F31" s="6" t="str">
        <f t="shared" si="2"/>
        <v xml:space="preserve"> </v>
      </c>
      <c r="G31" s="6" t="str">
        <f t="shared" si="3"/>
        <v xml:space="preserve"> </v>
      </c>
      <c r="H31" s="6" t="str">
        <f t="shared" si="4"/>
        <v xml:space="preserve"> </v>
      </c>
      <c r="I31" s="6">
        <f t="shared" si="5"/>
        <v>44</v>
      </c>
      <c r="J31" s="6" t="str">
        <f t="shared" si="6"/>
        <v xml:space="preserve"> </v>
      </c>
      <c r="K31" s="6" t="str">
        <f t="shared" si="7"/>
        <v xml:space="preserve"> </v>
      </c>
      <c r="L31" s="6" t="str">
        <f t="shared" si="8"/>
        <v xml:space="preserve"> </v>
      </c>
      <c r="M31" s="6" t="str">
        <f t="shared" si="9"/>
        <v xml:space="preserve"> </v>
      </c>
      <c r="N31" s="6" t="str">
        <f t="shared" si="10"/>
        <v xml:space="preserve"> </v>
      </c>
      <c r="O31" s="6" t="str">
        <f t="shared" si="11"/>
        <v xml:space="preserve"> </v>
      </c>
      <c r="P31" s="6" t="str">
        <f t="shared" si="12"/>
        <v xml:space="preserve"> </v>
      </c>
      <c r="Q31" s="6"/>
      <c r="R31" s="6"/>
      <c r="S31" s="6"/>
    </row>
    <row r="32" spans="1:19" ht="15" x14ac:dyDescent="0.25">
      <c r="A32" s="2" t="s">
        <v>35</v>
      </c>
      <c r="B32" s="31">
        <v>9.8640000000000008</v>
      </c>
      <c r="C32" s="6">
        <v>6</v>
      </c>
      <c r="D32" s="6">
        <f t="shared" si="0"/>
        <v>54</v>
      </c>
      <c r="E32" s="6" t="str">
        <f t="shared" si="1"/>
        <v xml:space="preserve"> </v>
      </c>
      <c r="F32" s="6" t="str">
        <f t="shared" si="2"/>
        <v xml:space="preserve"> </v>
      </c>
      <c r="G32" s="6" t="str">
        <f t="shared" si="3"/>
        <v xml:space="preserve"> </v>
      </c>
      <c r="H32" s="6" t="str">
        <f t="shared" si="4"/>
        <v xml:space="preserve"> </v>
      </c>
      <c r="I32" s="6" t="str">
        <f t="shared" si="5"/>
        <v xml:space="preserve"> </v>
      </c>
      <c r="J32" s="6">
        <f t="shared" si="6"/>
        <v>54</v>
      </c>
      <c r="K32" s="6" t="str">
        <f t="shared" si="7"/>
        <v xml:space="preserve"> </v>
      </c>
      <c r="L32" s="6" t="str">
        <f t="shared" si="8"/>
        <v xml:space="preserve"> </v>
      </c>
      <c r="M32" s="6" t="str">
        <f t="shared" si="9"/>
        <v xml:space="preserve"> </v>
      </c>
      <c r="N32" s="6" t="str">
        <f t="shared" si="10"/>
        <v xml:space="preserve"> </v>
      </c>
      <c r="O32" s="6" t="str">
        <f t="shared" si="11"/>
        <v xml:space="preserve"> </v>
      </c>
      <c r="P32" s="6" t="str">
        <f t="shared" si="12"/>
        <v xml:space="preserve"> </v>
      </c>
      <c r="Q32" s="6"/>
      <c r="R32" s="6"/>
      <c r="S32" s="6"/>
    </row>
    <row r="33" spans="1:132" ht="15" x14ac:dyDescent="0.25">
      <c r="A33" s="2" t="s">
        <v>36</v>
      </c>
      <c r="B33" s="31">
        <v>7.5629999999999997</v>
      </c>
      <c r="C33" s="6">
        <v>7</v>
      </c>
      <c r="D33" s="6">
        <f t="shared" si="0"/>
        <v>24</v>
      </c>
      <c r="E33" s="6" t="str">
        <f t="shared" si="1"/>
        <v xml:space="preserve"> </v>
      </c>
      <c r="F33" s="6" t="str">
        <f t="shared" si="2"/>
        <v xml:space="preserve"> </v>
      </c>
      <c r="G33" s="6" t="str">
        <f t="shared" si="3"/>
        <v xml:space="preserve"> </v>
      </c>
      <c r="H33" s="6" t="str">
        <f t="shared" si="4"/>
        <v xml:space="preserve"> </v>
      </c>
      <c r="I33" s="6" t="str">
        <f t="shared" si="5"/>
        <v xml:space="preserve"> </v>
      </c>
      <c r="J33" s="6" t="str">
        <f t="shared" si="6"/>
        <v xml:space="preserve"> </v>
      </c>
      <c r="K33" s="6">
        <f t="shared" si="7"/>
        <v>24</v>
      </c>
      <c r="L33" s="6" t="str">
        <f t="shared" si="8"/>
        <v xml:space="preserve"> </v>
      </c>
      <c r="M33" s="6" t="str">
        <f t="shared" si="9"/>
        <v xml:space="preserve"> </v>
      </c>
      <c r="N33" s="6" t="str">
        <f t="shared" si="10"/>
        <v xml:space="preserve"> </v>
      </c>
      <c r="O33" s="6" t="str">
        <f t="shared" si="11"/>
        <v xml:space="preserve"> </v>
      </c>
      <c r="P33" s="6" t="str">
        <f t="shared" si="12"/>
        <v xml:space="preserve"> </v>
      </c>
      <c r="Q33" s="6"/>
      <c r="R33" s="6"/>
      <c r="S33" s="6"/>
    </row>
    <row r="34" spans="1:132" ht="15" x14ac:dyDescent="0.25">
      <c r="A34" s="2" t="s">
        <v>37</v>
      </c>
      <c r="B34" s="31">
        <v>6.4779999999999998</v>
      </c>
      <c r="C34" s="6">
        <v>8</v>
      </c>
      <c r="D34" s="6">
        <f t="shared" si="0"/>
        <v>9</v>
      </c>
      <c r="E34" s="6" t="str">
        <f t="shared" si="1"/>
        <v xml:space="preserve"> </v>
      </c>
      <c r="F34" s="6" t="str">
        <f t="shared" si="2"/>
        <v xml:space="preserve"> </v>
      </c>
      <c r="G34" s="6" t="str">
        <f t="shared" si="3"/>
        <v xml:space="preserve"> </v>
      </c>
      <c r="H34" s="6" t="str">
        <f t="shared" si="4"/>
        <v xml:space="preserve"> </v>
      </c>
      <c r="I34" s="6" t="str">
        <f t="shared" si="5"/>
        <v xml:space="preserve"> </v>
      </c>
      <c r="J34" s="6" t="str">
        <f t="shared" si="6"/>
        <v xml:space="preserve"> </v>
      </c>
      <c r="K34" s="6" t="str">
        <f t="shared" si="7"/>
        <v xml:space="preserve"> </v>
      </c>
      <c r="L34" s="6">
        <f t="shared" si="8"/>
        <v>9</v>
      </c>
      <c r="M34" s="6" t="str">
        <f t="shared" si="9"/>
        <v xml:space="preserve"> </v>
      </c>
      <c r="N34" s="6" t="str">
        <f t="shared" si="10"/>
        <v xml:space="preserve"> </v>
      </c>
      <c r="O34" s="6" t="str">
        <f t="shared" si="11"/>
        <v xml:space="preserve"> </v>
      </c>
      <c r="P34" s="6" t="str">
        <f t="shared" si="12"/>
        <v xml:space="preserve"> </v>
      </c>
      <c r="Q34" s="6"/>
      <c r="R34" s="6"/>
      <c r="S34" s="6"/>
    </row>
    <row r="35" spans="1:132" ht="15" x14ac:dyDescent="0.25">
      <c r="A35" s="2" t="s">
        <v>38</v>
      </c>
      <c r="B35" s="31">
        <v>6.8730000000000002</v>
      </c>
      <c r="C35" s="6">
        <v>9</v>
      </c>
      <c r="D35" s="6">
        <f t="shared" si="0"/>
        <v>17</v>
      </c>
      <c r="E35" s="6" t="str">
        <f t="shared" si="1"/>
        <v xml:space="preserve"> </v>
      </c>
      <c r="F35" s="6" t="str">
        <f t="shared" si="2"/>
        <v xml:space="preserve"> </v>
      </c>
      <c r="G35" s="6" t="str">
        <f t="shared" si="3"/>
        <v xml:space="preserve"> </v>
      </c>
      <c r="H35" s="6" t="str">
        <f t="shared" si="4"/>
        <v xml:space="preserve"> </v>
      </c>
      <c r="I35" s="6" t="str">
        <f t="shared" si="5"/>
        <v xml:space="preserve"> </v>
      </c>
      <c r="J35" s="6" t="str">
        <f t="shared" si="6"/>
        <v xml:space="preserve"> </v>
      </c>
      <c r="K35" s="6" t="str">
        <f t="shared" si="7"/>
        <v xml:space="preserve"> </v>
      </c>
      <c r="L35" s="6" t="str">
        <f t="shared" si="8"/>
        <v xml:space="preserve"> </v>
      </c>
      <c r="M35" s="6">
        <f t="shared" si="9"/>
        <v>17</v>
      </c>
      <c r="N35" s="6" t="str">
        <f t="shared" si="10"/>
        <v xml:space="preserve"> </v>
      </c>
      <c r="O35" s="6" t="str">
        <f t="shared" si="11"/>
        <v xml:space="preserve"> </v>
      </c>
      <c r="P35" s="6" t="str">
        <f t="shared" si="12"/>
        <v xml:space="preserve"> </v>
      </c>
      <c r="Q35" s="6"/>
      <c r="R35" s="6"/>
      <c r="S35" s="6"/>
    </row>
    <row r="36" spans="1:132" ht="15" x14ac:dyDescent="0.25">
      <c r="A36" s="2" t="s">
        <v>39</v>
      </c>
      <c r="B36" s="31">
        <v>9.52</v>
      </c>
      <c r="C36" s="6">
        <v>10</v>
      </c>
      <c r="D36" s="6">
        <f t="shared" si="0"/>
        <v>45</v>
      </c>
      <c r="E36" s="6" t="str">
        <f t="shared" si="1"/>
        <v xml:space="preserve"> </v>
      </c>
      <c r="F36" s="6" t="str">
        <f t="shared" si="2"/>
        <v xml:space="preserve"> </v>
      </c>
      <c r="G36" s="6" t="str">
        <f t="shared" si="3"/>
        <v xml:space="preserve"> </v>
      </c>
      <c r="H36" s="6" t="str">
        <f t="shared" si="4"/>
        <v xml:space="preserve"> </v>
      </c>
      <c r="I36" s="6" t="str">
        <f t="shared" si="5"/>
        <v xml:space="preserve"> </v>
      </c>
      <c r="J36" s="6" t="str">
        <f t="shared" si="6"/>
        <v xml:space="preserve"> </v>
      </c>
      <c r="K36" s="6" t="str">
        <f t="shared" si="7"/>
        <v xml:space="preserve"> </v>
      </c>
      <c r="L36" s="6" t="str">
        <f t="shared" si="8"/>
        <v xml:space="preserve"> </v>
      </c>
      <c r="M36" s="6" t="str">
        <f t="shared" si="9"/>
        <v xml:space="preserve"> </v>
      </c>
      <c r="N36" s="6">
        <f t="shared" si="10"/>
        <v>45</v>
      </c>
      <c r="O36" s="6" t="str">
        <f t="shared" si="11"/>
        <v xml:space="preserve"> </v>
      </c>
      <c r="P36" s="6" t="str">
        <f t="shared" si="12"/>
        <v xml:space="preserve"> </v>
      </c>
      <c r="Q36" s="6"/>
      <c r="R36" s="6"/>
      <c r="S36" s="6"/>
    </row>
    <row r="37" spans="1:132" ht="15" x14ac:dyDescent="0.25">
      <c r="A37" s="2" t="s">
        <v>40</v>
      </c>
      <c r="B37" s="31">
        <v>10.085000000000001</v>
      </c>
      <c r="C37" s="6">
        <v>11</v>
      </c>
      <c r="D37" s="6">
        <f t="shared" si="0"/>
        <v>59</v>
      </c>
      <c r="E37" s="6" t="str">
        <f t="shared" si="1"/>
        <v xml:space="preserve"> </v>
      </c>
      <c r="F37" s="6" t="str">
        <f t="shared" si="2"/>
        <v xml:space="preserve"> </v>
      </c>
      <c r="G37" s="6" t="str">
        <f t="shared" si="3"/>
        <v xml:space="preserve"> </v>
      </c>
      <c r="H37" s="6" t="str">
        <f t="shared" si="4"/>
        <v xml:space="preserve"> </v>
      </c>
      <c r="I37" s="6" t="str">
        <f t="shared" si="5"/>
        <v xml:space="preserve"> </v>
      </c>
      <c r="J37" s="6" t="str">
        <f t="shared" si="6"/>
        <v xml:space="preserve"> </v>
      </c>
      <c r="K37" s="6" t="str">
        <f t="shared" si="7"/>
        <v xml:space="preserve"> </v>
      </c>
      <c r="L37" s="6" t="str">
        <f t="shared" si="8"/>
        <v xml:space="preserve"> </v>
      </c>
      <c r="M37" s="6" t="str">
        <f t="shared" si="9"/>
        <v xml:space="preserve"> </v>
      </c>
      <c r="N37" s="6" t="str">
        <f t="shared" si="10"/>
        <v xml:space="preserve"> </v>
      </c>
      <c r="O37" s="6">
        <f t="shared" si="11"/>
        <v>59</v>
      </c>
      <c r="P37" s="6" t="str">
        <f t="shared" si="12"/>
        <v xml:space="preserve"> </v>
      </c>
      <c r="Q37" s="6"/>
      <c r="R37" s="6"/>
      <c r="S37" s="6"/>
    </row>
    <row r="38" spans="1:132" ht="15" x14ac:dyDescent="0.25">
      <c r="A38" s="2" t="s">
        <v>41</v>
      </c>
      <c r="B38" s="31">
        <v>9.6240000000000006</v>
      </c>
      <c r="C38" s="6">
        <v>12</v>
      </c>
      <c r="D38" s="6">
        <f t="shared" si="0"/>
        <v>48</v>
      </c>
      <c r="E38" s="6" t="str">
        <f t="shared" si="1"/>
        <v xml:space="preserve"> </v>
      </c>
      <c r="F38" s="6" t="str">
        <f t="shared" si="2"/>
        <v xml:space="preserve"> </v>
      </c>
      <c r="G38" s="6" t="str">
        <f t="shared" si="3"/>
        <v xml:space="preserve"> </v>
      </c>
      <c r="H38" s="6" t="str">
        <f t="shared" si="4"/>
        <v xml:space="preserve"> </v>
      </c>
      <c r="I38" s="6" t="str">
        <f t="shared" si="5"/>
        <v xml:space="preserve"> </v>
      </c>
      <c r="J38" s="6" t="str">
        <f t="shared" si="6"/>
        <v xml:space="preserve"> </v>
      </c>
      <c r="K38" s="6" t="str">
        <f t="shared" si="7"/>
        <v xml:space="preserve"> </v>
      </c>
      <c r="L38" s="6" t="str">
        <f t="shared" si="8"/>
        <v xml:space="preserve"> </v>
      </c>
      <c r="M38" s="6" t="str">
        <f t="shared" si="9"/>
        <v xml:space="preserve"> </v>
      </c>
      <c r="N38" s="6" t="str">
        <f t="shared" si="10"/>
        <v xml:space="preserve"> </v>
      </c>
      <c r="O38" s="6" t="str">
        <f t="shared" si="11"/>
        <v xml:space="preserve"> </v>
      </c>
      <c r="P38" s="6">
        <f t="shared" si="12"/>
        <v>48</v>
      </c>
      <c r="Q38" s="6"/>
      <c r="R38" s="6"/>
      <c r="S38" s="6"/>
    </row>
    <row r="39" spans="1:132" ht="15" x14ac:dyDescent="0.25">
      <c r="A39" s="2" t="s">
        <v>42</v>
      </c>
      <c r="B39" s="31">
        <v>10.785</v>
      </c>
      <c r="C39" s="6">
        <v>1</v>
      </c>
      <c r="D39" s="6">
        <f t="shared" si="0"/>
        <v>70</v>
      </c>
      <c r="E39" s="6">
        <f t="shared" si="1"/>
        <v>70</v>
      </c>
      <c r="F39" s="6" t="str">
        <f t="shared" si="2"/>
        <v xml:space="preserve"> </v>
      </c>
      <c r="G39" s="6" t="str">
        <f t="shared" si="3"/>
        <v xml:space="preserve"> </v>
      </c>
      <c r="H39" s="6" t="str">
        <f t="shared" si="4"/>
        <v xml:space="preserve"> </v>
      </c>
      <c r="I39" s="6" t="str">
        <f t="shared" si="5"/>
        <v xml:space="preserve"> </v>
      </c>
      <c r="J39" s="6" t="str">
        <f t="shared" si="6"/>
        <v xml:space="preserve"> </v>
      </c>
      <c r="K39" s="6" t="str">
        <f t="shared" si="7"/>
        <v xml:space="preserve"> </v>
      </c>
      <c r="L39" s="6" t="str">
        <f t="shared" si="8"/>
        <v xml:space="preserve"> </v>
      </c>
      <c r="M39" s="6" t="str">
        <f t="shared" si="9"/>
        <v xml:space="preserve"> </v>
      </c>
      <c r="N39" s="6" t="str">
        <f t="shared" si="10"/>
        <v xml:space="preserve"> </v>
      </c>
      <c r="O39" s="6" t="str">
        <f t="shared" si="11"/>
        <v xml:space="preserve"> </v>
      </c>
      <c r="P39" s="6" t="str">
        <f t="shared" si="12"/>
        <v xml:space="preserve"> </v>
      </c>
      <c r="Q39" s="6"/>
      <c r="R39" s="6"/>
      <c r="S39" s="6"/>
    </row>
    <row r="40" spans="1:132" ht="15" x14ac:dyDescent="0.25">
      <c r="A40" s="2" t="s">
        <v>43</v>
      </c>
      <c r="B40" s="31">
        <v>9.9700000000000006</v>
      </c>
      <c r="C40" s="6">
        <v>2</v>
      </c>
      <c r="D40" s="6">
        <f t="shared" si="0"/>
        <v>56</v>
      </c>
      <c r="E40" s="6" t="str">
        <f t="shared" si="1"/>
        <v xml:space="preserve"> </v>
      </c>
      <c r="F40" s="6">
        <f t="shared" si="2"/>
        <v>56</v>
      </c>
      <c r="G40" s="6" t="str">
        <f t="shared" si="3"/>
        <v xml:space="preserve"> </v>
      </c>
      <c r="H40" s="6" t="str">
        <f t="shared" si="4"/>
        <v xml:space="preserve"> </v>
      </c>
      <c r="I40" s="6" t="str">
        <f t="shared" si="5"/>
        <v xml:space="preserve"> </v>
      </c>
      <c r="J40" s="6" t="str">
        <f t="shared" si="6"/>
        <v xml:space="preserve"> </v>
      </c>
      <c r="K40" s="6" t="str">
        <f t="shared" si="7"/>
        <v xml:space="preserve"> </v>
      </c>
      <c r="L40" s="6" t="str">
        <f t="shared" si="8"/>
        <v xml:space="preserve"> </v>
      </c>
      <c r="M40" s="6" t="str">
        <f t="shared" si="9"/>
        <v xml:space="preserve"> </v>
      </c>
      <c r="N40" s="6" t="str">
        <f t="shared" si="10"/>
        <v xml:space="preserve"> </v>
      </c>
      <c r="O40" s="6" t="str">
        <f t="shared" si="11"/>
        <v xml:space="preserve"> </v>
      </c>
      <c r="P40" s="6" t="str">
        <f t="shared" si="12"/>
        <v xml:space="preserve"> </v>
      </c>
      <c r="Q40" s="6"/>
      <c r="R40" s="6"/>
      <c r="S40" s="6"/>
    </row>
    <row r="41" spans="1:132" ht="15" x14ac:dyDescent="0.25">
      <c r="A41" s="2" t="s">
        <v>44</v>
      </c>
      <c r="B41" s="31">
        <v>9.859</v>
      </c>
      <c r="C41" s="6">
        <v>3</v>
      </c>
      <c r="D41" s="6">
        <f t="shared" si="0"/>
        <v>52</v>
      </c>
      <c r="E41" s="6" t="str">
        <f t="shared" si="1"/>
        <v xml:space="preserve"> </v>
      </c>
      <c r="F41" s="6" t="str">
        <f t="shared" si="2"/>
        <v xml:space="preserve"> </v>
      </c>
      <c r="G41" s="6">
        <f t="shared" si="3"/>
        <v>52</v>
      </c>
      <c r="H41" s="6" t="str">
        <f t="shared" si="4"/>
        <v xml:space="preserve"> </v>
      </c>
      <c r="I41" s="6" t="str">
        <f t="shared" si="5"/>
        <v xml:space="preserve"> </v>
      </c>
      <c r="J41" s="6" t="str">
        <f t="shared" si="6"/>
        <v xml:space="preserve"> </v>
      </c>
      <c r="K41" s="6" t="str">
        <f t="shared" si="7"/>
        <v xml:space="preserve"> </v>
      </c>
      <c r="L41" s="6" t="str">
        <f t="shared" si="8"/>
        <v xml:space="preserve"> </v>
      </c>
      <c r="M41" s="6" t="str">
        <f t="shared" si="9"/>
        <v xml:space="preserve"> </v>
      </c>
      <c r="N41" s="6" t="str">
        <f t="shared" si="10"/>
        <v xml:space="preserve"> </v>
      </c>
      <c r="O41" s="6" t="str">
        <f t="shared" si="11"/>
        <v xml:space="preserve"> </v>
      </c>
      <c r="P41" s="6" t="str">
        <f t="shared" si="12"/>
        <v xml:space="preserve"> </v>
      </c>
      <c r="Q41" s="6"/>
      <c r="R41" s="6"/>
      <c r="S41" s="6"/>
    </row>
    <row r="42" spans="1:132" ht="15" x14ac:dyDescent="0.25">
      <c r="A42" s="2" t="s">
        <v>45</v>
      </c>
      <c r="B42" s="31">
        <v>9.3699999999999992</v>
      </c>
      <c r="C42" s="6">
        <v>4</v>
      </c>
      <c r="D42" s="6">
        <f t="shared" si="0"/>
        <v>41</v>
      </c>
      <c r="E42" s="6" t="str">
        <f t="shared" si="1"/>
        <v xml:space="preserve"> </v>
      </c>
      <c r="F42" s="6" t="str">
        <f t="shared" si="2"/>
        <v xml:space="preserve"> </v>
      </c>
      <c r="G42" s="6" t="str">
        <f t="shared" si="3"/>
        <v xml:space="preserve"> </v>
      </c>
      <c r="H42" s="6">
        <f t="shared" si="4"/>
        <v>41</v>
      </c>
      <c r="I42" s="6" t="str">
        <f t="shared" si="5"/>
        <v xml:space="preserve"> </v>
      </c>
      <c r="J42" s="6" t="str">
        <f t="shared" si="6"/>
        <v xml:space="preserve"> </v>
      </c>
      <c r="K42" s="6" t="str">
        <f t="shared" si="7"/>
        <v xml:space="preserve"> </v>
      </c>
      <c r="L42" s="6" t="str">
        <f t="shared" si="8"/>
        <v xml:space="preserve"> </v>
      </c>
      <c r="M42" s="6" t="str">
        <f t="shared" si="9"/>
        <v xml:space="preserve"> </v>
      </c>
      <c r="N42" s="6" t="str">
        <f t="shared" si="10"/>
        <v xml:space="preserve"> </v>
      </c>
      <c r="O42" s="6" t="str">
        <f t="shared" si="11"/>
        <v xml:space="preserve"> </v>
      </c>
      <c r="P42" s="6" t="str">
        <f t="shared" si="12"/>
        <v xml:space="preserve"> </v>
      </c>
      <c r="Q42" s="6"/>
      <c r="R42" s="6"/>
      <c r="S42" s="6"/>
    </row>
    <row r="43" spans="1:132" ht="15" x14ac:dyDescent="0.25">
      <c r="A43" s="2" t="s">
        <v>46</v>
      </c>
      <c r="B43" s="31">
        <v>10.172000000000001</v>
      </c>
      <c r="C43" s="6">
        <v>5</v>
      </c>
      <c r="D43" s="6">
        <f t="shared" si="0"/>
        <v>60</v>
      </c>
      <c r="E43" s="6" t="str">
        <f t="shared" si="1"/>
        <v xml:space="preserve"> </v>
      </c>
      <c r="F43" s="6" t="str">
        <f t="shared" si="2"/>
        <v xml:space="preserve"> </v>
      </c>
      <c r="G43" s="6" t="str">
        <f t="shared" si="3"/>
        <v xml:space="preserve"> </v>
      </c>
      <c r="H43" s="6" t="str">
        <f t="shared" si="4"/>
        <v xml:space="preserve"> </v>
      </c>
      <c r="I43" s="6">
        <f t="shared" si="5"/>
        <v>60</v>
      </c>
      <c r="J43" s="6" t="str">
        <f t="shared" si="6"/>
        <v xml:space="preserve"> </v>
      </c>
      <c r="K43" s="6" t="str">
        <f t="shared" si="7"/>
        <v xml:space="preserve"> </v>
      </c>
      <c r="L43" s="6" t="str">
        <f t="shared" si="8"/>
        <v xml:space="preserve"> </v>
      </c>
      <c r="M43" s="6" t="str">
        <f t="shared" si="9"/>
        <v xml:space="preserve"> </v>
      </c>
      <c r="N43" s="6" t="str">
        <f t="shared" si="10"/>
        <v xml:space="preserve"> </v>
      </c>
      <c r="O43" s="6" t="str">
        <f t="shared" si="11"/>
        <v xml:space="preserve"> </v>
      </c>
      <c r="P43" s="6" t="str">
        <f t="shared" si="12"/>
        <v xml:space="preserve"> </v>
      </c>
      <c r="Q43" s="5"/>
      <c r="R43" s="5"/>
      <c r="S43" s="5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</row>
    <row r="44" spans="1:132" ht="15" x14ac:dyDescent="0.25">
      <c r="A44" s="2" t="s">
        <v>47</v>
      </c>
      <c r="B44" s="31">
        <v>9.6300000000000008</v>
      </c>
      <c r="C44" s="6">
        <v>6</v>
      </c>
      <c r="D44" s="6">
        <f t="shared" si="0"/>
        <v>50</v>
      </c>
      <c r="E44" s="6" t="str">
        <f t="shared" si="1"/>
        <v xml:space="preserve"> </v>
      </c>
      <c r="F44" s="6" t="str">
        <f t="shared" si="2"/>
        <v xml:space="preserve"> </v>
      </c>
      <c r="G44" s="6" t="str">
        <f t="shared" si="3"/>
        <v xml:space="preserve"> </v>
      </c>
      <c r="H44" s="6" t="str">
        <f t="shared" si="4"/>
        <v xml:space="preserve"> </v>
      </c>
      <c r="I44" s="6" t="str">
        <f t="shared" si="5"/>
        <v xml:space="preserve"> </v>
      </c>
      <c r="J44" s="6">
        <f t="shared" si="6"/>
        <v>50</v>
      </c>
      <c r="K44" s="6" t="str">
        <f t="shared" si="7"/>
        <v xml:space="preserve"> </v>
      </c>
      <c r="L44" s="6" t="str">
        <f t="shared" si="8"/>
        <v xml:space="preserve"> </v>
      </c>
      <c r="M44" s="6" t="str">
        <f t="shared" si="9"/>
        <v xml:space="preserve"> </v>
      </c>
      <c r="N44" s="6" t="str">
        <f t="shared" si="10"/>
        <v xml:space="preserve"> </v>
      </c>
      <c r="O44" s="6" t="str">
        <f t="shared" si="11"/>
        <v xml:space="preserve"> </v>
      </c>
      <c r="P44" s="6" t="str">
        <f t="shared" si="12"/>
        <v xml:space="preserve"> </v>
      </c>
      <c r="Q44" s="6"/>
      <c r="R44" s="6"/>
      <c r="S44" s="6"/>
    </row>
    <row r="45" spans="1:132" ht="15" x14ac:dyDescent="0.25">
      <c r="A45" s="2" t="s">
        <v>48</v>
      </c>
      <c r="B45" s="31">
        <v>4.8719999999999999</v>
      </c>
      <c r="C45" s="6">
        <v>7</v>
      </c>
      <c r="D45" s="6">
        <f t="shared" si="0"/>
        <v>4</v>
      </c>
      <c r="E45" s="6" t="str">
        <f t="shared" si="1"/>
        <v xml:space="preserve"> </v>
      </c>
      <c r="F45" s="6" t="str">
        <f t="shared" si="2"/>
        <v xml:space="preserve"> </v>
      </c>
      <c r="G45" s="6" t="str">
        <f t="shared" si="3"/>
        <v xml:space="preserve"> </v>
      </c>
      <c r="H45" s="6" t="str">
        <f t="shared" si="4"/>
        <v xml:space="preserve"> </v>
      </c>
      <c r="I45" s="6" t="str">
        <f t="shared" si="5"/>
        <v xml:space="preserve"> </v>
      </c>
      <c r="J45" s="6" t="str">
        <f t="shared" si="6"/>
        <v xml:space="preserve"> </v>
      </c>
      <c r="K45" s="6">
        <f t="shared" si="7"/>
        <v>4</v>
      </c>
      <c r="L45" s="6" t="str">
        <f t="shared" si="8"/>
        <v xml:space="preserve"> </v>
      </c>
      <c r="M45" s="6" t="str">
        <f t="shared" si="9"/>
        <v xml:space="preserve"> </v>
      </c>
      <c r="N45" s="6" t="str">
        <f t="shared" si="10"/>
        <v xml:space="preserve"> </v>
      </c>
      <c r="O45" s="6" t="str">
        <f t="shared" si="11"/>
        <v xml:space="preserve"> </v>
      </c>
      <c r="P45" s="6" t="str">
        <f t="shared" si="12"/>
        <v xml:space="preserve"> </v>
      </c>
      <c r="Q45" s="6"/>
      <c r="R45" s="6"/>
      <c r="S45" s="6"/>
    </row>
    <row r="46" spans="1:132" ht="15" x14ac:dyDescent="0.25">
      <c r="A46" s="2" t="s">
        <v>49</v>
      </c>
      <c r="B46" s="31">
        <v>8.673</v>
      </c>
      <c r="C46" s="6">
        <v>8</v>
      </c>
      <c r="D46" s="6">
        <f t="shared" si="0"/>
        <v>35</v>
      </c>
      <c r="E46" s="6" t="str">
        <f t="shared" si="1"/>
        <v xml:space="preserve"> </v>
      </c>
      <c r="F46" s="6" t="str">
        <f t="shared" si="2"/>
        <v xml:space="preserve"> </v>
      </c>
      <c r="G46" s="6" t="str">
        <f t="shared" si="3"/>
        <v xml:space="preserve"> </v>
      </c>
      <c r="H46" s="6" t="str">
        <f t="shared" si="4"/>
        <v xml:space="preserve"> </v>
      </c>
      <c r="I46" s="6" t="str">
        <f t="shared" si="5"/>
        <v xml:space="preserve"> </v>
      </c>
      <c r="J46" s="6" t="str">
        <f t="shared" si="6"/>
        <v xml:space="preserve"> </v>
      </c>
      <c r="K46" s="6" t="str">
        <f t="shared" si="7"/>
        <v xml:space="preserve"> </v>
      </c>
      <c r="L46" s="6">
        <f t="shared" si="8"/>
        <v>35</v>
      </c>
      <c r="M46" s="6" t="str">
        <f t="shared" si="9"/>
        <v xml:space="preserve"> </v>
      </c>
      <c r="N46" s="6" t="str">
        <f t="shared" si="10"/>
        <v xml:space="preserve"> </v>
      </c>
      <c r="O46" s="6" t="str">
        <f t="shared" si="11"/>
        <v xml:space="preserve"> </v>
      </c>
      <c r="P46" s="6" t="str">
        <f t="shared" si="12"/>
        <v xml:space="preserve"> </v>
      </c>
      <c r="Q46" s="6"/>
      <c r="R46" s="6"/>
      <c r="S46" s="6"/>
    </row>
    <row r="47" spans="1:132" ht="15" x14ac:dyDescent="0.25">
      <c r="A47" s="2" t="s">
        <v>50</v>
      </c>
      <c r="B47" s="31">
        <v>7.593</v>
      </c>
      <c r="C47" s="6">
        <v>9</v>
      </c>
      <c r="D47" s="6">
        <f t="shared" si="0"/>
        <v>25</v>
      </c>
      <c r="E47" s="6" t="str">
        <f t="shared" si="1"/>
        <v xml:space="preserve"> </v>
      </c>
      <c r="F47" s="6" t="str">
        <f t="shared" si="2"/>
        <v xml:space="preserve"> </v>
      </c>
      <c r="G47" s="6" t="str">
        <f t="shared" si="3"/>
        <v xml:space="preserve"> </v>
      </c>
      <c r="H47" s="6" t="str">
        <f t="shared" si="4"/>
        <v xml:space="preserve"> </v>
      </c>
      <c r="I47" s="6" t="str">
        <f t="shared" si="5"/>
        <v xml:space="preserve"> </v>
      </c>
      <c r="J47" s="6" t="str">
        <f t="shared" si="6"/>
        <v xml:space="preserve"> </v>
      </c>
      <c r="K47" s="6" t="str">
        <f t="shared" si="7"/>
        <v xml:space="preserve"> </v>
      </c>
      <c r="L47" s="6" t="str">
        <f t="shared" si="8"/>
        <v xml:space="preserve"> </v>
      </c>
      <c r="M47" s="6">
        <f t="shared" si="9"/>
        <v>25</v>
      </c>
      <c r="N47" s="6" t="str">
        <f t="shared" si="10"/>
        <v xml:space="preserve"> </v>
      </c>
      <c r="O47" s="6" t="str">
        <f t="shared" si="11"/>
        <v xml:space="preserve"> </v>
      </c>
      <c r="P47" s="6" t="str">
        <f t="shared" si="12"/>
        <v xml:space="preserve"> </v>
      </c>
      <c r="Q47" s="6"/>
      <c r="R47" s="6"/>
      <c r="S47" s="6"/>
    </row>
    <row r="48" spans="1:132" ht="15" x14ac:dyDescent="0.25">
      <c r="A48" s="2" t="s">
        <v>51</v>
      </c>
      <c r="B48" s="31">
        <v>9.3510000000000009</v>
      </c>
      <c r="C48" s="6">
        <v>10</v>
      </c>
      <c r="D48" s="6">
        <f t="shared" si="0"/>
        <v>40</v>
      </c>
      <c r="E48" s="6" t="str">
        <f t="shared" si="1"/>
        <v xml:space="preserve"> </v>
      </c>
      <c r="F48" s="6" t="str">
        <f t="shared" si="2"/>
        <v xml:space="preserve"> </v>
      </c>
      <c r="G48" s="6" t="str">
        <f t="shared" si="3"/>
        <v xml:space="preserve"> </v>
      </c>
      <c r="H48" s="6" t="str">
        <f t="shared" si="4"/>
        <v xml:space="preserve"> </v>
      </c>
      <c r="I48" s="6" t="str">
        <f t="shared" si="5"/>
        <v xml:space="preserve"> </v>
      </c>
      <c r="J48" s="6" t="str">
        <f t="shared" si="6"/>
        <v xml:space="preserve"> </v>
      </c>
      <c r="K48" s="6" t="str">
        <f t="shared" si="7"/>
        <v xml:space="preserve"> </v>
      </c>
      <c r="L48" s="6" t="str">
        <f t="shared" si="8"/>
        <v xml:space="preserve"> </v>
      </c>
      <c r="M48" s="6" t="str">
        <f t="shared" si="9"/>
        <v xml:space="preserve"> </v>
      </c>
      <c r="N48" s="6">
        <f t="shared" si="10"/>
        <v>40</v>
      </c>
      <c r="O48" s="6" t="str">
        <f t="shared" si="11"/>
        <v xml:space="preserve"> </v>
      </c>
      <c r="P48" s="6" t="str">
        <f t="shared" si="12"/>
        <v xml:space="preserve"> </v>
      </c>
      <c r="Q48" s="6"/>
      <c r="R48" s="6"/>
      <c r="S48" s="6"/>
    </row>
    <row r="49" spans="1:19" ht="15" x14ac:dyDescent="0.25">
      <c r="A49" s="2" t="s">
        <v>52</v>
      </c>
      <c r="B49" s="31">
        <v>10.305999999999999</v>
      </c>
      <c r="C49" s="6">
        <v>11</v>
      </c>
      <c r="D49" s="6">
        <f t="shared" si="0"/>
        <v>62</v>
      </c>
      <c r="E49" s="6" t="str">
        <f t="shared" si="1"/>
        <v xml:space="preserve"> </v>
      </c>
      <c r="F49" s="6" t="str">
        <f t="shared" si="2"/>
        <v xml:space="preserve"> </v>
      </c>
      <c r="G49" s="6" t="str">
        <f t="shared" si="3"/>
        <v xml:space="preserve"> </v>
      </c>
      <c r="H49" s="6" t="str">
        <f t="shared" si="4"/>
        <v xml:space="preserve"> </v>
      </c>
      <c r="I49" s="6" t="str">
        <f t="shared" si="5"/>
        <v xml:space="preserve"> </v>
      </c>
      <c r="J49" s="6" t="str">
        <f t="shared" si="6"/>
        <v xml:space="preserve"> </v>
      </c>
      <c r="K49" s="6" t="str">
        <f t="shared" si="7"/>
        <v xml:space="preserve"> </v>
      </c>
      <c r="L49" s="6" t="str">
        <f t="shared" si="8"/>
        <v xml:space="preserve"> </v>
      </c>
      <c r="M49" s="6" t="str">
        <f t="shared" si="9"/>
        <v xml:space="preserve"> </v>
      </c>
      <c r="N49" s="6" t="str">
        <f t="shared" si="10"/>
        <v xml:space="preserve"> </v>
      </c>
      <c r="O49" s="6">
        <f t="shared" si="11"/>
        <v>62</v>
      </c>
      <c r="P49" s="6" t="str">
        <f t="shared" si="12"/>
        <v xml:space="preserve"> </v>
      </c>
      <c r="Q49" s="6"/>
      <c r="R49" s="6"/>
      <c r="S49" s="6"/>
    </row>
    <row r="50" spans="1:19" ht="15" x14ac:dyDescent="0.25">
      <c r="A50" s="2" t="s">
        <v>53</v>
      </c>
      <c r="B50" s="31">
        <v>10.677</v>
      </c>
      <c r="C50" s="6">
        <v>12</v>
      </c>
      <c r="D50" s="6">
        <f t="shared" si="0"/>
        <v>68</v>
      </c>
      <c r="E50" s="6" t="str">
        <f t="shared" si="1"/>
        <v xml:space="preserve"> </v>
      </c>
      <c r="F50" s="6" t="str">
        <f t="shared" si="2"/>
        <v xml:space="preserve"> </v>
      </c>
      <c r="G50" s="6" t="str">
        <f t="shared" si="3"/>
        <v xml:space="preserve"> </v>
      </c>
      <c r="H50" s="6" t="str">
        <f t="shared" si="4"/>
        <v xml:space="preserve"> </v>
      </c>
      <c r="I50" s="6" t="str">
        <f t="shared" si="5"/>
        <v xml:space="preserve"> </v>
      </c>
      <c r="J50" s="6" t="str">
        <f t="shared" si="6"/>
        <v xml:space="preserve"> </v>
      </c>
      <c r="K50" s="6" t="str">
        <f t="shared" si="7"/>
        <v xml:space="preserve"> </v>
      </c>
      <c r="L50" s="6" t="str">
        <f t="shared" si="8"/>
        <v xml:space="preserve"> </v>
      </c>
      <c r="M50" s="6" t="str">
        <f t="shared" si="9"/>
        <v xml:space="preserve"> </v>
      </c>
      <c r="N50" s="6" t="str">
        <f t="shared" si="10"/>
        <v xml:space="preserve"> </v>
      </c>
      <c r="O50" s="6" t="str">
        <f t="shared" si="11"/>
        <v xml:space="preserve"> </v>
      </c>
      <c r="P50" s="6">
        <f t="shared" si="12"/>
        <v>68</v>
      </c>
      <c r="Q50" s="6"/>
      <c r="R50" s="6"/>
      <c r="S50" s="6"/>
    </row>
    <row r="51" spans="1:19" ht="15" x14ac:dyDescent="0.25">
      <c r="A51" s="2" t="s">
        <v>54</v>
      </c>
      <c r="B51" s="31">
        <v>11.252000000000001</v>
      </c>
      <c r="C51" s="6">
        <v>1</v>
      </c>
      <c r="D51" s="6">
        <f t="shared" si="0"/>
        <v>72</v>
      </c>
      <c r="E51" s="6">
        <f t="shared" si="1"/>
        <v>72</v>
      </c>
      <c r="F51" s="6" t="str">
        <f t="shared" si="2"/>
        <v xml:space="preserve"> </v>
      </c>
      <c r="G51" s="6" t="str">
        <f t="shared" si="3"/>
        <v xml:space="preserve"> </v>
      </c>
      <c r="H51" s="6" t="str">
        <f t="shared" si="4"/>
        <v xml:space="preserve"> </v>
      </c>
      <c r="I51" s="6" t="str">
        <f t="shared" si="5"/>
        <v xml:space="preserve"> </v>
      </c>
      <c r="J51" s="6" t="str">
        <f t="shared" si="6"/>
        <v xml:space="preserve"> </v>
      </c>
      <c r="K51" s="6" t="str">
        <f t="shared" si="7"/>
        <v xml:space="preserve"> </v>
      </c>
      <c r="L51" s="6" t="str">
        <f t="shared" si="8"/>
        <v xml:space="preserve"> </v>
      </c>
      <c r="M51" s="6" t="str">
        <f t="shared" si="9"/>
        <v xml:space="preserve"> </v>
      </c>
      <c r="N51" s="6" t="str">
        <f t="shared" si="10"/>
        <v xml:space="preserve"> </v>
      </c>
      <c r="O51" s="6" t="str">
        <f t="shared" si="11"/>
        <v xml:space="preserve"> </v>
      </c>
      <c r="P51" s="6" t="str">
        <f t="shared" si="12"/>
        <v xml:space="preserve"> </v>
      </c>
      <c r="Q51" s="6"/>
      <c r="R51" s="6"/>
      <c r="S51" s="6"/>
    </row>
    <row r="52" spans="1:19" ht="15" x14ac:dyDescent="0.25">
      <c r="A52" s="2" t="s">
        <v>55</v>
      </c>
      <c r="B52" s="31">
        <v>10.305999999999999</v>
      </c>
      <c r="C52" s="6">
        <v>2</v>
      </c>
      <c r="D52" s="6">
        <f t="shared" si="0"/>
        <v>62</v>
      </c>
      <c r="E52" s="6" t="str">
        <f t="shared" si="1"/>
        <v xml:space="preserve"> </v>
      </c>
      <c r="F52" s="6">
        <f t="shared" si="2"/>
        <v>62</v>
      </c>
      <c r="G52" s="6" t="str">
        <f t="shared" si="3"/>
        <v xml:space="preserve"> </v>
      </c>
      <c r="H52" s="6" t="str">
        <f t="shared" si="4"/>
        <v xml:space="preserve"> </v>
      </c>
      <c r="I52" s="6" t="str">
        <f t="shared" si="5"/>
        <v xml:space="preserve"> </v>
      </c>
      <c r="J52" s="6" t="str">
        <f t="shared" si="6"/>
        <v xml:space="preserve"> </v>
      </c>
      <c r="K52" s="6" t="str">
        <f t="shared" si="7"/>
        <v xml:space="preserve"> </v>
      </c>
      <c r="L52" s="6" t="str">
        <f t="shared" si="8"/>
        <v xml:space="preserve"> </v>
      </c>
      <c r="M52" s="6" t="str">
        <f t="shared" si="9"/>
        <v xml:space="preserve"> </v>
      </c>
      <c r="N52" s="6" t="str">
        <f t="shared" si="10"/>
        <v xml:space="preserve"> </v>
      </c>
      <c r="O52" s="6" t="str">
        <f t="shared" si="11"/>
        <v xml:space="preserve"> </v>
      </c>
      <c r="P52" s="6" t="str">
        <f t="shared" si="12"/>
        <v xml:space="preserve"> </v>
      </c>
      <c r="Q52" s="6"/>
      <c r="R52" s="6"/>
      <c r="S52" s="6"/>
    </row>
    <row r="53" spans="1:19" ht="15" x14ac:dyDescent="0.25">
      <c r="A53" s="2" t="s">
        <v>56</v>
      </c>
      <c r="B53" s="31">
        <v>10.738</v>
      </c>
      <c r="C53" s="6">
        <v>3</v>
      </c>
      <c r="D53" s="6">
        <f t="shared" si="0"/>
        <v>69</v>
      </c>
      <c r="E53" s="6" t="str">
        <f t="shared" si="1"/>
        <v xml:space="preserve"> </v>
      </c>
      <c r="F53" s="6" t="str">
        <f t="shared" si="2"/>
        <v xml:space="preserve"> </v>
      </c>
      <c r="G53" s="6">
        <f t="shared" si="3"/>
        <v>69</v>
      </c>
      <c r="H53" s="6" t="str">
        <f t="shared" si="4"/>
        <v xml:space="preserve"> </v>
      </c>
      <c r="I53" s="6" t="str">
        <f t="shared" si="5"/>
        <v xml:space="preserve"> </v>
      </c>
      <c r="J53" s="6" t="str">
        <f t="shared" si="6"/>
        <v xml:space="preserve"> </v>
      </c>
      <c r="K53" s="6" t="str">
        <f t="shared" si="7"/>
        <v xml:space="preserve"> </v>
      </c>
      <c r="L53" s="6" t="str">
        <f t="shared" si="8"/>
        <v xml:space="preserve"> </v>
      </c>
      <c r="M53" s="6" t="str">
        <f t="shared" si="9"/>
        <v xml:space="preserve"> </v>
      </c>
      <c r="N53" s="6" t="str">
        <f t="shared" si="10"/>
        <v xml:space="preserve"> </v>
      </c>
      <c r="O53" s="6" t="str">
        <f t="shared" si="11"/>
        <v xml:space="preserve"> </v>
      </c>
      <c r="P53" s="6" t="str">
        <f t="shared" si="12"/>
        <v xml:space="preserve"> </v>
      </c>
      <c r="Q53" s="6"/>
      <c r="R53" s="6"/>
      <c r="S53" s="6"/>
    </row>
    <row r="54" spans="1:19" ht="15" x14ac:dyDescent="0.25">
      <c r="A54" s="2" t="s">
        <v>57</v>
      </c>
      <c r="B54" s="31">
        <v>10.039</v>
      </c>
      <c r="C54" s="6">
        <v>4</v>
      </c>
      <c r="D54" s="6">
        <f t="shared" si="0"/>
        <v>57</v>
      </c>
      <c r="E54" s="6" t="str">
        <f t="shared" si="1"/>
        <v xml:space="preserve"> </v>
      </c>
      <c r="F54" s="6" t="str">
        <f t="shared" si="2"/>
        <v xml:space="preserve"> </v>
      </c>
      <c r="G54" s="6" t="str">
        <f t="shared" si="3"/>
        <v xml:space="preserve"> </v>
      </c>
      <c r="H54" s="6">
        <f t="shared" si="4"/>
        <v>57</v>
      </c>
      <c r="I54" s="6" t="str">
        <f t="shared" si="5"/>
        <v xml:space="preserve"> </v>
      </c>
      <c r="J54" s="6" t="str">
        <f t="shared" si="6"/>
        <v xml:space="preserve"> </v>
      </c>
      <c r="K54" s="6" t="str">
        <f t="shared" si="7"/>
        <v xml:space="preserve"> </v>
      </c>
      <c r="L54" s="6" t="str">
        <f t="shared" si="8"/>
        <v xml:space="preserve"> </v>
      </c>
      <c r="M54" s="6" t="str">
        <f t="shared" si="9"/>
        <v xml:space="preserve"> </v>
      </c>
      <c r="N54" s="6" t="str">
        <f t="shared" si="10"/>
        <v xml:space="preserve"> </v>
      </c>
      <c r="O54" s="6" t="str">
        <f t="shared" si="11"/>
        <v xml:space="preserve"> </v>
      </c>
      <c r="P54" s="6" t="str">
        <f t="shared" si="12"/>
        <v xml:space="preserve"> </v>
      </c>
      <c r="Q54" s="6"/>
      <c r="R54" s="6"/>
      <c r="S54" s="6"/>
    </row>
    <row r="55" spans="1:19" ht="15" x14ac:dyDescent="0.25">
      <c r="A55" s="2" t="s">
        <v>58</v>
      </c>
      <c r="B55" s="31">
        <v>8.3279999999999994</v>
      </c>
      <c r="C55" s="6">
        <v>5</v>
      </c>
      <c r="D55" s="6">
        <f t="shared" si="0"/>
        <v>33</v>
      </c>
      <c r="E55" s="6" t="str">
        <f t="shared" si="1"/>
        <v xml:space="preserve"> </v>
      </c>
      <c r="F55" s="6" t="str">
        <f t="shared" si="2"/>
        <v xml:space="preserve"> </v>
      </c>
      <c r="G55" s="6" t="str">
        <f t="shared" si="3"/>
        <v xml:space="preserve"> </v>
      </c>
      <c r="H55" s="6" t="str">
        <f t="shared" si="4"/>
        <v xml:space="preserve"> </v>
      </c>
      <c r="I55" s="6">
        <f t="shared" si="5"/>
        <v>33</v>
      </c>
      <c r="J55" s="6" t="str">
        <f t="shared" si="6"/>
        <v xml:space="preserve"> </v>
      </c>
      <c r="K55" s="6" t="str">
        <f t="shared" si="7"/>
        <v xml:space="preserve"> </v>
      </c>
      <c r="L55" s="6" t="str">
        <f t="shared" si="8"/>
        <v xml:space="preserve"> </v>
      </c>
      <c r="M55" s="6" t="str">
        <f t="shared" si="9"/>
        <v xml:space="preserve"> </v>
      </c>
      <c r="N55" s="6" t="str">
        <f t="shared" si="10"/>
        <v xml:space="preserve"> </v>
      </c>
      <c r="O55" s="6" t="str">
        <f t="shared" si="11"/>
        <v xml:space="preserve"> </v>
      </c>
      <c r="P55" s="6" t="str">
        <f t="shared" si="12"/>
        <v xml:space="preserve"> </v>
      </c>
      <c r="Q55" s="6"/>
      <c r="R55" s="6"/>
      <c r="S55" s="6"/>
    </row>
    <row r="56" spans="1:19" ht="15" x14ac:dyDescent="0.25">
      <c r="A56" s="2" t="s">
        <v>59</v>
      </c>
      <c r="B56" s="31">
        <v>7</v>
      </c>
      <c r="C56" s="6">
        <v>6</v>
      </c>
      <c r="D56" s="6">
        <f t="shared" si="0"/>
        <v>18</v>
      </c>
      <c r="E56" s="6" t="str">
        <f t="shared" si="1"/>
        <v xml:space="preserve"> </v>
      </c>
      <c r="F56" s="6" t="str">
        <f t="shared" si="2"/>
        <v xml:space="preserve"> </v>
      </c>
      <c r="G56" s="6" t="str">
        <f t="shared" si="3"/>
        <v xml:space="preserve"> </v>
      </c>
      <c r="H56" s="6" t="str">
        <f t="shared" si="4"/>
        <v xml:space="preserve"> </v>
      </c>
      <c r="I56" s="6" t="str">
        <f t="shared" si="5"/>
        <v xml:space="preserve"> </v>
      </c>
      <c r="J56" s="6">
        <f t="shared" si="6"/>
        <v>18</v>
      </c>
      <c r="K56" s="6" t="str">
        <f t="shared" si="7"/>
        <v xml:space="preserve"> </v>
      </c>
      <c r="L56" s="6" t="str">
        <f t="shared" si="8"/>
        <v xml:space="preserve"> </v>
      </c>
      <c r="M56" s="6" t="str">
        <f t="shared" si="9"/>
        <v xml:space="preserve"> </v>
      </c>
      <c r="N56" s="6" t="str">
        <f t="shared" si="10"/>
        <v xml:space="preserve"> </v>
      </c>
      <c r="O56" s="6" t="str">
        <f t="shared" si="11"/>
        <v xml:space="preserve"> </v>
      </c>
      <c r="P56" s="6" t="str">
        <f t="shared" si="12"/>
        <v xml:space="preserve"> </v>
      </c>
      <c r="Q56" s="6"/>
      <c r="R56" s="6"/>
      <c r="S56" s="6"/>
    </row>
    <row r="57" spans="1:19" ht="15" x14ac:dyDescent="0.25">
      <c r="A57" s="2" t="s">
        <v>60</v>
      </c>
      <c r="B57" s="31">
        <v>3.456</v>
      </c>
      <c r="C57" s="6">
        <v>7</v>
      </c>
      <c r="D57" s="6">
        <f t="shared" si="0"/>
        <v>2</v>
      </c>
      <c r="E57" s="6" t="str">
        <f t="shared" si="1"/>
        <v xml:space="preserve"> </v>
      </c>
      <c r="F57" s="6" t="str">
        <f t="shared" si="2"/>
        <v xml:space="preserve"> </v>
      </c>
      <c r="G57" s="6" t="str">
        <f t="shared" si="3"/>
        <v xml:space="preserve"> </v>
      </c>
      <c r="H57" s="6" t="str">
        <f t="shared" si="4"/>
        <v xml:space="preserve"> </v>
      </c>
      <c r="I57" s="6" t="str">
        <f t="shared" si="5"/>
        <v xml:space="preserve"> </v>
      </c>
      <c r="J57" s="6" t="str">
        <f t="shared" si="6"/>
        <v xml:space="preserve"> </v>
      </c>
      <c r="K57" s="6">
        <f t="shared" si="7"/>
        <v>2</v>
      </c>
      <c r="L57" s="6" t="str">
        <f t="shared" si="8"/>
        <v xml:space="preserve"> </v>
      </c>
      <c r="M57" s="6" t="str">
        <f t="shared" si="9"/>
        <v xml:space="preserve"> </v>
      </c>
      <c r="N57" s="6" t="str">
        <f t="shared" si="10"/>
        <v xml:space="preserve"> </v>
      </c>
      <c r="O57" s="6" t="str">
        <f t="shared" si="11"/>
        <v xml:space="preserve"> </v>
      </c>
      <c r="P57" s="6" t="str">
        <f t="shared" si="12"/>
        <v xml:space="preserve"> </v>
      </c>
      <c r="Q57" s="6"/>
      <c r="R57" s="6"/>
      <c r="S57" s="6"/>
    </row>
    <row r="58" spans="1:19" ht="15" x14ac:dyDescent="0.25">
      <c r="A58" s="2" t="s">
        <v>61</v>
      </c>
      <c r="B58" s="31">
        <v>7.0140000000000002</v>
      </c>
      <c r="C58" s="6">
        <v>8</v>
      </c>
      <c r="D58" s="6">
        <f t="shared" si="0"/>
        <v>19</v>
      </c>
      <c r="E58" s="6" t="str">
        <f t="shared" si="1"/>
        <v xml:space="preserve"> </v>
      </c>
      <c r="F58" s="6" t="str">
        <f t="shared" si="2"/>
        <v xml:space="preserve"> </v>
      </c>
      <c r="G58" s="6" t="str">
        <f t="shared" si="3"/>
        <v xml:space="preserve"> </v>
      </c>
      <c r="H58" s="6" t="str">
        <f t="shared" si="4"/>
        <v xml:space="preserve"> </v>
      </c>
      <c r="I58" s="6" t="str">
        <f t="shared" si="5"/>
        <v xml:space="preserve"> </v>
      </c>
      <c r="J58" s="6" t="str">
        <f t="shared" si="6"/>
        <v xml:space="preserve"> </v>
      </c>
      <c r="K58" s="6" t="str">
        <f t="shared" si="7"/>
        <v xml:space="preserve"> </v>
      </c>
      <c r="L58" s="6">
        <f t="shared" si="8"/>
        <v>19</v>
      </c>
      <c r="M58" s="6" t="str">
        <f t="shared" si="9"/>
        <v xml:space="preserve"> </v>
      </c>
      <c r="N58" s="6" t="str">
        <f t="shared" si="10"/>
        <v xml:space="preserve"> </v>
      </c>
      <c r="O58" s="6" t="str">
        <f t="shared" si="11"/>
        <v xml:space="preserve"> </v>
      </c>
      <c r="P58" s="6" t="str">
        <f t="shared" si="12"/>
        <v xml:space="preserve"> </v>
      </c>
      <c r="Q58" s="6"/>
      <c r="R58" s="6"/>
      <c r="S58" s="6"/>
    </row>
    <row r="59" spans="1:19" ht="15" x14ac:dyDescent="0.25">
      <c r="A59" s="2" t="s">
        <v>62</v>
      </c>
      <c r="B59" s="31">
        <v>6.266</v>
      </c>
      <c r="C59" s="6">
        <v>9</v>
      </c>
      <c r="D59" s="6">
        <f t="shared" si="0"/>
        <v>8</v>
      </c>
      <c r="E59" s="6" t="str">
        <f t="shared" si="1"/>
        <v xml:space="preserve"> </v>
      </c>
      <c r="F59" s="6" t="str">
        <f t="shared" si="2"/>
        <v xml:space="preserve"> </v>
      </c>
      <c r="G59" s="6" t="str">
        <f t="shared" si="3"/>
        <v xml:space="preserve"> </v>
      </c>
      <c r="H59" s="6" t="str">
        <f t="shared" si="4"/>
        <v xml:space="preserve"> </v>
      </c>
      <c r="I59" s="6" t="str">
        <f t="shared" si="5"/>
        <v xml:space="preserve"> </v>
      </c>
      <c r="J59" s="6" t="str">
        <f t="shared" si="6"/>
        <v xml:space="preserve"> </v>
      </c>
      <c r="K59" s="6" t="str">
        <f t="shared" si="7"/>
        <v xml:space="preserve"> </v>
      </c>
      <c r="L59" s="6" t="str">
        <f t="shared" si="8"/>
        <v xml:space="preserve"> </v>
      </c>
      <c r="M59" s="6">
        <f t="shared" si="9"/>
        <v>8</v>
      </c>
      <c r="N59" s="6" t="str">
        <f t="shared" si="10"/>
        <v xml:space="preserve"> </v>
      </c>
      <c r="O59" s="6" t="str">
        <f t="shared" si="11"/>
        <v xml:space="preserve"> </v>
      </c>
      <c r="P59" s="6" t="str">
        <f t="shared" si="12"/>
        <v xml:space="preserve"> </v>
      </c>
      <c r="Q59" s="6"/>
      <c r="R59" s="6"/>
      <c r="S59" s="6"/>
    </row>
    <row r="60" spans="1:19" ht="15" x14ac:dyDescent="0.25">
      <c r="A60" s="2" t="s">
        <v>63</v>
      </c>
      <c r="B60" s="31">
        <v>8.0399999999999991</v>
      </c>
      <c r="C60" s="6">
        <v>10</v>
      </c>
      <c r="D60" s="6">
        <f t="shared" si="0"/>
        <v>30</v>
      </c>
      <c r="E60" s="6" t="str">
        <f t="shared" si="1"/>
        <v xml:space="preserve"> </v>
      </c>
      <c r="F60" s="6" t="str">
        <f t="shared" si="2"/>
        <v xml:space="preserve"> </v>
      </c>
      <c r="G60" s="6" t="str">
        <f t="shared" si="3"/>
        <v xml:space="preserve"> </v>
      </c>
      <c r="H60" s="6" t="str">
        <f t="shared" si="4"/>
        <v xml:space="preserve"> </v>
      </c>
      <c r="I60" s="6" t="str">
        <f t="shared" si="5"/>
        <v xml:space="preserve"> </v>
      </c>
      <c r="J60" s="6" t="str">
        <f t="shared" si="6"/>
        <v xml:space="preserve"> </v>
      </c>
      <c r="K60" s="6" t="str">
        <f t="shared" si="7"/>
        <v xml:space="preserve"> </v>
      </c>
      <c r="L60" s="6" t="str">
        <f t="shared" si="8"/>
        <v xml:space="preserve"> </v>
      </c>
      <c r="M60" s="6" t="str">
        <f t="shared" si="9"/>
        <v xml:space="preserve"> </v>
      </c>
      <c r="N60" s="6">
        <f t="shared" si="10"/>
        <v>30</v>
      </c>
      <c r="O60" s="6" t="str">
        <f t="shared" si="11"/>
        <v xml:space="preserve"> </v>
      </c>
      <c r="P60" s="6" t="str">
        <f t="shared" si="12"/>
        <v xml:space="preserve"> </v>
      </c>
      <c r="Q60" s="6"/>
      <c r="R60" s="6"/>
      <c r="S60" s="6"/>
    </row>
    <row r="61" spans="1:19" ht="15" x14ac:dyDescent="0.25">
      <c r="A61" s="2" t="s">
        <v>64</v>
      </c>
      <c r="B61" s="31">
        <v>9.3960000000000008</v>
      </c>
      <c r="C61" s="6">
        <v>11</v>
      </c>
      <c r="D61" s="6">
        <f t="shared" si="0"/>
        <v>42</v>
      </c>
      <c r="E61" s="6" t="str">
        <f t="shared" si="1"/>
        <v xml:space="preserve"> </v>
      </c>
      <c r="F61" s="6" t="str">
        <f t="shared" si="2"/>
        <v xml:space="preserve"> </v>
      </c>
      <c r="G61" s="6" t="str">
        <f t="shared" si="3"/>
        <v xml:space="preserve"> </v>
      </c>
      <c r="H61" s="6" t="str">
        <f t="shared" si="4"/>
        <v xml:space="preserve"> </v>
      </c>
      <c r="I61" s="6" t="str">
        <f t="shared" si="5"/>
        <v xml:space="preserve"> </v>
      </c>
      <c r="J61" s="6" t="str">
        <f t="shared" si="6"/>
        <v xml:space="preserve"> </v>
      </c>
      <c r="K61" s="6" t="str">
        <f t="shared" si="7"/>
        <v xml:space="preserve"> </v>
      </c>
      <c r="L61" s="6" t="str">
        <f t="shared" si="8"/>
        <v xml:space="preserve"> </v>
      </c>
      <c r="M61" s="6" t="str">
        <f t="shared" si="9"/>
        <v xml:space="preserve"> </v>
      </c>
      <c r="N61" s="6" t="str">
        <f t="shared" si="10"/>
        <v xml:space="preserve"> </v>
      </c>
      <c r="O61" s="6">
        <f t="shared" si="11"/>
        <v>42</v>
      </c>
      <c r="P61" s="6" t="str">
        <f t="shared" si="12"/>
        <v xml:space="preserve"> </v>
      </c>
      <c r="Q61" s="6"/>
      <c r="R61" s="6"/>
      <c r="S61" s="6"/>
    </row>
    <row r="62" spans="1:19" ht="15" x14ac:dyDescent="0.25">
      <c r="A62" s="2" t="s">
        <v>65</v>
      </c>
      <c r="B62" s="31">
        <v>10.191000000000001</v>
      </c>
      <c r="C62" s="6">
        <v>12</v>
      </c>
      <c r="D62" s="6">
        <f t="shared" si="0"/>
        <v>61</v>
      </c>
      <c r="E62" s="6" t="str">
        <f t="shared" si="1"/>
        <v xml:space="preserve"> </v>
      </c>
      <c r="F62" s="6" t="str">
        <f t="shared" si="2"/>
        <v xml:space="preserve"> </v>
      </c>
      <c r="G62" s="6" t="str">
        <f t="shared" si="3"/>
        <v xml:space="preserve"> </v>
      </c>
      <c r="H62" s="6" t="str">
        <f t="shared" si="4"/>
        <v xml:space="preserve"> </v>
      </c>
      <c r="I62" s="6" t="str">
        <f t="shared" si="5"/>
        <v xml:space="preserve"> </v>
      </c>
      <c r="J62" s="6" t="str">
        <f t="shared" si="6"/>
        <v xml:space="preserve"> </v>
      </c>
      <c r="K62" s="6" t="str">
        <f t="shared" si="7"/>
        <v xml:space="preserve"> </v>
      </c>
      <c r="L62" s="6" t="str">
        <f t="shared" si="8"/>
        <v xml:space="preserve"> </v>
      </c>
      <c r="M62" s="6" t="str">
        <f t="shared" si="9"/>
        <v xml:space="preserve"> </v>
      </c>
      <c r="N62" s="6" t="str">
        <f t="shared" si="10"/>
        <v xml:space="preserve"> </v>
      </c>
      <c r="O62" s="6" t="str">
        <f t="shared" si="11"/>
        <v xml:space="preserve"> </v>
      </c>
      <c r="P62" s="6">
        <f t="shared" si="12"/>
        <v>61</v>
      </c>
      <c r="Q62" s="6"/>
      <c r="R62" s="6"/>
      <c r="S62" s="6"/>
    </row>
    <row r="63" spans="1:19" ht="15" x14ac:dyDescent="0.25">
      <c r="A63" s="2" t="s">
        <v>66</v>
      </c>
      <c r="B63" s="31">
        <v>8.43</v>
      </c>
      <c r="C63" s="6">
        <v>1</v>
      </c>
      <c r="D63" s="6">
        <f t="shared" si="0"/>
        <v>34</v>
      </c>
      <c r="E63" s="6">
        <f t="shared" si="1"/>
        <v>34</v>
      </c>
      <c r="F63" s="6" t="str">
        <f t="shared" si="2"/>
        <v xml:space="preserve"> </v>
      </c>
      <c r="G63" s="6" t="str">
        <f t="shared" si="3"/>
        <v xml:space="preserve"> </v>
      </c>
      <c r="H63" s="6" t="str">
        <f t="shared" si="4"/>
        <v xml:space="preserve"> </v>
      </c>
      <c r="I63" s="6" t="str">
        <f t="shared" si="5"/>
        <v xml:space="preserve"> </v>
      </c>
      <c r="J63" s="6" t="str">
        <f t="shared" si="6"/>
        <v xml:space="preserve"> </v>
      </c>
      <c r="K63" s="6" t="str">
        <f t="shared" si="7"/>
        <v xml:space="preserve"> </v>
      </c>
      <c r="L63" s="6" t="str">
        <f t="shared" si="8"/>
        <v xml:space="preserve"> </v>
      </c>
      <c r="M63" s="6" t="str">
        <f t="shared" si="9"/>
        <v xml:space="preserve"> </v>
      </c>
      <c r="N63" s="6" t="str">
        <f t="shared" si="10"/>
        <v xml:space="preserve"> </v>
      </c>
      <c r="O63" s="6" t="str">
        <f t="shared" si="11"/>
        <v xml:space="preserve"> </v>
      </c>
      <c r="P63" s="6" t="str">
        <f t="shared" si="12"/>
        <v xml:space="preserve"> </v>
      </c>
      <c r="Q63" s="6"/>
      <c r="R63" s="6"/>
      <c r="S63" s="6"/>
    </row>
    <row r="64" spans="1:19" ht="15" x14ac:dyDescent="0.25">
      <c r="A64" s="2" t="s">
        <v>67</v>
      </c>
      <c r="B64" s="32">
        <v>6.5549999999999997</v>
      </c>
      <c r="C64" s="6">
        <v>2</v>
      </c>
      <c r="D64" s="6">
        <f t="shared" si="0"/>
        <v>11</v>
      </c>
      <c r="E64" s="6" t="str">
        <f t="shared" si="1"/>
        <v xml:space="preserve"> </v>
      </c>
      <c r="F64" s="6">
        <f t="shared" si="2"/>
        <v>11</v>
      </c>
      <c r="G64" s="6" t="str">
        <f t="shared" si="3"/>
        <v xml:space="preserve"> </v>
      </c>
      <c r="H64" s="6" t="str">
        <f t="shared" si="4"/>
        <v xml:space="preserve"> </v>
      </c>
      <c r="I64" s="6" t="str">
        <f t="shared" si="5"/>
        <v xml:space="preserve"> </v>
      </c>
      <c r="J64" s="6" t="str">
        <f t="shared" si="6"/>
        <v xml:space="preserve"> </v>
      </c>
      <c r="K64" s="6" t="str">
        <f t="shared" si="7"/>
        <v xml:space="preserve"> </v>
      </c>
      <c r="L64" s="6" t="str">
        <f t="shared" si="8"/>
        <v xml:space="preserve"> </v>
      </c>
      <c r="M64" s="6" t="str">
        <f t="shared" si="9"/>
        <v xml:space="preserve"> </v>
      </c>
      <c r="N64" s="6" t="str">
        <f t="shared" si="10"/>
        <v xml:space="preserve"> </v>
      </c>
      <c r="O64" s="6" t="str">
        <f t="shared" si="11"/>
        <v xml:space="preserve"> </v>
      </c>
      <c r="P64" s="6" t="str">
        <f t="shared" si="12"/>
        <v xml:space="preserve"> </v>
      </c>
      <c r="Q64" s="6"/>
      <c r="R64" s="6"/>
      <c r="S64" s="6"/>
    </row>
    <row r="65" spans="1:19" ht="15" x14ac:dyDescent="0.25">
      <c r="A65" s="2" t="s">
        <v>68</v>
      </c>
      <c r="B65" s="32">
        <v>6.75</v>
      </c>
      <c r="C65" s="6">
        <v>3</v>
      </c>
      <c r="D65" s="6">
        <f t="shared" si="0"/>
        <v>14</v>
      </c>
      <c r="E65" s="6" t="str">
        <f t="shared" si="1"/>
        <v xml:space="preserve"> </v>
      </c>
      <c r="F65" s="6" t="str">
        <f t="shared" si="2"/>
        <v xml:space="preserve"> </v>
      </c>
      <c r="G65" s="6">
        <f t="shared" si="3"/>
        <v>14</v>
      </c>
      <c r="H65" s="6" t="str">
        <f t="shared" si="4"/>
        <v xml:space="preserve"> </v>
      </c>
      <c r="I65" s="6" t="str">
        <f t="shared" si="5"/>
        <v xml:space="preserve"> </v>
      </c>
      <c r="J65" s="6" t="str">
        <f t="shared" si="6"/>
        <v xml:space="preserve"> </v>
      </c>
      <c r="K65" s="6" t="str">
        <f t="shared" si="7"/>
        <v xml:space="preserve"> </v>
      </c>
      <c r="L65" s="6" t="str">
        <f t="shared" si="8"/>
        <v xml:space="preserve"> </v>
      </c>
      <c r="M65" s="6" t="str">
        <f t="shared" si="9"/>
        <v xml:space="preserve"> </v>
      </c>
      <c r="N65" s="6" t="str">
        <f t="shared" si="10"/>
        <v xml:space="preserve"> </v>
      </c>
      <c r="O65" s="6" t="str">
        <f t="shared" si="11"/>
        <v xml:space="preserve"> </v>
      </c>
      <c r="P65" s="6" t="str">
        <f t="shared" si="12"/>
        <v xml:space="preserve"> </v>
      </c>
      <c r="Q65" s="6"/>
      <c r="R65" s="6"/>
      <c r="S65" s="6"/>
    </row>
    <row r="66" spans="1:19" ht="15" x14ac:dyDescent="0.25">
      <c r="A66" s="2" t="s">
        <v>69</v>
      </c>
      <c r="B66" s="32">
        <v>6.4989999999999997</v>
      </c>
      <c r="C66" s="6">
        <v>4</v>
      </c>
      <c r="D66" s="6">
        <f t="shared" si="0"/>
        <v>10</v>
      </c>
      <c r="E66" s="6" t="str">
        <f t="shared" si="1"/>
        <v xml:space="preserve"> </v>
      </c>
      <c r="F66" s="6" t="str">
        <f t="shared" si="2"/>
        <v xml:space="preserve"> </v>
      </c>
      <c r="G66" s="6" t="str">
        <f t="shared" si="3"/>
        <v xml:space="preserve"> </v>
      </c>
      <c r="H66" s="6">
        <f t="shared" si="4"/>
        <v>10</v>
      </c>
      <c r="I66" s="6" t="str">
        <f t="shared" si="5"/>
        <v xml:space="preserve"> </v>
      </c>
      <c r="J66" s="6" t="str">
        <f t="shared" si="6"/>
        <v xml:space="preserve"> </v>
      </c>
      <c r="K66" s="6" t="str">
        <f t="shared" si="7"/>
        <v xml:space="preserve"> </v>
      </c>
      <c r="L66" s="6" t="str">
        <f t="shared" si="8"/>
        <v xml:space="preserve"> </v>
      </c>
      <c r="M66" s="6" t="str">
        <f t="shared" si="9"/>
        <v xml:space="preserve"> </v>
      </c>
      <c r="N66" s="6" t="str">
        <f t="shared" si="10"/>
        <v xml:space="preserve"> </v>
      </c>
      <c r="O66" s="6" t="str">
        <f t="shared" si="11"/>
        <v xml:space="preserve"> </v>
      </c>
      <c r="P66" s="6" t="str">
        <f t="shared" si="12"/>
        <v xml:space="preserve"> </v>
      </c>
      <c r="Q66" s="6"/>
      <c r="R66" s="6"/>
      <c r="S66" s="6"/>
    </row>
    <row r="67" spans="1:19" ht="15" x14ac:dyDescent="0.25">
      <c r="A67" s="2" t="s">
        <v>70</v>
      </c>
      <c r="B67" s="32">
        <v>6.79</v>
      </c>
      <c r="C67" s="6">
        <v>5</v>
      </c>
      <c r="D67" s="6">
        <f t="shared" si="0"/>
        <v>16</v>
      </c>
      <c r="E67" s="6" t="str">
        <f t="shared" si="1"/>
        <v xml:space="preserve"> </v>
      </c>
      <c r="F67" s="6" t="str">
        <f t="shared" si="2"/>
        <v xml:space="preserve"> </v>
      </c>
      <c r="G67" s="6" t="str">
        <f t="shared" si="3"/>
        <v xml:space="preserve"> </v>
      </c>
      <c r="H67" s="6" t="str">
        <f t="shared" si="4"/>
        <v xml:space="preserve"> </v>
      </c>
      <c r="I67" s="6">
        <f t="shared" si="5"/>
        <v>16</v>
      </c>
      <c r="J67" s="6" t="str">
        <f t="shared" si="6"/>
        <v xml:space="preserve"> </v>
      </c>
      <c r="K67" s="6" t="str">
        <f t="shared" si="7"/>
        <v xml:space="preserve"> </v>
      </c>
      <c r="L67" s="6" t="str">
        <f t="shared" si="8"/>
        <v xml:space="preserve"> </v>
      </c>
      <c r="M67" s="6" t="str">
        <f t="shared" si="9"/>
        <v xml:space="preserve"> </v>
      </c>
      <c r="N67" s="6" t="str">
        <f t="shared" si="10"/>
        <v xml:space="preserve"> </v>
      </c>
      <c r="O67" s="6" t="str">
        <f t="shared" si="11"/>
        <v xml:space="preserve"> </v>
      </c>
      <c r="P67" s="6" t="str">
        <f t="shared" si="12"/>
        <v xml:space="preserve"> </v>
      </c>
      <c r="Q67" s="6"/>
      <c r="R67" s="6"/>
      <c r="S67" s="6"/>
    </row>
    <row r="68" spans="1:19" ht="15" x14ac:dyDescent="0.25">
      <c r="A68" s="2" t="s">
        <v>71</v>
      </c>
      <c r="B68" s="32">
        <v>4.3979999999999997</v>
      </c>
      <c r="C68" s="6">
        <v>6</v>
      </c>
      <c r="D68" s="6">
        <f t="shared" ref="D68:D74" si="13">RANK(B68,B$3:B$74,1)</f>
        <v>3</v>
      </c>
      <c r="E68" s="6" t="str">
        <f t="shared" ref="E68:E74" si="14">IF($C68=1,$D68," ")</f>
        <v xml:space="preserve"> </v>
      </c>
      <c r="F68" s="6" t="str">
        <f t="shared" ref="F68:F74" si="15">IF($C68=2,$D68," ")</f>
        <v xml:space="preserve"> </v>
      </c>
      <c r="G68" s="6" t="str">
        <f t="shared" ref="G68:G74" si="16">IF($C68=3,$D68," ")</f>
        <v xml:space="preserve"> </v>
      </c>
      <c r="H68" s="6" t="str">
        <f t="shared" ref="H68:H74" si="17">IF($C68=4,$D68," ")</f>
        <v xml:space="preserve"> </v>
      </c>
      <c r="I68" s="6" t="str">
        <f t="shared" ref="I68:I74" si="18">IF($C68=5,$D68," ")</f>
        <v xml:space="preserve"> </v>
      </c>
      <c r="J68" s="6">
        <f t="shared" ref="J68:J74" si="19">IF($C68=6,$D68," ")</f>
        <v>3</v>
      </c>
      <c r="K68" s="6" t="str">
        <f t="shared" ref="K68:K74" si="20">IF($C68=7,$D68," ")</f>
        <v xml:space="preserve"> </v>
      </c>
      <c r="L68" s="6" t="str">
        <f t="shared" ref="L68:L75" si="21">IF($C68=8,$D68," ")</f>
        <v xml:space="preserve"> </v>
      </c>
      <c r="M68" s="6" t="str">
        <f t="shared" ref="M68:M75" si="22">IF($C68=9,$D68," ")</f>
        <v xml:space="preserve"> </v>
      </c>
      <c r="N68" s="6" t="str">
        <f t="shared" ref="N68:N74" si="23">IF($C68=10,$D68," ")</f>
        <v xml:space="preserve"> </v>
      </c>
      <c r="O68" s="6" t="str">
        <f t="shared" ref="O68:O74" si="24">IF($C68=11,$D68," ")</f>
        <v xml:space="preserve"> </v>
      </c>
      <c r="P68" s="6" t="str">
        <f t="shared" si="12"/>
        <v xml:space="preserve"> </v>
      </c>
      <c r="Q68" s="6"/>
      <c r="R68" s="6"/>
      <c r="S68" s="6"/>
    </row>
    <row r="69" spans="1:19" ht="15" x14ac:dyDescent="0.25">
      <c r="A69" s="2" t="s">
        <v>72</v>
      </c>
      <c r="B69" s="32">
        <v>6.1230000000000002</v>
      </c>
      <c r="C69" s="6">
        <v>7</v>
      </c>
      <c r="D69" s="6">
        <f t="shared" si="13"/>
        <v>7</v>
      </c>
      <c r="E69" s="6" t="str">
        <f t="shared" si="14"/>
        <v xml:space="preserve"> </v>
      </c>
      <c r="F69" s="6" t="str">
        <f t="shared" si="15"/>
        <v xml:space="preserve"> </v>
      </c>
      <c r="G69" s="6" t="str">
        <f t="shared" si="16"/>
        <v xml:space="preserve"> </v>
      </c>
      <c r="H69" s="6" t="str">
        <f t="shared" si="17"/>
        <v xml:space="preserve"> </v>
      </c>
      <c r="I69" s="6" t="str">
        <f t="shared" si="18"/>
        <v xml:space="preserve"> </v>
      </c>
      <c r="J69" s="6" t="str">
        <f t="shared" si="19"/>
        <v xml:space="preserve"> </v>
      </c>
      <c r="K69" s="6">
        <f t="shared" si="20"/>
        <v>7</v>
      </c>
      <c r="L69" s="6" t="str">
        <f t="shared" si="21"/>
        <v xml:space="preserve"> </v>
      </c>
      <c r="M69" s="6" t="str">
        <f t="shared" si="22"/>
        <v xml:space="preserve"> </v>
      </c>
      <c r="N69" s="6" t="str">
        <f t="shared" si="23"/>
        <v xml:space="preserve"> </v>
      </c>
      <c r="O69" s="6" t="str">
        <f t="shared" si="24"/>
        <v xml:space="preserve"> </v>
      </c>
      <c r="P69" s="6" t="str">
        <f t="shared" ref="P69:P74" si="25">IF($C69=12,$D69," ")</f>
        <v xml:space="preserve"> </v>
      </c>
      <c r="Q69" s="6"/>
      <c r="R69" s="6"/>
      <c r="S69" s="6"/>
    </row>
    <row r="70" spans="1:19" ht="15" x14ac:dyDescent="0.25">
      <c r="A70" s="2" t="s">
        <v>73</v>
      </c>
      <c r="B70" s="32">
        <v>5.4089999999999998</v>
      </c>
      <c r="C70" s="6">
        <v>8</v>
      </c>
      <c r="D70" s="6">
        <f t="shared" si="13"/>
        <v>6</v>
      </c>
      <c r="E70" s="6" t="str">
        <f t="shared" si="14"/>
        <v xml:space="preserve"> </v>
      </c>
      <c r="F70" s="6" t="str">
        <f t="shared" si="15"/>
        <v xml:space="preserve"> </v>
      </c>
      <c r="G70" s="6" t="str">
        <f t="shared" si="16"/>
        <v xml:space="preserve"> </v>
      </c>
      <c r="H70" s="6" t="str">
        <f t="shared" si="17"/>
        <v xml:space="preserve"> </v>
      </c>
      <c r="I70" s="6" t="str">
        <f t="shared" si="18"/>
        <v xml:space="preserve"> </v>
      </c>
      <c r="J70" s="6" t="str">
        <f t="shared" si="19"/>
        <v xml:space="preserve"> </v>
      </c>
      <c r="K70" s="6" t="str">
        <f t="shared" si="20"/>
        <v xml:space="preserve"> </v>
      </c>
      <c r="L70" s="6">
        <f t="shared" si="21"/>
        <v>6</v>
      </c>
      <c r="M70" s="6" t="str">
        <f t="shared" si="22"/>
        <v xml:space="preserve"> </v>
      </c>
      <c r="N70" s="6" t="str">
        <f t="shared" si="23"/>
        <v xml:space="preserve"> </v>
      </c>
      <c r="O70" s="6" t="str">
        <f t="shared" si="24"/>
        <v xml:space="preserve"> </v>
      </c>
      <c r="P70" s="6" t="str">
        <f t="shared" si="25"/>
        <v xml:space="preserve"> </v>
      </c>
      <c r="Q70" s="6"/>
      <c r="R70" s="6"/>
      <c r="S70" s="6"/>
    </row>
    <row r="71" spans="1:19" ht="15" x14ac:dyDescent="0.25">
      <c r="A71" s="2" t="s">
        <v>74</v>
      </c>
      <c r="B71" s="32">
        <v>6.6669999999999998</v>
      </c>
      <c r="C71" s="6">
        <v>9</v>
      </c>
      <c r="D71" s="6">
        <f t="shared" si="13"/>
        <v>13</v>
      </c>
      <c r="E71" s="6" t="str">
        <f t="shared" si="14"/>
        <v xml:space="preserve"> </v>
      </c>
      <c r="F71" s="6" t="str">
        <f t="shared" si="15"/>
        <v xml:space="preserve"> </v>
      </c>
      <c r="G71" s="6" t="str">
        <f t="shared" si="16"/>
        <v xml:space="preserve"> </v>
      </c>
      <c r="H71" s="6" t="str">
        <f t="shared" si="17"/>
        <v xml:space="preserve"> </v>
      </c>
      <c r="I71" s="6" t="str">
        <f t="shared" si="18"/>
        <v xml:space="preserve"> </v>
      </c>
      <c r="J71" s="6" t="str">
        <f t="shared" si="19"/>
        <v xml:space="preserve"> </v>
      </c>
      <c r="K71" s="6" t="str">
        <f t="shared" si="20"/>
        <v xml:space="preserve"> </v>
      </c>
      <c r="L71" s="6" t="str">
        <f t="shared" si="21"/>
        <v xml:space="preserve"> </v>
      </c>
      <c r="M71" s="6">
        <f t="shared" si="22"/>
        <v>13</v>
      </c>
      <c r="N71" s="6" t="str">
        <f t="shared" si="23"/>
        <v xml:space="preserve"> </v>
      </c>
      <c r="O71" s="6" t="str">
        <f t="shared" si="24"/>
        <v xml:space="preserve"> </v>
      </c>
      <c r="P71" s="6" t="str">
        <f t="shared" si="25"/>
        <v xml:space="preserve"> </v>
      </c>
      <c r="Q71" s="6"/>
      <c r="R71" s="6"/>
      <c r="S71" s="6"/>
    </row>
    <row r="72" spans="1:19" ht="15" x14ac:dyDescent="0.25">
      <c r="A72" s="2" t="s">
        <v>75</v>
      </c>
      <c r="B72" s="32">
        <v>9.5259999999999998</v>
      </c>
      <c r="C72" s="6">
        <v>10</v>
      </c>
      <c r="D72" s="6">
        <f t="shared" si="13"/>
        <v>46</v>
      </c>
      <c r="E72" s="6" t="str">
        <f t="shared" si="14"/>
        <v xml:space="preserve"> </v>
      </c>
      <c r="F72" s="6" t="str">
        <f t="shared" si="15"/>
        <v xml:space="preserve"> </v>
      </c>
      <c r="G72" s="6" t="str">
        <f t="shared" si="16"/>
        <v xml:space="preserve"> </v>
      </c>
      <c r="H72" s="6" t="str">
        <f t="shared" si="17"/>
        <v xml:space="preserve"> </v>
      </c>
      <c r="I72" s="6" t="str">
        <f t="shared" si="18"/>
        <v xml:space="preserve"> </v>
      </c>
      <c r="J72" s="6" t="str">
        <f t="shared" si="19"/>
        <v xml:space="preserve"> </v>
      </c>
      <c r="K72" s="6" t="str">
        <f t="shared" si="20"/>
        <v xml:space="preserve"> </v>
      </c>
      <c r="L72" s="6" t="str">
        <f t="shared" si="21"/>
        <v xml:space="preserve"> </v>
      </c>
      <c r="M72" s="6" t="str">
        <f t="shared" si="22"/>
        <v xml:space="preserve"> </v>
      </c>
      <c r="N72" s="6">
        <f t="shared" si="23"/>
        <v>46</v>
      </c>
      <c r="O72" s="6" t="str">
        <f t="shared" si="24"/>
        <v xml:space="preserve"> </v>
      </c>
      <c r="P72" s="6" t="str">
        <f t="shared" si="25"/>
        <v xml:space="preserve"> </v>
      </c>
      <c r="Q72" s="6"/>
      <c r="R72" s="6"/>
      <c r="S72" s="6"/>
    </row>
    <row r="73" spans="1:19" ht="15" x14ac:dyDescent="0.25">
      <c r="A73" s="2" t="s">
        <v>76</v>
      </c>
      <c r="B73" s="32">
        <v>10.641999999999999</v>
      </c>
      <c r="C73" s="6">
        <v>11</v>
      </c>
      <c r="D73" s="6">
        <f t="shared" si="13"/>
        <v>67</v>
      </c>
      <c r="E73" s="6" t="str">
        <f t="shared" si="14"/>
        <v xml:space="preserve"> </v>
      </c>
      <c r="F73" s="6" t="str">
        <f t="shared" si="15"/>
        <v xml:space="preserve"> </v>
      </c>
      <c r="G73" s="6" t="str">
        <f t="shared" si="16"/>
        <v xml:space="preserve"> </v>
      </c>
      <c r="H73" s="6" t="str">
        <f t="shared" si="17"/>
        <v xml:space="preserve"> </v>
      </c>
      <c r="I73" s="6" t="str">
        <f t="shared" si="18"/>
        <v xml:space="preserve"> </v>
      </c>
      <c r="J73" s="6" t="str">
        <f t="shared" si="19"/>
        <v xml:space="preserve"> </v>
      </c>
      <c r="K73" s="6" t="str">
        <f t="shared" si="20"/>
        <v xml:space="preserve"> </v>
      </c>
      <c r="L73" s="6" t="str">
        <f t="shared" si="21"/>
        <v xml:space="preserve"> </v>
      </c>
      <c r="M73" s="6" t="str">
        <f t="shared" si="22"/>
        <v xml:space="preserve"> </v>
      </c>
      <c r="N73" s="6" t="str">
        <f t="shared" si="23"/>
        <v xml:space="preserve"> </v>
      </c>
      <c r="O73" s="6">
        <f t="shared" si="24"/>
        <v>67</v>
      </c>
      <c r="P73" s="6" t="str">
        <f t="shared" si="25"/>
        <v xml:space="preserve"> </v>
      </c>
      <c r="Q73" s="6"/>
      <c r="R73" s="6"/>
      <c r="S73" s="6"/>
    </row>
    <row r="74" spans="1:19" ht="15" x14ac:dyDescent="0.25">
      <c r="A74" s="2" t="s">
        <v>77</v>
      </c>
      <c r="B74" s="32">
        <v>10.577999999999999</v>
      </c>
      <c r="C74" s="6">
        <v>12</v>
      </c>
      <c r="D74" s="6">
        <f t="shared" si="13"/>
        <v>66</v>
      </c>
      <c r="E74" s="6" t="str">
        <f t="shared" si="14"/>
        <v xml:space="preserve"> </v>
      </c>
      <c r="F74" s="6" t="str">
        <f t="shared" si="15"/>
        <v xml:space="preserve"> </v>
      </c>
      <c r="G74" s="6" t="str">
        <f t="shared" si="16"/>
        <v xml:space="preserve"> </v>
      </c>
      <c r="H74" s="6" t="str">
        <f t="shared" si="17"/>
        <v xml:space="preserve"> </v>
      </c>
      <c r="I74" s="6" t="str">
        <f t="shared" si="18"/>
        <v xml:space="preserve"> </v>
      </c>
      <c r="J74" s="6" t="str">
        <f t="shared" si="19"/>
        <v xml:space="preserve"> </v>
      </c>
      <c r="K74" s="6" t="str">
        <f t="shared" si="20"/>
        <v xml:space="preserve"> </v>
      </c>
      <c r="L74" s="6" t="str">
        <f t="shared" si="21"/>
        <v xml:space="preserve"> </v>
      </c>
      <c r="M74" s="6" t="str">
        <f t="shared" si="22"/>
        <v xml:space="preserve"> </v>
      </c>
      <c r="N74" s="6" t="str">
        <f t="shared" si="23"/>
        <v xml:space="preserve"> </v>
      </c>
      <c r="O74" s="6" t="str">
        <f t="shared" si="24"/>
        <v xml:space="preserve"> </v>
      </c>
      <c r="P74" s="6">
        <f t="shared" si="25"/>
        <v>66</v>
      </c>
      <c r="Q74" s="6"/>
      <c r="R74" s="6"/>
      <c r="S74" s="6"/>
    </row>
    <row r="75" spans="1:19" ht="15" x14ac:dyDescent="0.25">
      <c r="A75" s="10"/>
      <c r="B75" s="31"/>
      <c r="C75" s="10"/>
      <c r="D75" s="10"/>
      <c r="E75" s="11"/>
      <c r="F75" s="11"/>
      <c r="G75" s="11"/>
      <c r="H75" s="11"/>
      <c r="I75" s="11"/>
      <c r="J75" s="11"/>
      <c r="K75" s="11"/>
      <c r="L75" s="11" t="str">
        <f t="shared" si="21"/>
        <v xml:space="preserve"> </v>
      </c>
      <c r="M75" s="11" t="str">
        <f t="shared" si="22"/>
        <v xml:space="preserve"> </v>
      </c>
      <c r="N75" s="11"/>
      <c r="O75" s="11"/>
      <c r="P75" s="11"/>
      <c r="Q75" s="6"/>
      <c r="R75" s="6"/>
      <c r="S75" s="6"/>
    </row>
    <row r="76" spans="1:19" ht="15" x14ac:dyDescent="0.25">
      <c r="A76" s="10"/>
      <c r="B76" s="33"/>
      <c r="C76" s="10"/>
      <c r="D76" s="12" t="s">
        <v>97</v>
      </c>
      <c r="E76" s="11">
        <f>SUM(E3:E74)</f>
        <v>301</v>
      </c>
      <c r="F76" s="11">
        <f t="shared" ref="E76:P76" si="26">SUM(F3:F74)</f>
        <v>248</v>
      </c>
      <c r="G76" s="11">
        <f t="shared" si="26"/>
        <v>270</v>
      </c>
      <c r="H76" s="11">
        <f t="shared" si="26"/>
        <v>240</v>
      </c>
      <c r="I76" s="11">
        <f t="shared" si="26"/>
        <v>206</v>
      </c>
      <c r="J76" s="11">
        <f t="shared" si="26"/>
        <v>169</v>
      </c>
      <c r="K76" s="11">
        <f t="shared" si="26"/>
        <v>116</v>
      </c>
      <c r="L76" s="11">
        <f t="shared" si="26"/>
        <v>75</v>
      </c>
      <c r="M76" s="11">
        <f t="shared" si="26"/>
        <v>95</v>
      </c>
      <c r="N76" s="11">
        <f t="shared" si="26"/>
        <v>225</v>
      </c>
      <c r="O76" s="11">
        <f t="shared" si="26"/>
        <v>336</v>
      </c>
      <c r="P76" s="11">
        <f t="shared" si="26"/>
        <v>345</v>
      </c>
      <c r="Q76" s="6"/>
      <c r="R76" s="6"/>
      <c r="S76" s="6"/>
    </row>
    <row r="77" spans="1:19" ht="15" x14ac:dyDescent="0.25">
      <c r="A77" s="10"/>
      <c r="B77" s="31"/>
      <c r="C77" s="10"/>
      <c r="D77" s="12" t="s">
        <v>98</v>
      </c>
      <c r="E77" s="11">
        <f>E76^2</f>
        <v>90601</v>
      </c>
      <c r="F77" s="11">
        <f t="shared" ref="F77:P77" si="27">F76^2</f>
        <v>61504</v>
      </c>
      <c r="G77" s="11">
        <f t="shared" si="27"/>
        <v>72900</v>
      </c>
      <c r="H77" s="11">
        <f t="shared" si="27"/>
        <v>57600</v>
      </c>
      <c r="I77" s="11">
        <f t="shared" si="27"/>
        <v>42436</v>
      </c>
      <c r="J77" s="11">
        <f t="shared" si="27"/>
        <v>28561</v>
      </c>
      <c r="K77" s="11">
        <f t="shared" si="27"/>
        <v>13456</v>
      </c>
      <c r="L77" s="11">
        <f t="shared" si="27"/>
        <v>5625</v>
      </c>
      <c r="M77" s="11">
        <f t="shared" si="27"/>
        <v>9025</v>
      </c>
      <c r="N77" s="11">
        <f t="shared" si="27"/>
        <v>50625</v>
      </c>
      <c r="O77" s="11">
        <f t="shared" si="27"/>
        <v>112896</v>
      </c>
      <c r="P77" s="11">
        <f t="shared" si="27"/>
        <v>119025</v>
      </c>
      <c r="Q77" s="6"/>
      <c r="R77" s="6"/>
      <c r="S77" s="6"/>
    </row>
    <row r="78" spans="1:19" x14ac:dyDescent="0.2">
      <c r="A78" s="10"/>
      <c r="C78" s="10"/>
      <c r="D78" s="12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6"/>
      <c r="R78" s="6"/>
      <c r="S78" s="6"/>
    </row>
    <row r="79" spans="1:19" ht="15" x14ac:dyDescent="0.2">
      <c r="A79" s="10"/>
      <c r="C79" s="13" t="s">
        <v>99</v>
      </c>
      <c r="D79" s="10"/>
      <c r="E79" s="11">
        <v>12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6"/>
      <c r="R79" s="6"/>
      <c r="S79" s="6"/>
    </row>
    <row r="80" spans="1:19" x14ac:dyDescent="0.2">
      <c r="A80" s="10"/>
      <c r="C80" s="10"/>
      <c r="D80" s="10"/>
      <c r="E80" s="10"/>
      <c r="F80" s="10"/>
      <c r="G80" s="10"/>
      <c r="I80" s="10"/>
      <c r="J80" s="10"/>
      <c r="K80" s="10"/>
      <c r="L80" s="10"/>
      <c r="M80" s="10"/>
      <c r="N80" s="10"/>
      <c r="O80" s="10"/>
      <c r="P80" s="10"/>
      <c r="Q80" s="6"/>
      <c r="R80" s="6"/>
      <c r="S80" s="6"/>
    </row>
    <row r="81" spans="1:19" ht="15" x14ac:dyDescent="0.2">
      <c r="A81" s="10"/>
      <c r="C81" s="10"/>
      <c r="D81" s="12" t="s">
        <v>100</v>
      </c>
      <c r="E81" s="10"/>
      <c r="F81" s="13" t="s">
        <v>101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6"/>
      <c r="R81" s="6"/>
      <c r="S81" s="6"/>
    </row>
    <row r="82" spans="1:19" ht="15" x14ac:dyDescent="0.2">
      <c r="A82" s="10"/>
      <c r="C82" s="10"/>
      <c r="D82" s="10"/>
      <c r="E82" s="11">
        <f>SUM(D3:D74)</f>
        <v>2626</v>
      </c>
      <c r="F82" s="11">
        <f>SUM(E76:P76)</f>
        <v>2626</v>
      </c>
      <c r="G82" s="13"/>
      <c r="H82" s="10"/>
      <c r="I82" s="10"/>
      <c r="J82" s="10"/>
      <c r="K82" s="10"/>
      <c r="L82" s="10"/>
      <c r="M82" s="10"/>
      <c r="N82" s="10"/>
      <c r="O82" s="10"/>
      <c r="P82" s="10"/>
      <c r="Q82" s="6"/>
      <c r="R82" s="6"/>
      <c r="S82" s="6"/>
    </row>
    <row r="83" spans="1:19" x14ac:dyDescent="0.2">
      <c r="A83" s="10"/>
      <c r="C83" s="10"/>
      <c r="D83" s="10"/>
      <c r="E83" s="11"/>
      <c r="F83" s="1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6"/>
      <c r="R83" s="6"/>
      <c r="S83" s="6"/>
    </row>
    <row r="84" spans="1:19" x14ac:dyDescent="0.2">
      <c r="A84" s="10"/>
      <c r="C84" s="12" t="s">
        <v>102</v>
      </c>
      <c r="D84" s="10"/>
      <c r="E84" s="11">
        <f>COUNT(B3:B74)</f>
        <v>72</v>
      </c>
      <c r="F84" s="1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6"/>
      <c r="R84" s="6"/>
      <c r="S84" s="6"/>
    </row>
    <row r="85" spans="1:19" x14ac:dyDescent="0.2">
      <c r="A85" s="10"/>
      <c r="C85" s="12" t="s">
        <v>103</v>
      </c>
      <c r="D85" s="10"/>
      <c r="E85" s="11">
        <f>COUNT(E3:E74)</f>
        <v>6</v>
      </c>
      <c r="F85" s="11">
        <f t="shared" ref="E85:P85" si="28">COUNT(F3:F74)</f>
        <v>6</v>
      </c>
      <c r="G85" s="11">
        <f t="shared" si="28"/>
        <v>6</v>
      </c>
      <c r="H85" s="11">
        <f t="shared" si="28"/>
        <v>6</v>
      </c>
      <c r="I85" s="11">
        <f t="shared" si="28"/>
        <v>6</v>
      </c>
      <c r="J85" s="11">
        <f t="shared" si="28"/>
        <v>6</v>
      </c>
      <c r="K85" s="11">
        <f t="shared" si="28"/>
        <v>6</v>
      </c>
      <c r="L85" s="11">
        <f t="shared" si="28"/>
        <v>6</v>
      </c>
      <c r="M85" s="11">
        <f t="shared" si="28"/>
        <v>6</v>
      </c>
      <c r="N85" s="11">
        <f t="shared" si="28"/>
        <v>6</v>
      </c>
      <c r="O85" s="11">
        <f t="shared" si="28"/>
        <v>6</v>
      </c>
      <c r="P85" s="11">
        <f t="shared" si="28"/>
        <v>6</v>
      </c>
      <c r="Q85" s="6"/>
      <c r="R85" s="6"/>
      <c r="S85" s="6"/>
    </row>
    <row r="86" spans="1:19" x14ac:dyDescent="0.2">
      <c r="A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6"/>
      <c r="R86" s="6"/>
      <c r="S86" s="6"/>
    </row>
    <row r="87" spans="1:19" ht="14.25" x14ac:dyDescent="0.2">
      <c r="A87" s="10"/>
      <c r="C87" s="10"/>
      <c r="D87" s="12" t="s">
        <v>100</v>
      </c>
      <c r="E87" s="12" t="s">
        <v>104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6"/>
      <c r="R87" s="6"/>
      <c r="S87" s="6"/>
    </row>
    <row r="88" spans="1:19" ht="15" x14ac:dyDescent="0.2">
      <c r="A88" s="10"/>
      <c r="C88" s="10"/>
      <c r="D88" s="10"/>
      <c r="E88" s="10">
        <f>E84</f>
        <v>72</v>
      </c>
      <c r="F88" s="10">
        <f>SUM(E85:P85)</f>
        <v>72</v>
      </c>
      <c r="G88" s="13"/>
      <c r="H88" s="10"/>
      <c r="I88" s="10"/>
      <c r="J88" s="10"/>
      <c r="K88" s="10"/>
      <c r="L88" s="10"/>
      <c r="M88" s="10"/>
      <c r="N88" s="10"/>
      <c r="O88" s="10"/>
      <c r="P88" s="10"/>
      <c r="Q88" s="6"/>
      <c r="R88" s="6"/>
      <c r="S88" s="6"/>
    </row>
    <row r="89" spans="1:19" x14ac:dyDescent="0.2">
      <c r="A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6"/>
      <c r="R89" s="6"/>
      <c r="S89" s="6"/>
    </row>
    <row r="90" spans="1:19" ht="15" x14ac:dyDescent="0.2">
      <c r="A90" s="10"/>
      <c r="C90" s="10"/>
      <c r="D90" s="13" t="s">
        <v>105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6"/>
      <c r="R90" s="6"/>
      <c r="S90" s="6"/>
    </row>
    <row r="91" spans="1:19" x14ac:dyDescent="0.2">
      <c r="A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6"/>
      <c r="R91" s="6"/>
      <c r="S91" s="6"/>
    </row>
    <row r="92" spans="1:19" ht="15" x14ac:dyDescent="0.2">
      <c r="A92" s="10"/>
      <c r="C92" s="10"/>
      <c r="D92" s="10"/>
      <c r="E92" s="13" t="s">
        <v>106</v>
      </c>
      <c r="F92" s="13" t="s">
        <v>107</v>
      </c>
      <c r="G92" s="13" t="s">
        <v>108</v>
      </c>
      <c r="H92" s="13" t="s">
        <v>109</v>
      </c>
      <c r="I92" s="13" t="s">
        <v>110</v>
      </c>
      <c r="J92" s="13" t="s">
        <v>111</v>
      </c>
      <c r="K92" s="13" t="s">
        <v>112</v>
      </c>
      <c r="L92" s="13" t="s">
        <v>113</v>
      </c>
      <c r="M92" s="13" t="s">
        <v>114</v>
      </c>
      <c r="N92" s="13" t="s">
        <v>115</v>
      </c>
      <c r="O92" s="13" t="s">
        <v>116</v>
      </c>
      <c r="P92" s="13" t="s">
        <v>117</v>
      </c>
      <c r="Q92" s="12" t="s">
        <v>78</v>
      </c>
      <c r="R92" s="6"/>
      <c r="S92" s="6"/>
    </row>
    <row r="93" spans="1:19" x14ac:dyDescent="0.2">
      <c r="A93" s="10"/>
      <c r="C93" s="10"/>
      <c r="D93" s="12" t="s">
        <v>118</v>
      </c>
      <c r="E93" s="10">
        <f>E77/E85</f>
        <v>15100.166666666666</v>
      </c>
      <c r="F93" s="10">
        <f t="shared" ref="E93:P93" si="29">F77/F85</f>
        <v>10250.666666666666</v>
      </c>
      <c r="G93" s="10">
        <f t="shared" si="29"/>
        <v>12150</v>
      </c>
      <c r="H93" s="10">
        <f t="shared" si="29"/>
        <v>9600</v>
      </c>
      <c r="I93" s="10">
        <f t="shared" si="29"/>
        <v>7072.666666666667</v>
      </c>
      <c r="J93" s="10">
        <f t="shared" si="29"/>
        <v>4760.166666666667</v>
      </c>
      <c r="K93" s="10">
        <f t="shared" si="29"/>
        <v>2242.6666666666665</v>
      </c>
      <c r="L93" s="10">
        <f t="shared" si="29"/>
        <v>937.5</v>
      </c>
      <c r="M93" s="10">
        <f t="shared" si="29"/>
        <v>1504.1666666666667</v>
      </c>
      <c r="N93" s="10">
        <f t="shared" si="29"/>
        <v>8437.5</v>
      </c>
      <c r="O93" s="10">
        <f t="shared" si="29"/>
        <v>18816</v>
      </c>
      <c r="P93" s="10">
        <f t="shared" si="29"/>
        <v>19837.5</v>
      </c>
      <c r="Q93" s="10">
        <f>SUM(E93:P93)</f>
        <v>110708.99999999999</v>
      </c>
      <c r="R93" s="6"/>
      <c r="S93" s="6"/>
    </row>
    <row r="94" spans="1:19" x14ac:dyDescent="0.2">
      <c r="A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6"/>
      <c r="R94" s="6"/>
      <c r="S94" s="6"/>
    </row>
    <row r="95" spans="1:19" x14ac:dyDescent="0.2">
      <c r="A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6"/>
      <c r="R95" s="6"/>
      <c r="S95" s="6"/>
    </row>
    <row r="96" spans="1:19" ht="15" x14ac:dyDescent="0.2">
      <c r="A96" s="10"/>
      <c r="C96" s="13" t="s">
        <v>119</v>
      </c>
      <c r="D96" s="10"/>
      <c r="E96" s="10">
        <f>(12/(E84*(E84+1)))*(Q93)-(3*(E84+1))</f>
        <v>33.760273972602704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6"/>
      <c r="R96" s="6"/>
      <c r="S96" s="6"/>
    </row>
    <row r="97" spans="1:19" ht="15" x14ac:dyDescent="0.2">
      <c r="A97" s="10"/>
      <c r="C97" s="13"/>
      <c r="D97" s="13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6"/>
      <c r="R97" s="6"/>
      <c r="S97" s="6"/>
    </row>
    <row r="98" spans="1:19" ht="15" x14ac:dyDescent="0.2">
      <c r="A98" s="10"/>
      <c r="C98" s="13"/>
      <c r="D98" s="36" t="s">
        <v>134</v>
      </c>
      <c r="E98" s="10">
        <f>CHIINV(0.05,11)</f>
        <v>19.675137572682498</v>
      </c>
      <c r="F98" s="10"/>
      <c r="G98" s="14" t="s">
        <v>120</v>
      </c>
      <c r="H98" s="14"/>
      <c r="I98" s="10"/>
      <c r="J98" s="10"/>
      <c r="K98" s="10"/>
      <c r="L98" s="10"/>
      <c r="M98" s="10"/>
      <c r="N98" s="10"/>
      <c r="O98" s="10"/>
      <c r="P98" s="10"/>
      <c r="Q98" s="6"/>
      <c r="R98" s="6"/>
      <c r="S98" s="6"/>
    </row>
    <row r="99" spans="1:19" ht="15" customHeight="1" x14ac:dyDescent="0.2">
      <c r="A99" s="10"/>
      <c r="C99" s="10"/>
      <c r="D99" s="67" t="s">
        <v>138</v>
      </c>
      <c r="E99" s="10"/>
      <c r="F99" s="10"/>
      <c r="G99" s="14" t="s">
        <v>121</v>
      </c>
      <c r="H99" s="14"/>
      <c r="I99" s="10"/>
      <c r="J99" s="10"/>
      <c r="K99" s="10"/>
      <c r="L99" s="10"/>
      <c r="M99" s="10"/>
      <c r="N99" s="10"/>
      <c r="O99" s="10"/>
      <c r="P99" s="10"/>
      <c r="Q99" s="6"/>
      <c r="R99" s="6"/>
      <c r="S99" s="6"/>
    </row>
    <row r="100" spans="1:19" ht="12.75" customHeight="1" x14ac:dyDescent="0.2">
      <c r="A100" s="10"/>
      <c r="C100" s="10"/>
      <c r="D100" s="67"/>
      <c r="E100" s="10"/>
      <c r="F100" s="10"/>
      <c r="G100" s="14" t="s">
        <v>122</v>
      </c>
      <c r="H100" s="14"/>
      <c r="I100" s="10"/>
      <c r="J100" s="10"/>
      <c r="K100" s="10"/>
      <c r="L100" s="10"/>
      <c r="M100" s="10"/>
      <c r="N100" s="10"/>
      <c r="O100" s="10"/>
      <c r="P100" s="10"/>
      <c r="Q100" s="6"/>
      <c r="R100" s="6"/>
      <c r="S100" s="6"/>
    </row>
    <row r="101" spans="1:19" ht="12.75" customHeight="1" x14ac:dyDescent="0.2">
      <c r="A101" s="10"/>
      <c r="C101" s="10"/>
      <c r="D101" s="6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6"/>
      <c r="R101" s="6"/>
      <c r="S101" s="6"/>
    </row>
    <row r="102" spans="1:19" ht="16.5" x14ac:dyDescent="0.2">
      <c r="A102" s="10"/>
      <c r="C102" s="10"/>
      <c r="D102" s="67"/>
      <c r="E102" s="10"/>
      <c r="F102" s="66" t="s">
        <v>136</v>
      </c>
      <c r="G102" s="66"/>
      <c r="H102" s="66"/>
      <c r="I102" s="10"/>
      <c r="J102" s="10"/>
      <c r="K102" s="10"/>
      <c r="L102" s="10"/>
      <c r="M102" s="10"/>
      <c r="N102" s="10"/>
      <c r="O102" s="10"/>
      <c r="P102" s="10"/>
      <c r="Q102" s="6"/>
      <c r="R102" s="6"/>
      <c r="S102" s="6"/>
    </row>
    <row r="103" spans="1:19" ht="16.5" x14ac:dyDescent="0.2">
      <c r="A103" s="10"/>
      <c r="C103" s="10"/>
      <c r="D103" s="10"/>
      <c r="E103" s="10"/>
      <c r="F103" s="66" t="s">
        <v>137</v>
      </c>
      <c r="G103" s="66"/>
      <c r="H103" s="66"/>
      <c r="I103" s="10"/>
      <c r="J103" s="10"/>
      <c r="K103" s="10"/>
      <c r="L103" s="10"/>
      <c r="M103" s="10"/>
      <c r="N103" s="10"/>
      <c r="O103" s="10"/>
      <c r="P103" s="10"/>
      <c r="Q103" s="6"/>
      <c r="R103" s="6"/>
      <c r="S103" s="6"/>
    </row>
    <row r="104" spans="1:19" x14ac:dyDescent="0.2">
      <c r="A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6"/>
      <c r="R104" s="6"/>
      <c r="S104" s="6"/>
    </row>
    <row r="105" spans="1:19" x14ac:dyDescent="0.2">
      <c r="A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6"/>
      <c r="R105" s="6"/>
      <c r="S105" s="6"/>
    </row>
    <row r="106" spans="1:19" x14ac:dyDescent="0.2">
      <c r="A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6"/>
      <c r="R106" s="6"/>
      <c r="S106" s="6"/>
    </row>
    <row r="107" spans="1:19" x14ac:dyDescent="0.2">
      <c r="A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6"/>
      <c r="R107" s="6"/>
      <c r="S107" s="6"/>
    </row>
    <row r="108" spans="1:19" ht="15" x14ac:dyDescent="0.2">
      <c r="A108" s="10"/>
      <c r="C108" s="15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6"/>
      <c r="R108" s="6"/>
      <c r="S108" s="6"/>
    </row>
    <row r="109" spans="1:19" x14ac:dyDescent="0.2">
      <c r="A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6"/>
      <c r="R109" s="6"/>
      <c r="S109" s="6"/>
    </row>
    <row r="110" spans="1:19" ht="15" x14ac:dyDescent="0.2">
      <c r="A110" s="10"/>
      <c r="C110" s="15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6"/>
      <c r="R110" s="6"/>
      <c r="S110" s="6"/>
    </row>
    <row r="111" spans="1:19" x14ac:dyDescent="0.2">
      <c r="A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6"/>
      <c r="R111" s="6"/>
      <c r="S111" s="6"/>
    </row>
    <row r="112" spans="1:19" x14ac:dyDescent="0.2">
      <c r="A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6"/>
      <c r="R112" s="6"/>
      <c r="S112" s="6"/>
    </row>
    <row r="113" spans="1:19" x14ac:dyDescent="0.2">
      <c r="A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6"/>
      <c r="R113" s="6"/>
      <c r="S113" s="6"/>
    </row>
    <row r="114" spans="1:19" x14ac:dyDescent="0.2">
      <c r="A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ht="15" x14ac:dyDescent="0.2">
      <c r="A115" s="6"/>
      <c r="C115" s="1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2">
      <c r="A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2">
      <c r="A117" s="6"/>
      <c r="C117" s="6"/>
      <c r="D117" s="6"/>
      <c r="E117" s="6"/>
      <c r="F117" s="1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2">
      <c r="A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2">
      <c r="A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2">
      <c r="A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2">
      <c r="N121" s="18"/>
      <c r="O121" s="18"/>
      <c r="P121" s="18"/>
      <c r="Q121" s="6"/>
      <c r="R121" s="6"/>
      <c r="S121" s="6"/>
    </row>
    <row r="122" spans="1:19" x14ac:dyDescent="0.2">
      <c r="N122" s="18"/>
      <c r="O122" s="18"/>
      <c r="P122" s="18"/>
      <c r="Q122" s="6"/>
      <c r="R122" s="6"/>
      <c r="S122" s="6"/>
    </row>
    <row r="123" spans="1:19" x14ac:dyDescent="0.2">
      <c r="Q123" s="6"/>
      <c r="R123" s="6"/>
      <c r="S123" s="6"/>
    </row>
    <row r="124" spans="1:19" x14ac:dyDescent="0.2">
      <c r="Q124" s="6"/>
      <c r="R124" s="6"/>
      <c r="S124" s="6"/>
    </row>
    <row r="125" spans="1:19" x14ac:dyDescent="0.2">
      <c r="Q125" s="6"/>
      <c r="R125" s="6"/>
      <c r="S125" s="6"/>
    </row>
    <row r="126" spans="1:19" x14ac:dyDescent="0.2">
      <c r="Q126" s="6"/>
      <c r="R126" s="6"/>
      <c r="S126" s="6"/>
    </row>
    <row r="127" spans="1:19" x14ac:dyDescent="0.2">
      <c r="Q127" s="6"/>
      <c r="R127" s="6"/>
      <c r="S127" s="6"/>
    </row>
    <row r="128" spans="1:19" x14ac:dyDescent="0.2">
      <c r="Q128" s="6"/>
      <c r="R128" s="6"/>
      <c r="S128" s="6"/>
    </row>
    <row r="129" spans="17:19" x14ac:dyDescent="0.2">
      <c r="Q129" s="6"/>
      <c r="R129" s="6"/>
      <c r="S129" s="6"/>
    </row>
    <row r="130" spans="17:19" x14ac:dyDescent="0.2">
      <c r="Q130" s="6"/>
      <c r="R130" s="6"/>
      <c r="S130" s="6"/>
    </row>
    <row r="131" spans="17:19" x14ac:dyDescent="0.2">
      <c r="Q131" s="6"/>
      <c r="R131" s="6"/>
      <c r="S131" s="6"/>
    </row>
    <row r="132" spans="17:19" x14ac:dyDescent="0.2">
      <c r="Q132" s="6"/>
      <c r="R132" s="6"/>
      <c r="S132" s="6"/>
    </row>
    <row r="133" spans="17:19" x14ac:dyDescent="0.2">
      <c r="Q133" s="6"/>
      <c r="R133" s="6"/>
      <c r="S133" s="6"/>
    </row>
    <row r="134" spans="17:19" x14ac:dyDescent="0.2">
      <c r="Q134" s="6"/>
      <c r="R134" s="6"/>
      <c r="S134" s="6"/>
    </row>
    <row r="135" spans="17:19" x14ac:dyDescent="0.2">
      <c r="Q135" s="6"/>
      <c r="R135" s="6"/>
      <c r="S135" s="6"/>
    </row>
    <row r="136" spans="17:19" x14ac:dyDescent="0.2">
      <c r="Q136" s="6"/>
      <c r="R136" s="6"/>
      <c r="S136" s="6"/>
    </row>
    <row r="137" spans="17:19" x14ac:dyDescent="0.2">
      <c r="Q137" s="6"/>
      <c r="R137" s="6"/>
      <c r="S137" s="6"/>
    </row>
    <row r="138" spans="17:19" x14ac:dyDescent="0.2">
      <c r="Q138" s="6"/>
      <c r="R138" s="6"/>
      <c r="S138" s="6"/>
    </row>
    <row r="139" spans="17:19" x14ac:dyDescent="0.2">
      <c r="Q139" s="6"/>
      <c r="R139" s="6"/>
      <c r="S139" s="6"/>
    </row>
    <row r="140" spans="17:19" x14ac:dyDescent="0.2">
      <c r="Q140" s="6"/>
      <c r="R140" s="6"/>
      <c r="S140" s="6"/>
    </row>
    <row r="141" spans="17:19" x14ac:dyDescent="0.2">
      <c r="Q141" s="6"/>
      <c r="R141" s="6"/>
      <c r="S141" s="6"/>
    </row>
    <row r="142" spans="17:19" x14ac:dyDescent="0.2">
      <c r="Q142" s="6"/>
      <c r="R142" s="6"/>
      <c r="S142" s="6"/>
    </row>
    <row r="143" spans="17:19" x14ac:dyDescent="0.2">
      <c r="Q143" s="6"/>
      <c r="R143" s="6"/>
      <c r="S143" s="6"/>
    </row>
    <row r="144" spans="17:19" x14ac:dyDescent="0.2">
      <c r="Q144" s="6"/>
      <c r="R144" s="6"/>
      <c r="S144" s="6"/>
    </row>
    <row r="145" spans="17:19" x14ac:dyDescent="0.2">
      <c r="Q145" s="6"/>
      <c r="R145" s="6"/>
      <c r="S145" s="6"/>
    </row>
    <row r="146" spans="17:19" x14ac:dyDescent="0.2">
      <c r="Q146" s="6"/>
      <c r="R146" s="6"/>
      <c r="S146" s="6"/>
    </row>
    <row r="147" spans="17:19" x14ac:dyDescent="0.2">
      <c r="Q147" s="6"/>
      <c r="R147" s="6"/>
      <c r="S147" s="6"/>
    </row>
    <row r="148" spans="17:19" x14ac:dyDescent="0.2">
      <c r="Q148" s="6"/>
      <c r="R148" s="6"/>
      <c r="S148" s="6"/>
    </row>
    <row r="149" spans="17:19" x14ac:dyDescent="0.2">
      <c r="Q149" s="6"/>
      <c r="R149" s="6"/>
      <c r="S149" s="6"/>
    </row>
    <row r="150" spans="17:19" x14ac:dyDescent="0.2">
      <c r="Q150" s="6"/>
      <c r="R150" s="6"/>
      <c r="S150" s="6"/>
    </row>
    <row r="151" spans="17:19" x14ac:dyDescent="0.2">
      <c r="Q151" s="6"/>
      <c r="R151" s="6"/>
      <c r="S151" s="6"/>
    </row>
    <row r="152" spans="17:19" x14ac:dyDescent="0.2">
      <c r="Q152" s="6"/>
      <c r="R152" s="6"/>
      <c r="S152" s="6"/>
    </row>
    <row r="153" spans="17:19" x14ac:dyDescent="0.2">
      <c r="Q153" s="6"/>
      <c r="R153" s="6"/>
      <c r="S153" s="6"/>
    </row>
    <row r="154" spans="17:19" x14ac:dyDescent="0.2">
      <c r="Q154" s="6"/>
      <c r="R154" s="6"/>
      <c r="S154" s="6"/>
    </row>
    <row r="155" spans="17:19" x14ac:dyDescent="0.2">
      <c r="Q155" s="6"/>
      <c r="R155" s="6"/>
      <c r="S155" s="6"/>
    </row>
    <row r="156" spans="17:19" x14ac:dyDescent="0.2">
      <c r="Q156" s="6"/>
      <c r="R156" s="6"/>
      <c r="S156" s="6"/>
    </row>
    <row r="157" spans="17:19" x14ac:dyDescent="0.2">
      <c r="Q157" s="6"/>
      <c r="R157" s="6"/>
      <c r="S157" s="6"/>
    </row>
    <row r="158" spans="17:19" x14ac:dyDescent="0.2">
      <c r="Q158" s="6"/>
      <c r="R158" s="6"/>
      <c r="S158" s="6"/>
    </row>
    <row r="159" spans="17:19" x14ac:dyDescent="0.2">
      <c r="Q159" s="6"/>
      <c r="R159" s="6"/>
      <c r="S159" s="6"/>
    </row>
    <row r="160" spans="17:19" x14ac:dyDescent="0.2">
      <c r="Q160" s="6"/>
      <c r="R160" s="6"/>
      <c r="S160" s="6"/>
    </row>
    <row r="161" spans="17:22" x14ac:dyDescent="0.2">
      <c r="Q161" s="6"/>
      <c r="R161" s="6"/>
      <c r="S161" s="6"/>
    </row>
    <row r="162" spans="17:22" x14ac:dyDescent="0.2">
      <c r="Q162" s="6"/>
      <c r="R162" s="6"/>
      <c r="S162" s="6"/>
    </row>
    <row r="163" spans="17:22" x14ac:dyDescent="0.2">
      <c r="Q163" s="6"/>
      <c r="R163" s="6"/>
      <c r="S163" s="6"/>
    </row>
    <row r="164" spans="17:22" x14ac:dyDescent="0.2">
      <c r="Q164" s="6"/>
      <c r="R164" s="6"/>
      <c r="S164" s="6"/>
    </row>
    <row r="165" spans="17:22" x14ac:dyDescent="0.2">
      <c r="Q165" s="6"/>
      <c r="R165" s="6"/>
      <c r="S165" s="6"/>
    </row>
    <row r="166" spans="17:22" x14ac:dyDescent="0.2">
      <c r="Q166" s="6"/>
      <c r="R166" s="6"/>
      <c r="S166" s="6"/>
    </row>
    <row r="167" spans="17:22" x14ac:dyDescent="0.2">
      <c r="Q167" s="6"/>
      <c r="R167" s="6"/>
      <c r="S167" s="6"/>
    </row>
    <row r="168" spans="17:22" x14ac:dyDescent="0.2">
      <c r="Q168" s="6"/>
      <c r="R168" s="6"/>
      <c r="S168" s="6"/>
    </row>
    <row r="169" spans="17:22" x14ac:dyDescent="0.2">
      <c r="Q169" s="6"/>
      <c r="R169" s="6"/>
      <c r="S169" s="6"/>
    </row>
    <row r="170" spans="17:22" x14ac:dyDescent="0.2">
      <c r="Q170" s="6"/>
      <c r="R170" s="6"/>
      <c r="S170" s="6"/>
    </row>
    <row r="171" spans="17:22" x14ac:dyDescent="0.2">
      <c r="Q171" s="11"/>
      <c r="R171" s="10"/>
      <c r="S171" s="10"/>
      <c r="T171" s="19"/>
      <c r="U171" s="19"/>
      <c r="V171" s="19"/>
    </row>
    <row r="172" spans="17:22" x14ac:dyDescent="0.2">
      <c r="Q172" s="11"/>
      <c r="R172" s="10"/>
      <c r="S172" s="10"/>
      <c r="T172" s="19"/>
      <c r="U172" s="19"/>
      <c r="V172" s="19"/>
    </row>
    <row r="173" spans="17:22" x14ac:dyDescent="0.2">
      <c r="Q173" s="11"/>
      <c r="R173" s="10"/>
      <c r="S173" s="10"/>
      <c r="T173" s="19"/>
      <c r="U173" s="19"/>
      <c r="V173" s="19"/>
    </row>
    <row r="174" spans="17:22" x14ac:dyDescent="0.2">
      <c r="Q174" s="11"/>
      <c r="R174" s="10"/>
      <c r="S174" s="10"/>
      <c r="T174" s="19"/>
      <c r="U174" s="19"/>
      <c r="V174" s="19"/>
    </row>
    <row r="175" spans="17:22" x14ac:dyDescent="0.2">
      <c r="Q175" s="11"/>
      <c r="R175" s="10"/>
      <c r="S175" s="10"/>
      <c r="T175" s="19"/>
      <c r="U175" s="19"/>
      <c r="V175" s="19"/>
    </row>
    <row r="176" spans="17:22" x14ac:dyDescent="0.2">
      <c r="Q176" s="10"/>
      <c r="R176" s="10"/>
      <c r="S176" s="10"/>
      <c r="T176" s="19"/>
      <c r="U176" s="19"/>
      <c r="V176" s="19"/>
    </row>
    <row r="177" spans="17:22" x14ac:dyDescent="0.2">
      <c r="Q177" s="10"/>
      <c r="R177" s="10"/>
      <c r="S177" s="10"/>
      <c r="T177" s="19"/>
      <c r="U177" s="19"/>
      <c r="V177" s="19"/>
    </row>
    <row r="178" spans="17:22" x14ac:dyDescent="0.2">
      <c r="Q178" s="10"/>
      <c r="R178" s="10"/>
      <c r="S178" s="10"/>
      <c r="T178" s="19"/>
      <c r="U178" s="19"/>
      <c r="V178" s="19"/>
    </row>
    <row r="179" spans="17:22" x14ac:dyDescent="0.2">
      <c r="Q179" s="10"/>
      <c r="R179" s="10"/>
      <c r="S179" s="10"/>
      <c r="T179" s="19"/>
      <c r="U179" s="19"/>
      <c r="V179" s="19"/>
    </row>
    <row r="180" spans="17:22" x14ac:dyDescent="0.2">
      <c r="Q180" s="10"/>
      <c r="R180" s="10"/>
      <c r="S180" s="10"/>
      <c r="T180" s="19"/>
      <c r="U180" s="19"/>
      <c r="V180" s="19"/>
    </row>
    <row r="181" spans="17:22" x14ac:dyDescent="0.2">
      <c r="Q181" s="10"/>
      <c r="R181" s="10"/>
      <c r="S181" s="10"/>
      <c r="T181" s="19"/>
      <c r="U181" s="19"/>
      <c r="V181" s="19"/>
    </row>
    <row r="182" spans="17:22" x14ac:dyDescent="0.2">
      <c r="Q182" s="10"/>
      <c r="R182" s="10"/>
      <c r="S182" s="10"/>
      <c r="T182" s="19"/>
      <c r="U182" s="19"/>
      <c r="V182" s="19"/>
    </row>
    <row r="183" spans="17:22" x14ac:dyDescent="0.2">
      <c r="Q183" s="10"/>
      <c r="R183" s="10"/>
      <c r="S183" s="10"/>
      <c r="T183" s="19"/>
      <c r="U183" s="19"/>
      <c r="V183" s="19"/>
    </row>
    <row r="184" spans="17:22" x14ac:dyDescent="0.2">
      <c r="Q184" s="10"/>
      <c r="R184" s="10"/>
      <c r="S184" s="10"/>
      <c r="T184" s="19"/>
      <c r="U184" s="19"/>
      <c r="V184" s="19"/>
    </row>
    <row r="185" spans="17:22" x14ac:dyDescent="0.2">
      <c r="Q185" s="10"/>
      <c r="R185" s="10"/>
      <c r="S185" s="10"/>
      <c r="T185" s="19"/>
      <c r="U185" s="19"/>
      <c r="V185" s="19"/>
    </row>
    <row r="186" spans="17:22" x14ac:dyDescent="0.2">
      <c r="Q186" s="10"/>
      <c r="R186" s="10"/>
      <c r="S186" s="10"/>
      <c r="T186" s="19"/>
      <c r="U186" s="19"/>
      <c r="V186" s="19"/>
    </row>
    <row r="187" spans="17:22" x14ac:dyDescent="0.2">
      <c r="Q187" s="10"/>
      <c r="R187" s="10"/>
      <c r="S187" s="10"/>
      <c r="T187" s="19"/>
      <c r="U187" s="19"/>
      <c r="V187" s="19"/>
    </row>
    <row r="188" spans="17:22" x14ac:dyDescent="0.2">
      <c r="R188" s="10"/>
      <c r="S188" s="10"/>
      <c r="T188" s="19"/>
      <c r="U188" s="19"/>
      <c r="V188" s="19"/>
    </row>
    <row r="189" spans="17:22" x14ac:dyDescent="0.2">
      <c r="R189" s="10"/>
      <c r="S189" s="10"/>
      <c r="T189" s="19"/>
      <c r="U189" s="19"/>
      <c r="V189" s="19"/>
    </row>
    <row r="190" spans="17:22" x14ac:dyDescent="0.2">
      <c r="Q190" s="10"/>
      <c r="R190" s="10"/>
      <c r="S190" s="10"/>
      <c r="T190" s="19"/>
      <c r="U190" s="19"/>
      <c r="V190" s="19"/>
    </row>
    <row r="191" spans="17:22" x14ac:dyDescent="0.2">
      <c r="Q191" s="10"/>
      <c r="R191" s="10"/>
      <c r="S191" s="10"/>
      <c r="T191" s="19"/>
      <c r="U191" s="19"/>
      <c r="V191" s="19"/>
    </row>
    <row r="192" spans="17:22" x14ac:dyDescent="0.2">
      <c r="Q192" s="10"/>
      <c r="R192" s="10"/>
      <c r="S192" s="10"/>
      <c r="T192" s="19"/>
      <c r="U192" s="19"/>
      <c r="V192" s="19"/>
    </row>
    <row r="193" spans="17:171" x14ac:dyDescent="0.2">
      <c r="Q193" s="10"/>
      <c r="R193" s="10"/>
      <c r="S193" s="10"/>
      <c r="T193" s="19"/>
      <c r="U193" s="19"/>
      <c r="V193" s="19"/>
    </row>
    <row r="194" spans="17:171" x14ac:dyDescent="0.2">
      <c r="Q194" s="10"/>
      <c r="R194" s="10"/>
      <c r="S194" s="10"/>
      <c r="T194" s="19"/>
      <c r="U194" s="19"/>
      <c r="V194" s="19"/>
    </row>
    <row r="195" spans="17:171" x14ac:dyDescent="0.2">
      <c r="Q195" s="10"/>
      <c r="R195" s="10"/>
      <c r="S195" s="10"/>
      <c r="T195" s="19"/>
      <c r="U195" s="19"/>
      <c r="V195" s="19"/>
    </row>
    <row r="196" spans="17:171" x14ac:dyDescent="0.2">
      <c r="Q196" s="10"/>
      <c r="R196" s="10"/>
      <c r="S196" s="10"/>
      <c r="T196" s="19"/>
      <c r="U196" s="19"/>
      <c r="V196" s="19"/>
    </row>
    <row r="197" spans="17:171" x14ac:dyDescent="0.2">
      <c r="Q197" s="10"/>
      <c r="R197" s="10"/>
      <c r="S197" s="10"/>
      <c r="T197" s="19"/>
      <c r="U197" s="19"/>
      <c r="V197" s="19"/>
    </row>
    <row r="198" spans="17:171" x14ac:dyDescent="0.2">
      <c r="Q198" s="10"/>
      <c r="R198" s="10"/>
      <c r="S198" s="10"/>
      <c r="T198" s="19"/>
      <c r="U198" s="19"/>
      <c r="V198" s="19"/>
    </row>
    <row r="199" spans="17:171" x14ac:dyDescent="0.2">
      <c r="Q199" s="10"/>
      <c r="R199" s="10"/>
      <c r="S199" s="10"/>
      <c r="T199" s="19"/>
      <c r="U199" s="19"/>
      <c r="V199" s="19"/>
    </row>
    <row r="200" spans="17:171" x14ac:dyDescent="0.2">
      <c r="Q200" s="10"/>
      <c r="R200" s="10"/>
      <c r="S200" s="10"/>
      <c r="T200" s="19"/>
      <c r="U200" s="19"/>
      <c r="V200" s="19"/>
    </row>
    <row r="201" spans="17:171" x14ac:dyDescent="0.2">
      <c r="Q201" s="10"/>
      <c r="R201" s="10"/>
      <c r="S201" s="10"/>
      <c r="T201" s="19"/>
      <c r="U201" s="19"/>
      <c r="V201" s="19"/>
    </row>
    <row r="202" spans="17:171" x14ac:dyDescent="0.2">
      <c r="Q202" s="10"/>
      <c r="R202" s="10"/>
      <c r="S202" s="10"/>
      <c r="T202" s="19"/>
      <c r="U202" s="19"/>
      <c r="V202" s="19"/>
    </row>
    <row r="203" spans="17:171" x14ac:dyDescent="0.2">
      <c r="Q203" s="10"/>
      <c r="R203" s="10"/>
      <c r="S203" s="10"/>
      <c r="T203" s="19"/>
      <c r="U203" s="19"/>
      <c r="V203" s="19"/>
    </row>
    <row r="204" spans="17:171" x14ac:dyDescent="0.2">
      <c r="Q204" s="10"/>
      <c r="R204" s="10"/>
      <c r="S204" s="10"/>
      <c r="T204" s="20"/>
      <c r="U204" s="20"/>
      <c r="V204" s="20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  <c r="FH204" s="21"/>
      <c r="FI204" s="21"/>
      <c r="FJ204" s="21"/>
      <c r="FK204" s="21"/>
      <c r="FL204" s="21"/>
      <c r="FM204" s="21"/>
      <c r="FN204" s="21"/>
      <c r="FO204" s="21"/>
    </row>
    <row r="205" spans="17:171" x14ac:dyDescent="0.2">
      <c r="Q205" s="10"/>
      <c r="R205" s="10"/>
      <c r="S205" s="10"/>
      <c r="T205" s="19"/>
      <c r="U205" s="19"/>
      <c r="V205" s="19"/>
    </row>
    <row r="206" spans="17:171" x14ac:dyDescent="0.2">
      <c r="Q206" s="10"/>
      <c r="R206" s="10"/>
      <c r="S206" s="10"/>
      <c r="T206" s="19"/>
      <c r="U206" s="19"/>
      <c r="V206" s="19"/>
    </row>
    <row r="207" spans="17:171" x14ac:dyDescent="0.2">
      <c r="Q207" s="10"/>
      <c r="R207" s="10"/>
      <c r="S207" s="10"/>
      <c r="T207" s="19"/>
      <c r="U207" s="19"/>
      <c r="V207" s="19"/>
    </row>
    <row r="208" spans="17:171" x14ac:dyDescent="0.2">
      <c r="Q208" s="10"/>
      <c r="R208" s="10"/>
      <c r="S208" s="10"/>
      <c r="T208" s="19"/>
      <c r="U208" s="19"/>
      <c r="V208" s="19"/>
    </row>
    <row r="209" spans="17:170" x14ac:dyDescent="0.2">
      <c r="Q209" s="10"/>
      <c r="R209" s="10"/>
      <c r="S209" s="10"/>
      <c r="T209" s="20"/>
      <c r="U209" s="20"/>
      <c r="V209" s="20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  <c r="FG209" s="22"/>
      <c r="FH209" s="22"/>
      <c r="FI209" s="22"/>
      <c r="FJ209" s="22"/>
      <c r="FK209" s="22"/>
      <c r="FL209" s="22"/>
      <c r="FM209" s="22"/>
      <c r="FN209" s="22"/>
    </row>
    <row r="210" spans="17:170" x14ac:dyDescent="0.2">
      <c r="Q210" s="6"/>
      <c r="R210" s="6"/>
      <c r="S210" s="6"/>
    </row>
    <row r="211" spans="17:170" x14ac:dyDescent="0.2">
      <c r="Q211" s="6"/>
      <c r="R211" s="6"/>
      <c r="S211" s="6"/>
    </row>
    <row r="212" spans="17:170" x14ac:dyDescent="0.2">
      <c r="Q212" s="6"/>
      <c r="R212" s="6"/>
      <c r="S212" s="6"/>
    </row>
    <row r="213" spans="17:170" x14ac:dyDescent="0.2">
      <c r="Q213" s="6"/>
      <c r="R213" s="6"/>
      <c r="S213" s="6"/>
    </row>
    <row r="214" spans="17:170" x14ac:dyDescent="0.2">
      <c r="Q214" s="6"/>
      <c r="R214" s="6"/>
      <c r="S214" s="6"/>
    </row>
    <row r="215" spans="17:170" x14ac:dyDescent="0.2">
      <c r="Q215" s="6"/>
      <c r="R215" s="6"/>
      <c r="S215" s="6"/>
    </row>
    <row r="216" spans="17:170" x14ac:dyDescent="0.2">
      <c r="Q216" s="6"/>
      <c r="R216" s="6"/>
      <c r="S216" s="6"/>
    </row>
  </sheetData>
  <mergeCells count="3">
    <mergeCell ref="D99:D102"/>
    <mergeCell ref="F102:H102"/>
    <mergeCell ref="F103:H10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4" workbookViewId="0">
      <selection activeCell="C1" sqref="C1"/>
    </sheetView>
  </sheetViews>
  <sheetFormatPr defaultColWidth="11.42578125" defaultRowHeight="12.75" x14ac:dyDescent="0.2"/>
  <cols>
    <col min="2" max="2" width="21.140625" style="34" customWidth="1"/>
    <col min="3" max="3" width="14.42578125" customWidth="1"/>
  </cols>
  <sheetData>
    <row r="1" spans="1:12" ht="13.5" thickBot="1" x14ac:dyDescent="0.25">
      <c r="A1" s="45" t="s">
        <v>0</v>
      </c>
      <c r="B1" s="46" t="s">
        <v>1</v>
      </c>
      <c r="C1" s="46" t="s">
        <v>132</v>
      </c>
      <c r="D1" s="37" t="s">
        <v>123</v>
      </c>
      <c r="E1" s="37" t="s">
        <v>124</v>
      </c>
      <c r="F1" s="37" t="s">
        <v>133</v>
      </c>
    </row>
    <row r="2" spans="1:12" ht="15" x14ac:dyDescent="0.25">
      <c r="A2" s="2" t="s">
        <v>6</v>
      </c>
      <c r="B2" s="31">
        <v>6.7649999999999997</v>
      </c>
      <c r="H2" s="56"/>
      <c r="I2" s="57"/>
      <c r="J2" s="58" t="s">
        <v>126</v>
      </c>
      <c r="K2" s="58" t="s">
        <v>125</v>
      </c>
      <c r="L2" s="59" t="s">
        <v>127</v>
      </c>
    </row>
    <row r="3" spans="1:12" ht="15" x14ac:dyDescent="0.25">
      <c r="A3" s="2" t="s">
        <v>7</v>
      </c>
      <c r="B3" s="31">
        <v>7.9640000000000004</v>
      </c>
      <c r="H3" s="54" t="s">
        <v>128</v>
      </c>
      <c r="I3" s="60"/>
      <c r="J3" s="47">
        <f>AVERAGE(D14:D61)</f>
        <v>1.0954999999999997</v>
      </c>
      <c r="K3" s="47">
        <f t="shared" ref="K3:L3" si="0">AVERAGE(E14:E61)</f>
        <v>1.9235977499999999</v>
      </c>
      <c r="L3" s="48">
        <f t="shared" si="0"/>
        <v>0.14741699415548004</v>
      </c>
    </row>
    <row r="4" spans="1:12" ht="15.75" thickBot="1" x14ac:dyDescent="0.3">
      <c r="A4" s="2" t="s">
        <v>8</v>
      </c>
      <c r="B4" s="31">
        <v>7.2290000000000001</v>
      </c>
      <c r="H4" s="55" t="s">
        <v>129</v>
      </c>
      <c r="I4" s="61"/>
      <c r="J4" s="49">
        <f>AVERAGE(D62:D73)</f>
        <v>2.1694166666666668</v>
      </c>
      <c r="K4" s="49">
        <f>AVERAGE(E62:E73)</f>
        <v>6.1137894166666662</v>
      </c>
      <c r="L4" s="50">
        <f>AVERAGE(F62:F73)</f>
        <v>0.33022967484245197</v>
      </c>
    </row>
    <row r="5" spans="1:12" ht="15" x14ac:dyDescent="0.25">
      <c r="A5" s="2" t="s">
        <v>9</v>
      </c>
      <c r="B5" s="31">
        <v>8.1920000000000002</v>
      </c>
      <c r="I5" t="s">
        <v>135</v>
      </c>
      <c r="J5" s="63">
        <f>AVERAGE(J3:J4)</f>
        <v>1.6324583333333331</v>
      </c>
      <c r="K5" s="63">
        <f>AVERAGE(K3:K4)</f>
        <v>4.0186935833333326</v>
      </c>
      <c r="L5" s="63">
        <f>AVERAGE(L3:L4)</f>
        <v>0.23882333449896601</v>
      </c>
    </row>
    <row r="6" spans="1:12" ht="15" x14ac:dyDescent="0.25">
      <c r="A6" s="2" t="s">
        <v>10</v>
      </c>
      <c r="B6" s="31">
        <v>7.7919999999999998</v>
      </c>
    </row>
    <row r="7" spans="1:12" ht="15" x14ac:dyDescent="0.25">
      <c r="A7" s="2" t="s">
        <v>11</v>
      </c>
      <c r="B7" s="31">
        <v>7.3659999999999997</v>
      </c>
    </row>
    <row r="8" spans="1:12" ht="15" x14ac:dyDescent="0.25">
      <c r="A8" s="2" t="s">
        <v>12</v>
      </c>
      <c r="B8" s="31">
        <v>8.2249999999999996</v>
      </c>
    </row>
    <row r="9" spans="1:12" ht="15" x14ac:dyDescent="0.25">
      <c r="A9" s="2" t="s">
        <v>13</v>
      </c>
      <c r="B9" s="31">
        <v>5.0190000000000001</v>
      </c>
    </row>
    <row r="10" spans="1:12" ht="15" x14ac:dyDescent="0.25">
      <c r="A10" s="2" t="s">
        <v>14</v>
      </c>
      <c r="B10" s="31">
        <v>6.6479999999999997</v>
      </c>
    </row>
    <row r="11" spans="1:12" ht="15" x14ac:dyDescent="0.25">
      <c r="A11" s="2" t="s">
        <v>15</v>
      </c>
      <c r="B11" s="31">
        <v>7.9059999999999997</v>
      </c>
    </row>
    <row r="12" spans="1:12" ht="15" x14ac:dyDescent="0.25">
      <c r="A12" s="2" t="s">
        <v>16</v>
      </c>
      <c r="B12" s="31">
        <v>9.8030000000000008</v>
      </c>
    </row>
    <row r="13" spans="1:12" ht="15" x14ac:dyDescent="0.25">
      <c r="A13" s="2" t="s">
        <v>17</v>
      </c>
      <c r="B13" s="31">
        <v>8.9809999999999999</v>
      </c>
    </row>
    <row r="14" spans="1:12" ht="15" x14ac:dyDescent="0.25">
      <c r="A14" s="2" t="s">
        <v>18</v>
      </c>
      <c r="B14" s="31">
        <v>9.2210000000000001</v>
      </c>
      <c r="C14" s="31">
        <v>6.7649999999999997</v>
      </c>
      <c r="D14">
        <f>ABS(B14-C14)</f>
        <v>2.4560000000000004</v>
      </c>
      <c r="E14">
        <f>D14^2</f>
        <v>6.0319360000000017</v>
      </c>
      <c r="F14">
        <f>D14/B14</f>
        <v>0.26634855221776382</v>
      </c>
    </row>
    <row r="15" spans="1:12" ht="15" x14ac:dyDescent="0.25">
      <c r="A15" s="2" t="s">
        <v>19</v>
      </c>
      <c r="B15" s="31">
        <v>9.1210000000000004</v>
      </c>
      <c r="C15" s="31">
        <v>7.9640000000000004</v>
      </c>
      <c r="D15">
        <f t="shared" ref="D15:D73" si="1">ABS(B15-C15)</f>
        <v>1.157</v>
      </c>
      <c r="E15">
        <f t="shared" ref="E15:E73" si="2">D15^2</f>
        <v>1.338649</v>
      </c>
      <c r="F15">
        <f t="shared" ref="F15:F73" si="3">D15/B15</f>
        <v>0.12685012608266638</v>
      </c>
    </row>
    <row r="16" spans="1:12" ht="15" x14ac:dyDescent="0.25">
      <c r="A16" s="2" t="s">
        <v>20</v>
      </c>
      <c r="B16" s="31">
        <v>9.6270000000000007</v>
      </c>
      <c r="C16" s="31">
        <v>7.2290000000000001</v>
      </c>
      <c r="D16">
        <f t="shared" si="1"/>
        <v>2.3980000000000006</v>
      </c>
      <c r="E16">
        <f t="shared" si="2"/>
        <v>5.7504040000000032</v>
      </c>
      <c r="F16">
        <f t="shared" si="3"/>
        <v>0.24909109795367201</v>
      </c>
    </row>
    <row r="17" spans="1:6" ht="15" x14ac:dyDescent="0.25">
      <c r="A17" s="2" t="s">
        <v>21</v>
      </c>
      <c r="B17" s="31">
        <v>9.4290000000000003</v>
      </c>
      <c r="C17" s="31">
        <v>8.1920000000000002</v>
      </c>
      <c r="D17">
        <f t="shared" si="1"/>
        <v>1.2370000000000001</v>
      </c>
      <c r="E17">
        <f t="shared" si="2"/>
        <v>1.5301690000000003</v>
      </c>
      <c r="F17">
        <f t="shared" si="3"/>
        <v>0.1311910064694029</v>
      </c>
    </row>
    <row r="18" spans="1:6" ht="15" x14ac:dyDescent="0.25">
      <c r="A18" s="2" t="s">
        <v>22</v>
      </c>
      <c r="B18" s="31">
        <v>7.8789999999999996</v>
      </c>
      <c r="C18" s="31">
        <v>7.7919999999999998</v>
      </c>
      <c r="D18">
        <f t="shared" si="1"/>
        <v>8.6999999999999744E-2</v>
      </c>
      <c r="E18">
        <f t="shared" si="2"/>
        <v>7.5689999999999551E-3</v>
      </c>
      <c r="F18">
        <f t="shared" si="3"/>
        <v>1.1042010407412076E-2</v>
      </c>
    </row>
    <row r="19" spans="1:6" ht="15" x14ac:dyDescent="0.25">
      <c r="A19" s="2" t="s">
        <v>23</v>
      </c>
      <c r="B19" s="31">
        <v>7.1559999999999997</v>
      </c>
      <c r="C19" s="31">
        <v>7.3659999999999997</v>
      </c>
      <c r="D19">
        <f t="shared" si="1"/>
        <v>0.20999999999999996</v>
      </c>
      <c r="E19">
        <f t="shared" si="2"/>
        <v>4.4099999999999986E-2</v>
      </c>
      <c r="F19">
        <f t="shared" si="3"/>
        <v>2.9346003353828951E-2</v>
      </c>
    </row>
    <row r="20" spans="1:6" ht="15" x14ac:dyDescent="0.25">
      <c r="A20" s="2" t="s">
        <v>24</v>
      </c>
      <c r="B20" s="31">
        <v>9.5449999999999999</v>
      </c>
      <c r="C20" s="31">
        <v>8.2249999999999996</v>
      </c>
      <c r="D20">
        <f t="shared" si="1"/>
        <v>1.3200000000000003</v>
      </c>
      <c r="E20">
        <f t="shared" si="2"/>
        <v>1.7424000000000008</v>
      </c>
      <c r="F20">
        <f t="shared" si="3"/>
        <v>0.13829229963331591</v>
      </c>
    </row>
    <row r="21" spans="1:6" ht="15" x14ac:dyDescent="0.25">
      <c r="A21" s="2" t="s">
        <v>25</v>
      </c>
      <c r="B21" s="31">
        <v>2.883</v>
      </c>
      <c r="C21" s="31">
        <v>5.0190000000000001</v>
      </c>
      <c r="D21">
        <f t="shared" si="1"/>
        <v>2.1360000000000001</v>
      </c>
      <c r="E21">
        <f t="shared" si="2"/>
        <v>4.5624960000000003</v>
      </c>
      <c r="F21">
        <f t="shared" si="3"/>
        <v>0.74089490114464107</v>
      </c>
    </row>
    <row r="22" spans="1:6" ht="15" x14ac:dyDescent="0.25">
      <c r="A22" s="2" t="s">
        <v>26</v>
      </c>
      <c r="B22" s="31">
        <v>7.0590000000000002</v>
      </c>
      <c r="C22" s="31">
        <v>6.6479999999999997</v>
      </c>
      <c r="D22">
        <f t="shared" si="1"/>
        <v>0.41100000000000048</v>
      </c>
      <c r="E22">
        <f t="shared" si="2"/>
        <v>0.1689210000000004</v>
      </c>
      <c r="F22">
        <f t="shared" si="3"/>
        <v>5.8223544411389778E-2</v>
      </c>
    </row>
    <row r="23" spans="1:6" ht="15" x14ac:dyDescent="0.25">
      <c r="A23" s="2" t="s">
        <v>27</v>
      </c>
      <c r="B23" s="31">
        <v>8.7729999999999997</v>
      </c>
      <c r="C23" s="31">
        <v>7.9059999999999997</v>
      </c>
      <c r="D23">
        <f t="shared" si="1"/>
        <v>0.86699999999999999</v>
      </c>
      <c r="E23">
        <f t="shared" si="2"/>
        <v>0.75168899999999994</v>
      </c>
      <c r="F23">
        <f t="shared" si="3"/>
        <v>9.8825943234925342E-2</v>
      </c>
    </row>
    <row r="24" spans="1:6" ht="15" x14ac:dyDescent="0.25">
      <c r="A24" s="2" t="s">
        <v>28</v>
      </c>
      <c r="B24" s="31">
        <v>9.92</v>
      </c>
      <c r="C24" s="31">
        <v>9.8030000000000008</v>
      </c>
      <c r="D24">
        <f t="shared" si="1"/>
        <v>0.1169999999999991</v>
      </c>
      <c r="E24">
        <f t="shared" si="2"/>
        <v>1.368899999999979E-2</v>
      </c>
      <c r="F24">
        <f t="shared" si="3"/>
        <v>1.1794354838709588E-2</v>
      </c>
    </row>
    <row r="25" spans="1:6" ht="15" x14ac:dyDescent="0.25">
      <c r="A25" s="2" t="s">
        <v>29</v>
      </c>
      <c r="B25" s="31">
        <v>10.38</v>
      </c>
      <c r="C25" s="31">
        <v>8.9809999999999999</v>
      </c>
      <c r="D25">
        <f t="shared" si="1"/>
        <v>1.3990000000000009</v>
      </c>
      <c r="E25">
        <f t="shared" si="2"/>
        <v>1.9572010000000026</v>
      </c>
      <c r="F25">
        <f t="shared" si="3"/>
        <v>0.13477842003853571</v>
      </c>
    </row>
    <row r="26" spans="1:6" ht="15" x14ac:dyDescent="0.25">
      <c r="A26" s="2" t="s">
        <v>30</v>
      </c>
      <c r="B26" s="31">
        <v>10.917999999999999</v>
      </c>
      <c r="C26" s="31">
        <v>9.2210000000000001</v>
      </c>
      <c r="D26">
        <f t="shared" si="1"/>
        <v>1.6969999999999992</v>
      </c>
      <c r="E26">
        <f t="shared" si="2"/>
        <v>2.8798089999999972</v>
      </c>
      <c r="F26">
        <f t="shared" si="3"/>
        <v>0.15543139769188491</v>
      </c>
    </row>
    <row r="27" spans="1:6" ht="15" x14ac:dyDescent="0.25">
      <c r="A27" s="2" t="s">
        <v>31</v>
      </c>
      <c r="B27" s="31">
        <v>9.859</v>
      </c>
      <c r="C27" s="31">
        <v>9.1210000000000004</v>
      </c>
      <c r="D27">
        <f t="shared" si="1"/>
        <v>0.73799999999999955</v>
      </c>
      <c r="E27">
        <f t="shared" si="2"/>
        <v>0.54464399999999935</v>
      </c>
      <c r="F27">
        <f t="shared" si="3"/>
        <v>7.4855462014403032E-2</v>
      </c>
    </row>
    <row r="28" spans="1:6" ht="15" x14ac:dyDescent="0.25">
      <c r="A28" s="2" t="s">
        <v>32</v>
      </c>
      <c r="B28" s="31">
        <v>10.332000000000001</v>
      </c>
      <c r="C28" s="31">
        <v>9.6270000000000007</v>
      </c>
      <c r="D28">
        <f t="shared" si="1"/>
        <v>0.70500000000000007</v>
      </c>
      <c r="E28">
        <f t="shared" si="2"/>
        <v>0.49702500000000011</v>
      </c>
      <c r="F28">
        <f t="shared" si="3"/>
        <v>6.8234610917537755E-2</v>
      </c>
    </row>
    <row r="29" spans="1:6" ht="15" x14ac:dyDescent="0.25">
      <c r="A29" s="2" t="s">
        <v>33</v>
      </c>
      <c r="B29" s="31">
        <v>10.041</v>
      </c>
      <c r="C29" s="31">
        <v>9.4290000000000003</v>
      </c>
      <c r="D29">
        <f t="shared" si="1"/>
        <v>0.6120000000000001</v>
      </c>
      <c r="E29">
        <f t="shared" si="2"/>
        <v>0.3745440000000001</v>
      </c>
      <c r="F29">
        <f t="shared" si="3"/>
        <v>6.0950104571257852E-2</v>
      </c>
    </row>
    <row r="30" spans="1:6" ht="15" x14ac:dyDescent="0.25">
      <c r="A30" s="2" t="s">
        <v>34</v>
      </c>
      <c r="B30" s="31">
        <v>9.4939999999999998</v>
      </c>
      <c r="C30" s="31">
        <v>7.8789999999999996</v>
      </c>
      <c r="D30">
        <f t="shared" si="1"/>
        <v>1.6150000000000002</v>
      </c>
      <c r="E30">
        <f t="shared" si="2"/>
        <v>2.6082250000000009</v>
      </c>
      <c r="F30">
        <f t="shared" si="3"/>
        <v>0.17010743627554248</v>
      </c>
    </row>
    <row r="31" spans="1:6" ht="15" x14ac:dyDescent="0.25">
      <c r="A31" s="2" t="s">
        <v>35</v>
      </c>
      <c r="B31" s="31">
        <v>9.8640000000000008</v>
      </c>
      <c r="C31" s="31">
        <v>7.1559999999999997</v>
      </c>
      <c r="D31">
        <f t="shared" si="1"/>
        <v>2.7080000000000011</v>
      </c>
      <c r="E31">
        <f t="shared" si="2"/>
        <v>7.333264000000006</v>
      </c>
      <c r="F31">
        <f t="shared" si="3"/>
        <v>0.27453365774533667</v>
      </c>
    </row>
    <row r="32" spans="1:6" ht="15" x14ac:dyDescent="0.25">
      <c r="A32" s="2" t="s">
        <v>36</v>
      </c>
      <c r="B32" s="31">
        <v>7.5629999999999997</v>
      </c>
      <c r="C32" s="31">
        <v>9.5449999999999999</v>
      </c>
      <c r="D32">
        <f t="shared" si="1"/>
        <v>1.9820000000000002</v>
      </c>
      <c r="E32">
        <f t="shared" si="2"/>
        <v>3.9283240000000008</v>
      </c>
      <c r="F32">
        <f t="shared" si="3"/>
        <v>0.26206531799550448</v>
      </c>
    </row>
    <row r="33" spans="1:6" ht="15" x14ac:dyDescent="0.25">
      <c r="A33" s="2" t="s">
        <v>37</v>
      </c>
      <c r="B33" s="31">
        <v>6.4779999999999998</v>
      </c>
      <c r="C33" s="31">
        <v>2.883</v>
      </c>
      <c r="D33">
        <f t="shared" si="1"/>
        <v>3.5949999999999998</v>
      </c>
      <c r="E33">
        <f t="shared" si="2"/>
        <v>12.924024999999999</v>
      </c>
      <c r="F33">
        <f t="shared" si="3"/>
        <v>0.55495523309663475</v>
      </c>
    </row>
    <row r="34" spans="1:6" ht="15" x14ac:dyDescent="0.25">
      <c r="A34" s="2" t="s">
        <v>38</v>
      </c>
      <c r="B34" s="31">
        <v>6.8730000000000002</v>
      </c>
      <c r="C34" s="31">
        <v>7.0590000000000002</v>
      </c>
      <c r="D34">
        <f t="shared" si="1"/>
        <v>0.18599999999999994</v>
      </c>
      <c r="E34">
        <f t="shared" si="2"/>
        <v>3.4595999999999981E-2</v>
      </c>
      <c r="F34">
        <f t="shared" si="3"/>
        <v>2.7062418158009593E-2</v>
      </c>
    </row>
    <row r="35" spans="1:6" ht="15" x14ac:dyDescent="0.25">
      <c r="A35" s="2" t="s">
        <v>39</v>
      </c>
      <c r="B35" s="31">
        <v>9.52</v>
      </c>
      <c r="C35" s="31">
        <v>8.7729999999999997</v>
      </c>
      <c r="D35">
        <f t="shared" si="1"/>
        <v>0.74699999999999989</v>
      </c>
      <c r="E35">
        <f t="shared" si="2"/>
        <v>0.55800899999999987</v>
      </c>
      <c r="F35">
        <f t="shared" si="3"/>
        <v>7.8466386554621834E-2</v>
      </c>
    </row>
    <row r="36" spans="1:6" ht="15" x14ac:dyDescent="0.25">
      <c r="A36" s="2" t="s">
        <v>40</v>
      </c>
      <c r="B36" s="31">
        <v>10.085000000000001</v>
      </c>
      <c r="C36" s="31">
        <v>9.92</v>
      </c>
      <c r="D36">
        <f t="shared" si="1"/>
        <v>0.16500000000000092</v>
      </c>
      <c r="E36">
        <f t="shared" si="2"/>
        <v>2.7225000000000305E-2</v>
      </c>
      <c r="F36">
        <f t="shared" si="3"/>
        <v>1.6360932077342679E-2</v>
      </c>
    </row>
    <row r="37" spans="1:6" ht="15" x14ac:dyDescent="0.25">
      <c r="A37" s="2" t="s">
        <v>41</v>
      </c>
      <c r="B37" s="31">
        <v>9.6240000000000006</v>
      </c>
      <c r="C37" s="31">
        <v>10.38</v>
      </c>
      <c r="D37">
        <f t="shared" si="1"/>
        <v>0.75600000000000023</v>
      </c>
      <c r="E37">
        <f t="shared" si="2"/>
        <v>0.57153600000000038</v>
      </c>
      <c r="F37">
        <f t="shared" si="3"/>
        <v>7.8553615960099771E-2</v>
      </c>
    </row>
    <row r="38" spans="1:6" ht="15" x14ac:dyDescent="0.25">
      <c r="A38" s="2" t="s">
        <v>42</v>
      </c>
      <c r="B38" s="31">
        <v>10.785</v>
      </c>
      <c r="C38" s="31">
        <v>10.917999999999999</v>
      </c>
      <c r="D38">
        <f t="shared" si="1"/>
        <v>0.13299999999999912</v>
      </c>
      <c r="E38">
        <f t="shared" si="2"/>
        <v>1.7688999999999764E-2</v>
      </c>
      <c r="F38">
        <f t="shared" si="3"/>
        <v>1.2331942512749107E-2</v>
      </c>
    </row>
    <row r="39" spans="1:6" ht="15" x14ac:dyDescent="0.25">
      <c r="A39" s="2" t="s">
        <v>43</v>
      </c>
      <c r="B39" s="31">
        <v>9.9700000000000006</v>
      </c>
      <c r="C39" s="31">
        <v>9.859</v>
      </c>
      <c r="D39">
        <f t="shared" si="1"/>
        <v>0.11100000000000065</v>
      </c>
      <c r="E39">
        <f t="shared" si="2"/>
        <v>1.2321000000000144E-2</v>
      </c>
      <c r="F39">
        <f t="shared" si="3"/>
        <v>1.113340020060187E-2</v>
      </c>
    </row>
    <row r="40" spans="1:6" ht="15" x14ac:dyDescent="0.25">
      <c r="A40" s="2" t="s">
        <v>44</v>
      </c>
      <c r="B40" s="31">
        <v>9.859</v>
      </c>
      <c r="C40" s="31">
        <v>10.332000000000001</v>
      </c>
      <c r="D40">
        <f t="shared" si="1"/>
        <v>0.47300000000000075</v>
      </c>
      <c r="E40">
        <f t="shared" si="2"/>
        <v>0.22372900000000071</v>
      </c>
      <c r="F40">
        <f t="shared" si="3"/>
        <v>4.7976468201643245E-2</v>
      </c>
    </row>
    <row r="41" spans="1:6" ht="15" x14ac:dyDescent="0.25">
      <c r="A41" s="2" t="s">
        <v>45</v>
      </c>
      <c r="B41" s="31">
        <v>9.3699999999999992</v>
      </c>
      <c r="C41" s="31">
        <v>10.041</v>
      </c>
      <c r="D41">
        <f t="shared" si="1"/>
        <v>0.67100000000000115</v>
      </c>
      <c r="E41">
        <f t="shared" si="2"/>
        <v>0.45024100000000156</v>
      </c>
      <c r="F41">
        <f t="shared" si="3"/>
        <v>7.1611526147278684E-2</v>
      </c>
    </row>
    <row r="42" spans="1:6" ht="15" x14ac:dyDescent="0.25">
      <c r="A42" s="2" t="s">
        <v>46</v>
      </c>
      <c r="B42" s="31">
        <v>10.172000000000001</v>
      </c>
      <c r="C42" s="31">
        <v>9.4939999999999998</v>
      </c>
      <c r="D42">
        <f t="shared" si="1"/>
        <v>0.67800000000000082</v>
      </c>
      <c r="E42">
        <f t="shared" si="2"/>
        <v>0.45968400000000109</v>
      </c>
      <c r="F42">
        <f t="shared" si="3"/>
        <v>6.6653558788832168E-2</v>
      </c>
    </row>
    <row r="43" spans="1:6" ht="15" x14ac:dyDescent="0.25">
      <c r="A43" s="2" t="s">
        <v>47</v>
      </c>
      <c r="B43" s="31">
        <v>9.6300000000000008</v>
      </c>
      <c r="C43" s="31">
        <v>9.8640000000000008</v>
      </c>
      <c r="D43">
        <f t="shared" si="1"/>
        <v>0.23399999999999999</v>
      </c>
      <c r="E43">
        <f t="shared" si="2"/>
        <v>5.4755999999999992E-2</v>
      </c>
      <c r="F43">
        <f t="shared" si="3"/>
        <v>2.4299065420560744E-2</v>
      </c>
    </row>
    <row r="44" spans="1:6" ht="15" x14ac:dyDescent="0.25">
      <c r="A44" s="2" t="s">
        <v>48</v>
      </c>
      <c r="B44" s="31">
        <v>4.8719999999999999</v>
      </c>
      <c r="C44" s="31">
        <v>7.5629999999999997</v>
      </c>
      <c r="D44">
        <f t="shared" si="1"/>
        <v>2.6909999999999998</v>
      </c>
      <c r="E44">
        <f t="shared" si="2"/>
        <v>7.2414809999999994</v>
      </c>
      <c r="F44">
        <f t="shared" si="3"/>
        <v>0.55233990147783252</v>
      </c>
    </row>
    <row r="45" spans="1:6" ht="15" x14ac:dyDescent="0.25">
      <c r="A45" s="2" t="s">
        <v>49</v>
      </c>
      <c r="B45" s="31">
        <v>8.673</v>
      </c>
      <c r="C45" s="31">
        <v>6.4779999999999998</v>
      </c>
      <c r="D45">
        <f t="shared" si="1"/>
        <v>2.1950000000000003</v>
      </c>
      <c r="E45">
        <f t="shared" si="2"/>
        <v>4.8180250000000013</v>
      </c>
      <c r="F45">
        <f t="shared" si="3"/>
        <v>0.25308428456128218</v>
      </c>
    </row>
    <row r="46" spans="1:6" ht="15" x14ac:dyDescent="0.25">
      <c r="A46" s="2" t="s">
        <v>50</v>
      </c>
      <c r="B46" s="31">
        <v>7.593</v>
      </c>
      <c r="C46" s="31">
        <v>6.8730000000000002</v>
      </c>
      <c r="D46">
        <f t="shared" si="1"/>
        <v>0.71999999999999975</v>
      </c>
      <c r="E46">
        <f t="shared" si="2"/>
        <v>0.51839999999999964</v>
      </c>
      <c r="F46">
        <f t="shared" si="3"/>
        <v>9.4824180165942282E-2</v>
      </c>
    </row>
    <row r="47" spans="1:6" ht="15" x14ac:dyDescent="0.25">
      <c r="A47" s="2" t="s">
        <v>51</v>
      </c>
      <c r="B47" s="31">
        <v>9.3510000000000009</v>
      </c>
      <c r="C47" s="31">
        <v>9.52</v>
      </c>
      <c r="D47">
        <f t="shared" si="1"/>
        <v>0.16899999999999871</v>
      </c>
      <c r="E47">
        <f t="shared" si="2"/>
        <v>2.8560999999999562E-2</v>
      </c>
      <c r="F47">
        <f t="shared" si="3"/>
        <v>1.8072933376109369E-2</v>
      </c>
    </row>
    <row r="48" spans="1:6" ht="15" x14ac:dyDescent="0.25">
      <c r="A48" s="2" t="s">
        <v>52</v>
      </c>
      <c r="B48" s="31">
        <v>10.305999999999999</v>
      </c>
      <c r="C48" s="31">
        <v>10.085000000000001</v>
      </c>
      <c r="D48">
        <f t="shared" si="1"/>
        <v>0.22099999999999831</v>
      </c>
      <c r="E48">
        <f t="shared" si="2"/>
        <v>4.8840999999999253E-2</v>
      </c>
      <c r="F48">
        <f t="shared" si="3"/>
        <v>2.1443819134484603E-2</v>
      </c>
    </row>
    <row r="49" spans="1:6" ht="15" x14ac:dyDescent="0.25">
      <c r="A49" s="2" t="s">
        <v>53</v>
      </c>
      <c r="B49" s="31">
        <v>10.677</v>
      </c>
      <c r="C49" s="31">
        <v>9.6240000000000006</v>
      </c>
      <c r="D49">
        <f t="shared" si="1"/>
        <v>1.052999999999999</v>
      </c>
      <c r="E49">
        <f t="shared" si="2"/>
        <v>1.1088089999999979</v>
      </c>
      <c r="F49">
        <f t="shared" si="3"/>
        <v>9.8623208766507361E-2</v>
      </c>
    </row>
    <row r="50" spans="1:6" ht="15" x14ac:dyDescent="0.25">
      <c r="A50" s="2" t="s">
        <v>54</v>
      </c>
      <c r="B50" s="31">
        <v>11.252000000000001</v>
      </c>
      <c r="C50" s="31">
        <v>10.785</v>
      </c>
      <c r="D50">
        <f t="shared" si="1"/>
        <v>0.46700000000000053</v>
      </c>
      <c r="E50">
        <f t="shared" si="2"/>
        <v>0.2180890000000005</v>
      </c>
      <c r="F50">
        <f t="shared" si="3"/>
        <v>4.1503732669747648E-2</v>
      </c>
    </row>
    <row r="51" spans="1:6" ht="15" x14ac:dyDescent="0.25">
      <c r="A51" s="2" t="s">
        <v>55</v>
      </c>
      <c r="B51" s="31">
        <v>10.305999999999999</v>
      </c>
      <c r="C51" s="31">
        <v>9.9700000000000006</v>
      </c>
      <c r="D51">
        <f t="shared" si="1"/>
        <v>0.33599999999999852</v>
      </c>
      <c r="E51">
        <f t="shared" si="2"/>
        <v>0.11289599999999901</v>
      </c>
      <c r="F51">
        <f t="shared" si="3"/>
        <v>3.2602367552881678E-2</v>
      </c>
    </row>
    <row r="52" spans="1:6" ht="15" x14ac:dyDescent="0.25">
      <c r="A52" s="2" t="s">
        <v>56</v>
      </c>
      <c r="B52" s="31">
        <v>10.738</v>
      </c>
      <c r="C52" s="31">
        <v>9.859</v>
      </c>
      <c r="D52">
        <f t="shared" si="1"/>
        <v>0.87899999999999956</v>
      </c>
      <c r="E52">
        <f t="shared" si="2"/>
        <v>0.77264099999999925</v>
      </c>
      <c r="F52">
        <f t="shared" si="3"/>
        <v>8.1858819146954698E-2</v>
      </c>
    </row>
    <row r="53" spans="1:6" ht="15" x14ac:dyDescent="0.25">
      <c r="A53" s="2" t="s">
        <v>57</v>
      </c>
      <c r="B53" s="31">
        <v>10.039</v>
      </c>
      <c r="C53" s="31">
        <v>9.3699999999999992</v>
      </c>
      <c r="D53">
        <f t="shared" si="1"/>
        <v>0.66900000000000048</v>
      </c>
      <c r="E53">
        <f t="shared" si="2"/>
        <v>0.44756100000000065</v>
      </c>
      <c r="F53">
        <f t="shared" si="3"/>
        <v>6.6640103595975747E-2</v>
      </c>
    </row>
    <row r="54" spans="1:6" ht="15" x14ac:dyDescent="0.25">
      <c r="A54" s="2" t="s">
        <v>58</v>
      </c>
      <c r="B54" s="31">
        <v>8.3279999999999994</v>
      </c>
      <c r="C54" s="31">
        <v>10.172000000000001</v>
      </c>
      <c r="D54">
        <f t="shared" si="1"/>
        <v>1.8440000000000012</v>
      </c>
      <c r="E54">
        <f t="shared" si="2"/>
        <v>3.4003360000000042</v>
      </c>
      <c r="F54">
        <f t="shared" si="3"/>
        <v>0.22142170989433252</v>
      </c>
    </row>
    <row r="55" spans="1:6" ht="15" x14ac:dyDescent="0.25">
      <c r="A55" s="2" t="s">
        <v>59</v>
      </c>
      <c r="B55" s="31">
        <v>7</v>
      </c>
      <c r="C55" s="31">
        <v>9.6300000000000008</v>
      </c>
      <c r="D55">
        <f t="shared" si="1"/>
        <v>2.6300000000000008</v>
      </c>
      <c r="E55">
        <f t="shared" si="2"/>
        <v>6.9169000000000045</v>
      </c>
      <c r="F55">
        <f t="shared" si="3"/>
        <v>0.37571428571428583</v>
      </c>
    </row>
    <row r="56" spans="1:6" ht="15" x14ac:dyDescent="0.25">
      <c r="A56" s="2" t="s">
        <v>60</v>
      </c>
      <c r="B56" s="31">
        <v>3.456</v>
      </c>
      <c r="C56" s="31">
        <v>4.8719999999999999</v>
      </c>
      <c r="D56">
        <f t="shared" si="1"/>
        <v>1.4159999999999999</v>
      </c>
      <c r="E56">
        <f t="shared" si="2"/>
        <v>2.0050559999999997</v>
      </c>
      <c r="F56">
        <f t="shared" si="3"/>
        <v>0.40972222222222221</v>
      </c>
    </row>
    <row r="57" spans="1:6" ht="15" x14ac:dyDescent="0.25">
      <c r="A57" s="2" t="s">
        <v>61</v>
      </c>
      <c r="B57" s="31">
        <v>7.0140000000000002</v>
      </c>
      <c r="C57" s="31">
        <v>8.673</v>
      </c>
      <c r="D57">
        <f t="shared" si="1"/>
        <v>1.6589999999999998</v>
      </c>
      <c r="E57">
        <f t="shared" si="2"/>
        <v>2.7522809999999995</v>
      </c>
      <c r="F57">
        <f t="shared" si="3"/>
        <v>0.23652694610778441</v>
      </c>
    </row>
    <row r="58" spans="1:6" ht="15" x14ac:dyDescent="0.25">
      <c r="A58" s="2" t="s">
        <v>62</v>
      </c>
      <c r="B58" s="31">
        <v>6.266</v>
      </c>
      <c r="C58" s="31">
        <v>7.593</v>
      </c>
      <c r="D58">
        <f t="shared" si="1"/>
        <v>1.327</v>
      </c>
      <c r="E58">
        <f t="shared" si="2"/>
        <v>1.760929</v>
      </c>
      <c r="F58">
        <f t="shared" si="3"/>
        <v>0.21177784870730929</v>
      </c>
    </row>
    <row r="59" spans="1:6" ht="15" x14ac:dyDescent="0.25">
      <c r="A59" s="2" t="s">
        <v>63</v>
      </c>
      <c r="B59" s="31">
        <v>8.0399999999999991</v>
      </c>
      <c r="C59" s="31">
        <v>9.3510000000000009</v>
      </c>
      <c r="D59">
        <f t="shared" si="1"/>
        <v>1.3110000000000017</v>
      </c>
      <c r="E59">
        <f t="shared" si="2"/>
        <v>1.7187210000000046</v>
      </c>
      <c r="F59">
        <f t="shared" si="3"/>
        <v>0.16305970149253754</v>
      </c>
    </row>
    <row r="60" spans="1:6" ht="15" x14ac:dyDescent="0.25">
      <c r="A60" s="2" t="s">
        <v>64</v>
      </c>
      <c r="B60" s="31">
        <v>9.3960000000000008</v>
      </c>
      <c r="C60" s="31">
        <v>10.305999999999999</v>
      </c>
      <c r="D60">
        <f t="shared" si="1"/>
        <v>0.90999999999999837</v>
      </c>
      <c r="E60">
        <f t="shared" si="2"/>
        <v>0.82809999999999706</v>
      </c>
      <c r="F60">
        <f t="shared" si="3"/>
        <v>9.6849723286504708E-2</v>
      </c>
    </row>
    <row r="61" spans="1:6" ht="15" x14ac:dyDescent="0.25">
      <c r="A61" s="2" t="s">
        <v>65</v>
      </c>
      <c r="B61" s="31">
        <v>10.191000000000001</v>
      </c>
      <c r="C61" s="31">
        <v>10.677</v>
      </c>
      <c r="D61">
        <f t="shared" si="1"/>
        <v>0.48599999999999888</v>
      </c>
      <c r="E61">
        <f t="shared" si="2"/>
        <v>0.23619599999999891</v>
      </c>
      <c r="F61">
        <f t="shared" si="3"/>
        <v>4.7689137474241867E-2</v>
      </c>
    </row>
    <row r="62" spans="1:6" s="41" customFormat="1" ht="15" x14ac:dyDescent="0.25">
      <c r="A62" s="39" t="s">
        <v>66</v>
      </c>
      <c r="B62" s="40">
        <v>8.43</v>
      </c>
      <c r="C62" s="40">
        <v>11.252000000000001</v>
      </c>
      <c r="D62" s="41">
        <f t="shared" si="1"/>
        <v>2.822000000000001</v>
      </c>
      <c r="E62" s="41">
        <f t="shared" si="2"/>
        <v>7.9636840000000051</v>
      </c>
      <c r="F62" s="41">
        <f t="shared" si="3"/>
        <v>0.33475682087781744</v>
      </c>
    </row>
    <row r="63" spans="1:6" s="44" customFormat="1" ht="15" x14ac:dyDescent="0.25">
      <c r="A63" s="42" t="s">
        <v>67</v>
      </c>
      <c r="B63" s="43">
        <v>6.5549999999999997</v>
      </c>
      <c r="C63" s="43">
        <v>10.305999999999999</v>
      </c>
      <c r="D63" s="44">
        <f t="shared" si="1"/>
        <v>3.7509999999999994</v>
      </c>
      <c r="E63" s="44">
        <f t="shared" si="2"/>
        <v>14.070000999999996</v>
      </c>
      <c r="F63" s="44">
        <f t="shared" si="3"/>
        <v>0.57223493516399693</v>
      </c>
    </row>
    <row r="64" spans="1:6" s="44" customFormat="1" ht="15" x14ac:dyDescent="0.25">
      <c r="A64" s="42" t="s">
        <v>68</v>
      </c>
      <c r="B64" s="43">
        <v>6.75</v>
      </c>
      <c r="C64" s="43">
        <v>10.738</v>
      </c>
      <c r="D64" s="38">
        <f t="shared" si="1"/>
        <v>3.9879999999999995</v>
      </c>
      <c r="E64" s="38">
        <f t="shared" si="2"/>
        <v>15.904143999999997</v>
      </c>
      <c r="F64" s="38">
        <f t="shared" si="3"/>
        <v>0.59081481481481479</v>
      </c>
    </row>
    <row r="65" spans="1:6" s="44" customFormat="1" ht="15" x14ac:dyDescent="0.25">
      <c r="A65" s="42" t="s">
        <v>69</v>
      </c>
      <c r="B65" s="43">
        <v>6.4989999999999997</v>
      </c>
      <c r="C65" s="43">
        <v>10.039</v>
      </c>
      <c r="D65" s="38">
        <f t="shared" si="1"/>
        <v>3.54</v>
      </c>
      <c r="E65" s="38">
        <f t="shared" si="2"/>
        <v>12.531600000000001</v>
      </c>
      <c r="F65" s="38">
        <f t="shared" si="3"/>
        <v>0.54469918448992161</v>
      </c>
    </row>
    <row r="66" spans="1:6" s="44" customFormat="1" ht="15" x14ac:dyDescent="0.25">
      <c r="A66" s="42" t="s">
        <v>70</v>
      </c>
      <c r="B66" s="43">
        <v>6.79</v>
      </c>
      <c r="C66" s="43">
        <v>8.3279999999999994</v>
      </c>
      <c r="D66" s="38">
        <f t="shared" si="1"/>
        <v>1.5379999999999994</v>
      </c>
      <c r="E66" s="38">
        <f t="shared" si="2"/>
        <v>2.3654439999999979</v>
      </c>
      <c r="F66" s="38">
        <f t="shared" si="3"/>
        <v>0.2265095729013254</v>
      </c>
    </row>
    <row r="67" spans="1:6" s="44" customFormat="1" ht="15" x14ac:dyDescent="0.25">
      <c r="A67" s="42" t="s">
        <v>71</v>
      </c>
      <c r="B67" s="43">
        <v>4.3979999999999997</v>
      </c>
      <c r="C67" s="43">
        <v>7</v>
      </c>
      <c r="D67" s="38">
        <f t="shared" si="1"/>
        <v>2.6020000000000003</v>
      </c>
      <c r="E67" s="38">
        <f t="shared" si="2"/>
        <v>6.7704040000000019</v>
      </c>
      <c r="F67" s="38">
        <f t="shared" si="3"/>
        <v>0.59163256025466138</v>
      </c>
    </row>
    <row r="68" spans="1:6" s="44" customFormat="1" ht="15" x14ac:dyDescent="0.25">
      <c r="A68" s="42" t="s">
        <v>72</v>
      </c>
      <c r="B68" s="43">
        <v>6.1230000000000002</v>
      </c>
      <c r="C68" s="43">
        <v>3.456</v>
      </c>
      <c r="D68" s="38">
        <f t="shared" si="1"/>
        <v>2.6670000000000003</v>
      </c>
      <c r="E68" s="38">
        <f t="shared" si="2"/>
        <v>7.1128890000000018</v>
      </c>
      <c r="F68" s="38">
        <f t="shared" si="3"/>
        <v>0.43557079862812348</v>
      </c>
    </row>
    <row r="69" spans="1:6" s="44" customFormat="1" ht="15" x14ac:dyDescent="0.25">
      <c r="A69" s="42" t="s">
        <v>73</v>
      </c>
      <c r="B69" s="43">
        <v>5.4089999999999998</v>
      </c>
      <c r="C69" s="43">
        <v>7.0140000000000002</v>
      </c>
      <c r="D69" s="38">
        <f t="shared" si="1"/>
        <v>1.6050000000000004</v>
      </c>
      <c r="E69" s="38">
        <f t="shared" si="2"/>
        <v>2.5760250000000013</v>
      </c>
      <c r="F69" s="38">
        <f t="shared" si="3"/>
        <v>0.29672767609539663</v>
      </c>
    </row>
    <row r="70" spans="1:6" s="44" customFormat="1" ht="15" x14ac:dyDescent="0.25">
      <c r="A70" s="42" t="s">
        <v>74</v>
      </c>
      <c r="B70" s="43">
        <v>6.6669999999999998</v>
      </c>
      <c r="C70" s="43">
        <v>6.266</v>
      </c>
      <c r="D70" s="38">
        <f t="shared" si="1"/>
        <v>0.4009999999999998</v>
      </c>
      <c r="E70" s="38">
        <f t="shared" si="2"/>
        <v>0.16080099999999983</v>
      </c>
      <c r="F70" s="38">
        <f t="shared" si="3"/>
        <v>6.0146992650367451E-2</v>
      </c>
    </row>
    <row r="71" spans="1:6" s="44" customFormat="1" ht="15" x14ac:dyDescent="0.25">
      <c r="A71" s="42" t="s">
        <v>75</v>
      </c>
      <c r="B71" s="43">
        <v>9.5259999999999998</v>
      </c>
      <c r="C71" s="43">
        <v>8.0399999999999991</v>
      </c>
      <c r="D71" s="38">
        <f t="shared" si="1"/>
        <v>1.4860000000000007</v>
      </c>
      <c r="E71" s="38">
        <f t="shared" si="2"/>
        <v>2.2081960000000018</v>
      </c>
      <c r="F71" s="38">
        <f t="shared" si="3"/>
        <v>0.15599412135208909</v>
      </c>
    </row>
    <row r="72" spans="1:6" s="44" customFormat="1" ht="15" x14ac:dyDescent="0.25">
      <c r="A72" s="42" t="s">
        <v>76</v>
      </c>
      <c r="B72" s="43">
        <v>10.641999999999999</v>
      </c>
      <c r="C72" s="43">
        <v>9.3960000000000008</v>
      </c>
      <c r="D72" s="38">
        <f t="shared" si="1"/>
        <v>1.2459999999999987</v>
      </c>
      <c r="E72" s="38">
        <f t="shared" si="2"/>
        <v>1.5525159999999967</v>
      </c>
      <c r="F72" s="38">
        <f t="shared" si="3"/>
        <v>0.11708325502725039</v>
      </c>
    </row>
    <row r="73" spans="1:6" s="44" customFormat="1" ht="15" x14ac:dyDescent="0.25">
      <c r="A73" s="42" t="s">
        <v>77</v>
      </c>
      <c r="B73" s="43">
        <v>10.577999999999999</v>
      </c>
      <c r="C73" s="43">
        <v>10.191000000000001</v>
      </c>
      <c r="D73" s="38">
        <f t="shared" si="1"/>
        <v>0.38699999999999868</v>
      </c>
      <c r="E73" s="38">
        <f t="shared" si="2"/>
        <v>0.14976899999999899</v>
      </c>
      <c r="F73" s="38">
        <f t="shared" si="3"/>
        <v>3.6585365853658416E-2</v>
      </c>
    </row>
    <row r="74" spans="1:6" ht="15" x14ac:dyDescent="0.25">
      <c r="A74" s="2"/>
      <c r="B74" s="31"/>
    </row>
    <row r="75" spans="1:6" ht="15" x14ac:dyDescent="0.25">
      <c r="A75" s="1"/>
      <c r="B75" s="33"/>
    </row>
    <row r="76" spans="1:6" ht="15" x14ac:dyDescent="0.25">
      <c r="A76" s="2"/>
      <c r="B76" s="31"/>
    </row>
    <row r="77" spans="1:6" ht="15" x14ac:dyDescent="0.25">
      <c r="A77" s="2"/>
    </row>
    <row r="78" spans="1:6" ht="15" x14ac:dyDescent="0.25">
      <c r="A78" s="2"/>
    </row>
    <row r="79" spans="1:6" ht="15" x14ac:dyDescent="0.25">
      <c r="A79" s="2"/>
    </row>
    <row r="80" spans="1:6" ht="15" x14ac:dyDescent="0.25">
      <c r="A80" s="2"/>
    </row>
    <row r="81" spans="1:1" ht="15" x14ac:dyDescent="0.25">
      <c r="A81" s="2"/>
    </row>
    <row r="82" spans="1:1" ht="15" x14ac:dyDescent="0.25">
      <c r="A82" s="2"/>
    </row>
    <row r="83" spans="1:1" ht="15" x14ac:dyDescent="0.25">
      <c r="A83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H8" sqref="H8"/>
    </sheetView>
  </sheetViews>
  <sheetFormatPr defaultColWidth="11.42578125" defaultRowHeight="12.75" x14ac:dyDescent="0.2"/>
  <cols>
    <col min="2" max="2" width="21.140625" style="34" customWidth="1"/>
    <col min="3" max="3" width="14.42578125" customWidth="1"/>
    <col min="5" max="5" width="20.28515625" customWidth="1"/>
  </cols>
  <sheetData>
    <row r="1" spans="1:13" ht="39" thickBot="1" x14ac:dyDescent="0.25">
      <c r="A1" s="45" t="s">
        <v>0</v>
      </c>
      <c r="B1" s="46" t="s">
        <v>1</v>
      </c>
      <c r="C1" s="51" t="s">
        <v>141</v>
      </c>
      <c r="D1" s="37" t="s">
        <v>123</v>
      </c>
      <c r="E1" s="37" t="s">
        <v>124</v>
      </c>
      <c r="F1" s="37" t="s">
        <v>133</v>
      </c>
      <c r="G1" s="37" t="s">
        <v>82</v>
      </c>
    </row>
    <row r="2" spans="1:13" ht="15" x14ac:dyDescent="0.25">
      <c r="A2" s="2" t="s">
        <v>6</v>
      </c>
      <c r="B2" s="31">
        <v>6.7649999999999997</v>
      </c>
      <c r="C2" s="34">
        <f>AVERAGE(B2,B14,B26,B38,B50,B62)</f>
        <v>9.5618333333333343</v>
      </c>
      <c r="D2" s="34">
        <f>ABS(B2-C2)</f>
        <v>2.7968333333333346</v>
      </c>
      <c r="E2" s="53">
        <f>D2^2</f>
        <v>7.8222766944444517</v>
      </c>
      <c r="F2">
        <f>D2/B2</f>
        <v>0.41342695245134292</v>
      </c>
      <c r="G2">
        <v>1</v>
      </c>
      <c r="I2" s="56"/>
      <c r="J2" s="57"/>
      <c r="K2" s="58" t="s">
        <v>126</v>
      </c>
      <c r="L2" s="58" t="s">
        <v>125</v>
      </c>
      <c r="M2" s="59" t="s">
        <v>127</v>
      </c>
    </row>
    <row r="3" spans="1:13" ht="15" x14ac:dyDescent="0.25">
      <c r="A3" s="2" t="s">
        <v>7</v>
      </c>
      <c r="B3" s="31">
        <v>7.9640000000000004</v>
      </c>
      <c r="C3" s="34">
        <f>AVERAGE(B3,B15,B27,B39,B51,B63)</f>
        <v>8.9625000000000004</v>
      </c>
      <c r="D3" s="34">
        <f t="shared" ref="D3:D66" si="0">ABS(B3-C3)</f>
        <v>0.99849999999999994</v>
      </c>
      <c r="E3" s="53">
        <f t="shared" ref="E3:E66" si="1">D3^2</f>
        <v>0.99700224999999987</v>
      </c>
      <c r="F3">
        <f t="shared" ref="F3:F66" si="2">D3/B3</f>
        <v>0.12537669512807634</v>
      </c>
      <c r="G3">
        <v>2</v>
      </c>
      <c r="I3" s="54" t="s">
        <v>128</v>
      </c>
      <c r="J3" s="62"/>
      <c r="K3" s="47">
        <f>AVERAGE(D2:D73)</f>
        <v>1.0394120370370372</v>
      </c>
      <c r="L3" s="47">
        <f>AVERAGE(E2:E73)</f>
        <v>1.7840504375000004</v>
      </c>
      <c r="M3" s="48">
        <f>AVERAGE(F2:F73)</f>
        <v>0.14859824225450483</v>
      </c>
    </row>
    <row r="4" spans="1:13" ht="15.75" thickBot="1" x14ac:dyDescent="0.3">
      <c r="A4" s="2" t="s">
        <v>8</v>
      </c>
      <c r="B4" s="31">
        <v>7.2290000000000001</v>
      </c>
      <c r="C4" s="34">
        <f>AVERAGE(B4,B16,B28,B40,B52,B64)</f>
        <v>9.0891666666666673</v>
      </c>
      <c r="D4" s="34">
        <f t="shared" si="0"/>
        <v>1.8601666666666672</v>
      </c>
      <c r="E4" s="53">
        <f t="shared" si="1"/>
        <v>3.4602200277777797</v>
      </c>
      <c r="F4">
        <f t="shared" si="2"/>
        <v>0.25732005348826492</v>
      </c>
      <c r="G4">
        <v>3</v>
      </c>
      <c r="I4" s="55" t="s">
        <v>129</v>
      </c>
      <c r="J4" s="61"/>
      <c r="K4" s="49">
        <f>AVERAGE(D62:D73)</f>
        <v>1.3407916666666673</v>
      </c>
      <c r="L4" s="49">
        <f t="shared" ref="L4:M4" si="3">AVERAGE(E62:E73)</f>
        <v>2.7302106319444466</v>
      </c>
      <c r="M4" s="50">
        <f t="shared" si="3"/>
        <v>0.21345535945700997</v>
      </c>
    </row>
    <row r="5" spans="1:13" ht="15" x14ac:dyDescent="0.25">
      <c r="A5" s="2" t="s">
        <v>9</v>
      </c>
      <c r="B5" s="31">
        <v>8.1920000000000002</v>
      </c>
      <c r="C5" s="34">
        <f>AVERAGE(B5,B17,B29,B41,B53,B65)</f>
        <v>8.9283333333333346</v>
      </c>
      <c r="D5" s="34">
        <f t="shared" si="0"/>
        <v>0.73633333333333439</v>
      </c>
      <c r="E5" s="53">
        <f t="shared" si="1"/>
        <v>0.54218677777777935</v>
      </c>
      <c r="F5">
        <f t="shared" si="2"/>
        <v>8.9884440104166796E-2</v>
      </c>
      <c r="G5">
        <v>4</v>
      </c>
      <c r="J5" t="s">
        <v>135</v>
      </c>
      <c r="K5" s="63">
        <f>AVERAGE(K3:K4)</f>
        <v>1.1901018518518522</v>
      </c>
      <c r="L5" s="63">
        <f t="shared" ref="L5:M5" si="4">AVERAGE(L3:L4)</f>
        <v>2.2571305347222235</v>
      </c>
      <c r="M5" s="63">
        <f t="shared" si="4"/>
        <v>0.1810268008557574</v>
      </c>
    </row>
    <row r="6" spans="1:13" ht="15" x14ac:dyDescent="0.25">
      <c r="A6" s="2" t="s">
        <v>10</v>
      </c>
      <c r="B6" s="31">
        <v>7.7919999999999998</v>
      </c>
      <c r="C6" s="34">
        <f t="shared" ref="C4:C12" si="5">AVERAGE(B6,B18,B30,B42,B54,B66)</f>
        <v>8.4091666666666676</v>
      </c>
      <c r="D6" s="34">
        <f t="shared" si="0"/>
        <v>0.61716666666666775</v>
      </c>
      <c r="E6" s="53">
        <f t="shared" si="1"/>
        <v>0.38089469444444579</v>
      </c>
      <c r="F6">
        <f t="shared" si="2"/>
        <v>7.9205167693360848E-2</v>
      </c>
      <c r="G6">
        <v>5</v>
      </c>
    </row>
    <row r="7" spans="1:13" ht="15" x14ac:dyDescent="0.25">
      <c r="A7" s="2" t="s">
        <v>11</v>
      </c>
      <c r="B7" s="31">
        <v>7.3659999999999997</v>
      </c>
      <c r="C7" s="34">
        <f t="shared" si="5"/>
        <v>7.569</v>
      </c>
      <c r="D7" s="34">
        <f t="shared" si="0"/>
        <v>0.20300000000000029</v>
      </c>
      <c r="E7" s="53">
        <f t="shared" si="1"/>
        <v>4.1209000000000121E-2</v>
      </c>
      <c r="F7">
        <f t="shared" si="2"/>
        <v>2.7559055118110277E-2</v>
      </c>
      <c r="G7">
        <v>6</v>
      </c>
    </row>
    <row r="8" spans="1:13" ht="15" x14ac:dyDescent="0.25">
      <c r="A8" s="2" t="s">
        <v>12</v>
      </c>
      <c r="B8" s="31">
        <v>8.2249999999999996</v>
      </c>
      <c r="C8" s="34">
        <f t="shared" si="5"/>
        <v>6.6306666666666665</v>
      </c>
      <c r="D8" s="34">
        <f t="shared" si="0"/>
        <v>1.5943333333333332</v>
      </c>
      <c r="E8" s="53">
        <f t="shared" si="1"/>
        <v>2.5418987777777771</v>
      </c>
      <c r="F8">
        <f t="shared" si="2"/>
        <v>0.19383991894630193</v>
      </c>
      <c r="G8">
        <v>7</v>
      </c>
    </row>
    <row r="9" spans="1:13" ht="15" x14ac:dyDescent="0.25">
      <c r="A9" s="2" t="s">
        <v>13</v>
      </c>
      <c r="B9" s="31">
        <v>5.0190000000000001</v>
      </c>
      <c r="C9" s="34">
        <f t="shared" si="5"/>
        <v>5.9126666666666665</v>
      </c>
      <c r="D9" s="34">
        <f t="shared" si="0"/>
        <v>0.89366666666666639</v>
      </c>
      <c r="E9" s="53">
        <f t="shared" si="1"/>
        <v>0.79864011111111066</v>
      </c>
      <c r="F9">
        <f t="shared" si="2"/>
        <v>0.17805671780567173</v>
      </c>
      <c r="G9">
        <v>8</v>
      </c>
    </row>
    <row r="10" spans="1:13" ht="15" x14ac:dyDescent="0.25">
      <c r="A10" s="2" t="s">
        <v>14</v>
      </c>
      <c r="B10" s="31">
        <v>6.6479999999999997</v>
      </c>
      <c r="C10" s="34">
        <f t="shared" si="5"/>
        <v>6.851</v>
      </c>
      <c r="D10" s="34">
        <f t="shared" si="0"/>
        <v>0.20300000000000029</v>
      </c>
      <c r="E10" s="53">
        <f t="shared" si="1"/>
        <v>4.1209000000000121E-2</v>
      </c>
      <c r="F10">
        <f t="shared" si="2"/>
        <v>3.0535499398315329E-2</v>
      </c>
      <c r="G10">
        <v>9</v>
      </c>
    </row>
    <row r="11" spans="1:13" ht="15" x14ac:dyDescent="0.25">
      <c r="A11" s="2" t="s">
        <v>15</v>
      </c>
      <c r="B11" s="31">
        <v>7.9059999999999997</v>
      </c>
      <c r="C11" s="34">
        <f t="shared" si="5"/>
        <v>8.852666666666666</v>
      </c>
      <c r="D11" s="34">
        <f t="shared" si="0"/>
        <v>0.94666666666666632</v>
      </c>
      <c r="E11" s="53">
        <f t="shared" si="1"/>
        <v>0.89617777777777707</v>
      </c>
      <c r="F11">
        <f t="shared" si="2"/>
        <v>0.11974028164263424</v>
      </c>
      <c r="G11">
        <v>10</v>
      </c>
    </row>
    <row r="12" spans="1:13" ht="15" x14ac:dyDescent="0.25">
      <c r="A12" s="2" t="s">
        <v>16</v>
      </c>
      <c r="B12" s="31">
        <v>9.8030000000000008</v>
      </c>
      <c r="C12" s="34">
        <f t="shared" si="5"/>
        <v>10.025333333333334</v>
      </c>
      <c r="D12" s="34">
        <f t="shared" si="0"/>
        <v>0.22233333333333327</v>
      </c>
      <c r="E12" s="53">
        <f t="shared" si="1"/>
        <v>4.9432111111111086E-2</v>
      </c>
      <c r="F12">
        <f t="shared" si="2"/>
        <v>2.2680131932401638E-2</v>
      </c>
      <c r="G12">
        <v>11</v>
      </c>
    </row>
    <row r="13" spans="1:13" ht="15" x14ac:dyDescent="0.25">
      <c r="A13" s="2" t="s">
        <v>17</v>
      </c>
      <c r="B13" s="31">
        <v>8.9809999999999999</v>
      </c>
      <c r="C13" s="34">
        <f>AVERAGE(B13,B25,B37,B49,B61,B73)</f>
        <v>10.071833333333332</v>
      </c>
      <c r="D13" s="34">
        <f t="shared" si="0"/>
        <v>1.0908333333333324</v>
      </c>
      <c r="E13" s="53">
        <f t="shared" si="1"/>
        <v>1.1899173611111091</v>
      </c>
      <c r="F13">
        <f t="shared" si="2"/>
        <v>0.12146011951156134</v>
      </c>
      <c r="G13">
        <v>12</v>
      </c>
    </row>
    <row r="14" spans="1:13" ht="15" x14ac:dyDescent="0.25">
      <c r="A14" s="2" t="s">
        <v>18</v>
      </c>
      <c r="B14" s="31">
        <v>9.2210000000000001</v>
      </c>
      <c r="C14" s="34">
        <v>9.5618333333333343</v>
      </c>
      <c r="D14" s="34">
        <f t="shared" si="0"/>
        <v>0.34083333333333421</v>
      </c>
      <c r="E14" s="53">
        <f t="shared" si="1"/>
        <v>0.11616736111111171</v>
      </c>
      <c r="F14">
        <f t="shared" si="2"/>
        <v>3.6962730000361585E-2</v>
      </c>
      <c r="G14">
        <v>1</v>
      </c>
    </row>
    <row r="15" spans="1:13" ht="15" x14ac:dyDescent="0.25">
      <c r="A15" s="2" t="s">
        <v>19</v>
      </c>
      <c r="B15" s="31">
        <v>9.1210000000000004</v>
      </c>
      <c r="C15" s="34">
        <v>8.9625000000000004</v>
      </c>
      <c r="D15" s="34">
        <f t="shared" si="0"/>
        <v>0.15850000000000009</v>
      </c>
      <c r="E15" s="53">
        <f t="shared" si="1"/>
        <v>2.5122250000000027E-2</v>
      </c>
      <c r="F15">
        <f t="shared" si="2"/>
        <v>1.7377480539414545E-2</v>
      </c>
      <c r="G15">
        <v>2</v>
      </c>
    </row>
    <row r="16" spans="1:13" ht="15" x14ac:dyDescent="0.25">
      <c r="A16" s="2" t="s">
        <v>20</v>
      </c>
      <c r="B16" s="31">
        <v>9.6270000000000007</v>
      </c>
      <c r="C16" s="34">
        <v>9.0891666666666673</v>
      </c>
      <c r="D16" s="34">
        <f t="shared" si="0"/>
        <v>0.53783333333333339</v>
      </c>
      <c r="E16" s="53">
        <f t="shared" si="1"/>
        <v>0.28926469444444453</v>
      </c>
      <c r="F16">
        <f t="shared" si="2"/>
        <v>5.5867179114296596E-2</v>
      </c>
      <c r="G16">
        <v>3</v>
      </c>
    </row>
    <row r="17" spans="1:7" ht="15" x14ac:dyDescent="0.25">
      <c r="A17" s="2" t="s">
        <v>21</v>
      </c>
      <c r="B17" s="31">
        <v>9.4290000000000003</v>
      </c>
      <c r="C17" s="34">
        <v>8.9283333333333346</v>
      </c>
      <c r="D17" s="34">
        <f t="shared" si="0"/>
        <v>0.50066666666666571</v>
      </c>
      <c r="E17" s="53">
        <f t="shared" si="1"/>
        <v>0.25066711111111017</v>
      </c>
      <c r="F17">
        <f t="shared" si="2"/>
        <v>5.3098596528440525E-2</v>
      </c>
      <c r="G17">
        <v>4</v>
      </c>
    </row>
    <row r="18" spans="1:7" ht="15" x14ac:dyDescent="0.25">
      <c r="A18" s="2" t="s">
        <v>22</v>
      </c>
      <c r="B18" s="31">
        <v>7.8789999999999996</v>
      </c>
      <c r="C18" s="34">
        <v>8.4091666666666676</v>
      </c>
      <c r="D18" s="34">
        <f t="shared" si="0"/>
        <v>0.53016666666666801</v>
      </c>
      <c r="E18" s="53">
        <f t="shared" si="1"/>
        <v>0.28107669444444588</v>
      </c>
      <c r="F18">
        <f t="shared" si="2"/>
        <v>6.7288572999957871E-2</v>
      </c>
      <c r="G18">
        <v>5</v>
      </c>
    </row>
    <row r="19" spans="1:7" ht="15" x14ac:dyDescent="0.25">
      <c r="A19" s="2" t="s">
        <v>23</v>
      </c>
      <c r="B19" s="31">
        <v>7.1559999999999997</v>
      </c>
      <c r="C19" s="34">
        <v>7.569</v>
      </c>
      <c r="D19" s="34">
        <f t="shared" si="0"/>
        <v>0.41300000000000026</v>
      </c>
      <c r="E19" s="53">
        <f t="shared" si="1"/>
        <v>0.17056900000000022</v>
      </c>
      <c r="F19">
        <f t="shared" si="2"/>
        <v>5.771380659586365E-2</v>
      </c>
      <c r="G19">
        <v>6</v>
      </c>
    </row>
    <row r="20" spans="1:7" ht="15" x14ac:dyDescent="0.25">
      <c r="A20" s="2" t="s">
        <v>24</v>
      </c>
      <c r="B20" s="31">
        <v>9.5449999999999999</v>
      </c>
      <c r="C20" s="34">
        <v>6.6306666666666665</v>
      </c>
      <c r="D20" s="34">
        <f t="shared" si="0"/>
        <v>2.9143333333333334</v>
      </c>
      <c r="E20" s="53">
        <f t="shared" si="1"/>
        <v>8.4933387777777778</v>
      </c>
      <c r="F20">
        <f t="shared" si="2"/>
        <v>0.30532565042779819</v>
      </c>
      <c r="G20">
        <v>7</v>
      </c>
    </row>
    <row r="21" spans="1:7" ht="15" x14ac:dyDescent="0.25">
      <c r="A21" s="2" t="s">
        <v>25</v>
      </c>
      <c r="B21" s="31">
        <v>2.883</v>
      </c>
      <c r="C21" s="34">
        <v>5.9126666666666665</v>
      </c>
      <c r="D21" s="34">
        <f t="shared" si="0"/>
        <v>3.0296666666666665</v>
      </c>
      <c r="E21" s="53">
        <f t="shared" si="1"/>
        <v>9.1788801111111109</v>
      </c>
      <c r="F21">
        <f t="shared" si="2"/>
        <v>1.0508729332870852</v>
      </c>
      <c r="G21">
        <v>8</v>
      </c>
    </row>
    <row r="22" spans="1:7" ht="15" x14ac:dyDescent="0.25">
      <c r="A22" s="2" t="s">
        <v>26</v>
      </c>
      <c r="B22" s="31">
        <v>7.0590000000000002</v>
      </c>
      <c r="C22" s="34">
        <v>6.851</v>
      </c>
      <c r="D22" s="34">
        <f t="shared" si="0"/>
        <v>0.20800000000000018</v>
      </c>
      <c r="E22" s="53">
        <f t="shared" si="1"/>
        <v>4.326400000000008E-2</v>
      </c>
      <c r="F22">
        <f t="shared" si="2"/>
        <v>2.9465930018416232E-2</v>
      </c>
      <c r="G22">
        <v>9</v>
      </c>
    </row>
    <row r="23" spans="1:7" ht="15" x14ac:dyDescent="0.25">
      <c r="A23" s="2" t="s">
        <v>27</v>
      </c>
      <c r="B23" s="31">
        <v>8.7729999999999997</v>
      </c>
      <c r="C23" s="34">
        <v>8.852666666666666</v>
      </c>
      <c r="D23" s="34">
        <f t="shared" si="0"/>
        <v>7.966666666666633E-2</v>
      </c>
      <c r="E23" s="53">
        <f t="shared" si="1"/>
        <v>6.3467777777777238E-3</v>
      </c>
      <c r="F23">
        <f t="shared" si="2"/>
        <v>9.0808921311599598E-3</v>
      </c>
      <c r="G23">
        <v>10</v>
      </c>
    </row>
    <row r="24" spans="1:7" ht="15" x14ac:dyDescent="0.25">
      <c r="A24" s="2" t="s">
        <v>28</v>
      </c>
      <c r="B24" s="31">
        <v>9.92</v>
      </c>
      <c r="C24" s="34">
        <v>10.025333333333334</v>
      </c>
      <c r="D24" s="34">
        <f t="shared" si="0"/>
        <v>0.10533333333333417</v>
      </c>
      <c r="E24" s="53">
        <f t="shared" si="1"/>
        <v>1.1095111111111286E-2</v>
      </c>
      <c r="F24">
        <f t="shared" si="2"/>
        <v>1.0618279569892558E-2</v>
      </c>
      <c r="G24">
        <v>11</v>
      </c>
    </row>
    <row r="25" spans="1:7" ht="15" x14ac:dyDescent="0.25">
      <c r="A25" s="2" t="s">
        <v>29</v>
      </c>
      <c r="B25" s="31">
        <v>10.38</v>
      </c>
      <c r="C25" s="34">
        <v>10.071833333333332</v>
      </c>
      <c r="D25" s="34">
        <f t="shared" si="0"/>
        <v>0.30816666666666848</v>
      </c>
      <c r="E25" s="53">
        <f t="shared" si="1"/>
        <v>9.4966694444445554E-2</v>
      </c>
      <c r="F25">
        <f t="shared" si="2"/>
        <v>2.9688503532434341E-2</v>
      </c>
      <c r="G25">
        <v>12</v>
      </c>
    </row>
    <row r="26" spans="1:7" ht="15" x14ac:dyDescent="0.25">
      <c r="A26" s="2" t="s">
        <v>30</v>
      </c>
      <c r="B26" s="31">
        <v>10.917999999999999</v>
      </c>
      <c r="C26" s="34">
        <v>9.5618333333333343</v>
      </c>
      <c r="D26" s="34">
        <f t="shared" si="0"/>
        <v>1.356166666666665</v>
      </c>
      <c r="E26" s="53">
        <f t="shared" si="1"/>
        <v>1.8391880277777732</v>
      </c>
      <c r="F26">
        <f t="shared" si="2"/>
        <v>0.12421383647798727</v>
      </c>
      <c r="G26">
        <v>1</v>
      </c>
    </row>
    <row r="27" spans="1:7" ht="15" x14ac:dyDescent="0.25">
      <c r="A27" s="2" t="s">
        <v>31</v>
      </c>
      <c r="B27" s="31">
        <v>9.859</v>
      </c>
      <c r="C27" s="34">
        <v>8.9625000000000004</v>
      </c>
      <c r="D27" s="34">
        <f t="shared" si="0"/>
        <v>0.89649999999999963</v>
      </c>
      <c r="E27" s="53">
        <f t="shared" si="1"/>
        <v>0.80371224999999935</v>
      </c>
      <c r="F27">
        <f t="shared" si="2"/>
        <v>9.0932143219393413E-2</v>
      </c>
      <c r="G27">
        <v>2</v>
      </c>
    </row>
    <row r="28" spans="1:7" ht="15" x14ac:dyDescent="0.25">
      <c r="A28" s="2" t="s">
        <v>32</v>
      </c>
      <c r="B28" s="31">
        <v>10.332000000000001</v>
      </c>
      <c r="C28" s="34">
        <v>9.0891666666666673</v>
      </c>
      <c r="D28" s="34">
        <f t="shared" si="0"/>
        <v>1.2428333333333335</v>
      </c>
      <c r="E28" s="53">
        <f t="shared" si="1"/>
        <v>1.5446346944444447</v>
      </c>
      <c r="F28">
        <f t="shared" si="2"/>
        <v>0.12028971480190993</v>
      </c>
      <c r="G28">
        <v>3</v>
      </c>
    </row>
    <row r="29" spans="1:7" ht="15" x14ac:dyDescent="0.25">
      <c r="A29" s="2" t="s">
        <v>33</v>
      </c>
      <c r="B29" s="31">
        <v>10.041</v>
      </c>
      <c r="C29" s="34">
        <v>8.9283333333333346</v>
      </c>
      <c r="D29" s="34">
        <f t="shared" si="0"/>
        <v>1.1126666666666658</v>
      </c>
      <c r="E29" s="53">
        <f t="shared" si="1"/>
        <v>1.2380271111111092</v>
      </c>
      <c r="F29">
        <f t="shared" si="2"/>
        <v>0.11081233608870289</v>
      </c>
      <c r="G29">
        <v>4</v>
      </c>
    </row>
    <row r="30" spans="1:7" ht="15" x14ac:dyDescent="0.25">
      <c r="A30" s="2" t="s">
        <v>34</v>
      </c>
      <c r="B30" s="31">
        <v>9.4939999999999998</v>
      </c>
      <c r="C30" s="34">
        <v>8.4091666666666676</v>
      </c>
      <c r="D30" s="34">
        <f t="shared" si="0"/>
        <v>1.0848333333333322</v>
      </c>
      <c r="E30" s="53">
        <f t="shared" si="1"/>
        <v>1.1768633611111086</v>
      </c>
      <c r="F30">
        <f t="shared" si="2"/>
        <v>0.11426514991924713</v>
      </c>
      <c r="G30">
        <v>5</v>
      </c>
    </row>
    <row r="31" spans="1:7" ht="15" x14ac:dyDescent="0.25">
      <c r="A31" s="2" t="s">
        <v>35</v>
      </c>
      <c r="B31" s="31">
        <v>9.8640000000000008</v>
      </c>
      <c r="C31" s="34">
        <v>7.569</v>
      </c>
      <c r="D31" s="34">
        <f t="shared" si="0"/>
        <v>2.2950000000000008</v>
      </c>
      <c r="E31" s="53">
        <f t="shared" si="1"/>
        <v>5.2670250000000038</v>
      </c>
      <c r="F31">
        <f t="shared" si="2"/>
        <v>0.2326642335766424</v>
      </c>
      <c r="G31">
        <v>6</v>
      </c>
    </row>
    <row r="32" spans="1:7" ht="15" x14ac:dyDescent="0.25">
      <c r="A32" s="2" t="s">
        <v>36</v>
      </c>
      <c r="B32" s="31">
        <v>7.5629999999999997</v>
      </c>
      <c r="C32" s="34">
        <v>6.6306666666666665</v>
      </c>
      <c r="D32" s="34">
        <f t="shared" si="0"/>
        <v>0.93233333333333324</v>
      </c>
      <c r="E32" s="53">
        <f t="shared" si="1"/>
        <v>0.86924544444444429</v>
      </c>
      <c r="F32">
        <f t="shared" si="2"/>
        <v>0.12327559610383886</v>
      </c>
      <c r="G32">
        <v>7</v>
      </c>
    </row>
    <row r="33" spans="1:7" ht="15" x14ac:dyDescent="0.25">
      <c r="A33" s="2" t="s">
        <v>37</v>
      </c>
      <c r="B33" s="31">
        <v>6.4779999999999998</v>
      </c>
      <c r="C33" s="34">
        <v>5.9126666666666665</v>
      </c>
      <c r="D33" s="34">
        <f t="shared" si="0"/>
        <v>0.56533333333333324</v>
      </c>
      <c r="E33" s="53">
        <f t="shared" si="1"/>
        <v>0.31960177777777765</v>
      </c>
      <c r="F33">
        <f t="shared" si="2"/>
        <v>8.726973345682823E-2</v>
      </c>
      <c r="G33">
        <v>8</v>
      </c>
    </row>
    <row r="34" spans="1:7" ht="15" x14ac:dyDescent="0.25">
      <c r="A34" s="2" t="s">
        <v>38</v>
      </c>
      <c r="B34" s="31">
        <v>6.8730000000000002</v>
      </c>
      <c r="C34" s="34">
        <v>6.851</v>
      </c>
      <c r="D34" s="34">
        <f t="shared" si="0"/>
        <v>2.2000000000000242E-2</v>
      </c>
      <c r="E34" s="53">
        <f t="shared" si="1"/>
        <v>4.8400000000001063E-4</v>
      </c>
      <c r="F34">
        <f t="shared" si="2"/>
        <v>3.2009311799796655E-3</v>
      </c>
      <c r="G34">
        <v>9</v>
      </c>
    </row>
    <row r="35" spans="1:7" ht="15" x14ac:dyDescent="0.25">
      <c r="A35" s="2" t="s">
        <v>39</v>
      </c>
      <c r="B35" s="31">
        <v>9.52</v>
      </c>
      <c r="C35" s="34">
        <v>8.852666666666666</v>
      </c>
      <c r="D35" s="34">
        <f t="shared" si="0"/>
        <v>0.66733333333333356</v>
      </c>
      <c r="E35" s="53">
        <f t="shared" si="1"/>
        <v>0.44533377777777805</v>
      </c>
      <c r="F35">
        <f t="shared" si="2"/>
        <v>7.0098039215686303E-2</v>
      </c>
      <c r="G35">
        <v>10</v>
      </c>
    </row>
    <row r="36" spans="1:7" ht="15" x14ac:dyDescent="0.25">
      <c r="A36" s="2" t="s">
        <v>40</v>
      </c>
      <c r="B36" s="31">
        <v>10.085000000000001</v>
      </c>
      <c r="C36" s="34">
        <v>10.025333333333334</v>
      </c>
      <c r="D36" s="34">
        <f t="shared" si="0"/>
        <v>5.9666666666666757E-2</v>
      </c>
      <c r="E36" s="53">
        <f t="shared" si="1"/>
        <v>3.560111111111122E-3</v>
      </c>
      <c r="F36">
        <f t="shared" si="2"/>
        <v>5.9163774582713683E-3</v>
      </c>
      <c r="G36">
        <v>11</v>
      </c>
    </row>
    <row r="37" spans="1:7" ht="15" x14ac:dyDescent="0.25">
      <c r="A37" s="2" t="s">
        <v>41</v>
      </c>
      <c r="B37" s="31">
        <v>9.6240000000000006</v>
      </c>
      <c r="C37" s="34">
        <v>10.071833333333332</v>
      </c>
      <c r="D37" s="34">
        <f t="shared" si="0"/>
        <v>0.44783333333333175</v>
      </c>
      <c r="E37" s="53">
        <f t="shared" si="1"/>
        <v>0.20055469444444302</v>
      </c>
      <c r="F37">
        <f t="shared" si="2"/>
        <v>4.6532973122748518E-2</v>
      </c>
      <c r="G37">
        <v>12</v>
      </c>
    </row>
    <row r="38" spans="1:7" ht="15" x14ac:dyDescent="0.25">
      <c r="A38" s="2" t="s">
        <v>42</v>
      </c>
      <c r="B38" s="31">
        <v>10.785</v>
      </c>
      <c r="C38" s="34">
        <v>9.5618333333333343</v>
      </c>
      <c r="D38" s="34">
        <f t="shared" si="0"/>
        <v>1.2231666666666658</v>
      </c>
      <c r="E38" s="53">
        <f t="shared" si="1"/>
        <v>1.4961366944444425</v>
      </c>
      <c r="F38">
        <f t="shared" si="2"/>
        <v>0.11341369185597272</v>
      </c>
      <c r="G38">
        <v>1</v>
      </c>
    </row>
    <row r="39" spans="1:7" ht="15" x14ac:dyDescent="0.25">
      <c r="A39" s="2" t="s">
        <v>43</v>
      </c>
      <c r="B39" s="31">
        <v>9.9700000000000006</v>
      </c>
      <c r="C39" s="34">
        <v>8.9625000000000004</v>
      </c>
      <c r="D39" s="34">
        <f t="shared" si="0"/>
        <v>1.0075000000000003</v>
      </c>
      <c r="E39" s="53">
        <f t="shared" si="1"/>
        <v>1.0150562500000007</v>
      </c>
      <c r="F39">
        <f t="shared" si="2"/>
        <v>0.10105315947843532</v>
      </c>
      <c r="G39">
        <v>2</v>
      </c>
    </row>
    <row r="40" spans="1:7" ht="15" x14ac:dyDescent="0.25">
      <c r="A40" s="2" t="s">
        <v>44</v>
      </c>
      <c r="B40" s="31">
        <v>9.859</v>
      </c>
      <c r="C40" s="34">
        <v>9.0891666666666673</v>
      </c>
      <c r="D40" s="34">
        <f t="shared" si="0"/>
        <v>0.7698333333333327</v>
      </c>
      <c r="E40" s="53">
        <f t="shared" si="1"/>
        <v>0.59264336111111016</v>
      </c>
      <c r="F40">
        <f t="shared" si="2"/>
        <v>7.8084322277445245E-2</v>
      </c>
      <c r="G40">
        <v>3</v>
      </c>
    </row>
    <row r="41" spans="1:7" ht="15" x14ac:dyDescent="0.25">
      <c r="A41" s="2" t="s">
        <v>45</v>
      </c>
      <c r="B41" s="31">
        <v>9.3699999999999992</v>
      </c>
      <c r="C41" s="34">
        <v>8.9283333333333346</v>
      </c>
      <c r="D41" s="34">
        <f t="shared" si="0"/>
        <v>0.44166666666666465</v>
      </c>
      <c r="E41" s="53">
        <f t="shared" si="1"/>
        <v>0.19506944444444266</v>
      </c>
      <c r="F41">
        <f t="shared" si="2"/>
        <v>4.71362504446814E-2</v>
      </c>
      <c r="G41">
        <v>4</v>
      </c>
    </row>
    <row r="42" spans="1:7" ht="15" x14ac:dyDescent="0.25">
      <c r="A42" s="2" t="s">
        <v>46</v>
      </c>
      <c r="B42" s="31">
        <v>10.172000000000001</v>
      </c>
      <c r="C42" s="34">
        <v>8.4091666666666676</v>
      </c>
      <c r="D42" s="34">
        <f t="shared" si="0"/>
        <v>1.762833333333333</v>
      </c>
      <c r="E42" s="53">
        <f t="shared" si="1"/>
        <v>3.1075813611111101</v>
      </c>
      <c r="F42">
        <f t="shared" si="2"/>
        <v>0.17330252982042205</v>
      </c>
      <c r="G42">
        <v>5</v>
      </c>
    </row>
    <row r="43" spans="1:7" ht="15" x14ac:dyDescent="0.25">
      <c r="A43" s="2" t="s">
        <v>47</v>
      </c>
      <c r="B43" s="31">
        <v>9.6300000000000008</v>
      </c>
      <c r="C43" s="34">
        <v>7.569</v>
      </c>
      <c r="D43" s="34">
        <f t="shared" si="0"/>
        <v>2.0610000000000008</v>
      </c>
      <c r="E43" s="53">
        <f t="shared" si="1"/>
        <v>4.2477210000000039</v>
      </c>
      <c r="F43">
        <f t="shared" si="2"/>
        <v>0.21401869158878511</v>
      </c>
      <c r="G43">
        <v>6</v>
      </c>
    </row>
    <row r="44" spans="1:7" ht="15" x14ac:dyDescent="0.25">
      <c r="A44" s="2" t="s">
        <v>48</v>
      </c>
      <c r="B44" s="31">
        <v>4.8719999999999999</v>
      </c>
      <c r="C44" s="34">
        <v>6.6306666666666665</v>
      </c>
      <c r="D44" s="34">
        <f t="shared" si="0"/>
        <v>1.7586666666666666</v>
      </c>
      <c r="E44" s="53">
        <f t="shared" si="1"/>
        <v>3.0929084444444443</v>
      </c>
      <c r="F44">
        <f t="shared" si="2"/>
        <v>0.3609742747673782</v>
      </c>
      <c r="G44">
        <v>7</v>
      </c>
    </row>
    <row r="45" spans="1:7" ht="15" x14ac:dyDescent="0.25">
      <c r="A45" s="2" t="s">
        <v>49</v>
      </c>
      <c r="B45" s="31">
        <v>8.673</v>
      </c>
      <c r="C45" s="34">
        <v>5.9126666666666665</v>
      </c>
      <c r="D45" s="34">
        <f t="shared" si="0"/>
        <v>2.7603333333333335</v>
      </c>
      <c r="E45" s="53">
        <f t="shared" si="1"/>
        <v>7.6194401111111123</v>
      </c>
      <c r="F45">
        <f t="shared" si="2"/>
        <v>0.31826741996233526</v>
      </c>
      <c r="G45">
        <v>8</v>
      </c>
    </row>
    <row r="46" spans="1:7" ht="15" x14ac:dyDescent="0.25">
      <c r="A46" s="2" t="s">
        <v>50</v>
      </c>
      <c r="B46" s="31">
        <v>7.593</v>
      </c>
      <c r="C46" s="34">
        <v>6.851</v>
      </c>
      <c r="D46" s="34">
        <f t="shared" si="0"/>
        <v>0.74199999999999999</v>
      </c>
      <c r="E46" s="53">
        <f t="shared" si="1"/>
        <v>0.55056399999999994</v>
      </c>
      <c r="F46">
        <f t="shared" si="2"/>
        <v>9.7721585671012773E-2</v>
      </c>
      <c r="G46">
        <v>9</v>
      </c>
    </row>
    <row r="47" spans="1:7" ht="15" x14ac:dyDescent="0.25">
      <c r="A47" s="2" t="s">
        <v>51</v>
      </c>
      <c r="B47" s="31">
        <v>9.3510000000000009</v>
      </c>
      <c r="C47" s="34">
        <v>8.852666666666666</v>
      </c>
      <c r="D47" s="34">
        <f t="shared" si="0"/>
        <v>0.49833333333333485</v>
      </c>
      <c r="E47" s="53">
        <f t="shared" si="1"/>
        <v>0.24833611111111262</v>
      </c>
      <c r="F47">
        <f t="shared" si="2"/>
        <v>5.3291983032117934E-2</v>
      </c>
      <c r="G47">
        <v>10</v>
      </c>
    </row>
    <row r="48" spans="1:7" ht="15" x14ac:dyDescent="0.25">
      <c r="A48" s="2" t="s">
        <v>52</v>
      </c>
      <c r="B48" s="31">
        <v>10.305999999999999</v>
      </c>
      <c r="C48" s="34">
        <v>10.025333333333334</v>
      </c>
      <c r="D48" s="34">
        <f t="shared" si="0"/>
        <v>0.28066666666666507</v>
      </c>
      <c r="E48" s="53">
        <f t="shared" si="1"/>
        <v>7.8773777777776874E-2</v>
      </c>
      <c r="F48">
        <f t="shared" si="2"/>
        <v>2.7233326864609459E-2</v>
      </c>
      <c r="G48">
        <v>11</v>
      </c>
    </row>
    <row r="49" spans="1:7" ht="15" x14ac:dyDescent="0.25">
      <c r="A49" s="2" t="s">
        <v>53</v>
      </c>
      <c r="B49" s="31">
        <v>10.677</v>
      </c>
      <c r="C49" s="34">
        <v>10.071833333333332</v>
      </c>
      <c r="D49" s="34">
        <f t="shared" si="0"/>
        <v>0.6051666666666673</v>
      </c>
      <c r="E49" s="53">
        <f t="shared" si="1"/>
        <v>0.36622669444444522</v>
      </c>
      <c r="F49">
        <f t="shared" si="2"/>
        <v>5.6679466766569944E-2</v>
      </c>
      <c r="G49">
        <v>12</v>
      </c>
    </row>
    <row r="50" spans="1:7" ht="15" x14ac:dyDescent="0.25">
      <c r="A50" s="2" t="s">
        <v>54</v>
      </c>
      <c r="B50" s="31">
        <v>11.252000000000001</v>
      </c>
      <c r="C50" s="34">
        <v>9.5618333333333343</v>
      </c>
      <c r="D50" s="34">
        <f t="shared" si="0"/>
        <v>1.6901666666666664</v>
      </c>
      <c r="E50" s="53">
        <f t="shared" si="1"/>
        <v>2.8566633611111101</v>
      </c>
      <c r="F50">
        <f t="shared" si="2"/>
        <v>0.15021033297784095</v>
      </c>
      <c r="G50">
        <v>1</v>
      </c>
    </row>
    <row r="51" spans="1:7" ht="15" x14ac:dyDescent="0.25">
      <c r="A51" s="2" t="s">
        <v>55</v>
      </c>
      <c r="B51" s="31">
        <v>10.305999999999999</v>
      </c>
      <c r="C51" s="34">
        <v>8.9625000000000004</v>
      </c>
      <c r="D51" s="34">
        <f t="shared" si="0"/>
        <v>1.3434999999999988</v>
      </c>
      <c r="E51" s="53">
        <f t="shared" si="1"/>
        <v>1.8049922499999969</v>
      </c>
      <c r="F51">
        <f t="shared" si="2"/>
        <v>0.13036095478362109</v>
      </c>
      <c r="G51">
        <v>2</v>
      </c>
    </row>
    <row r="52" spans="1:7" ht="15" x14ac:dyDescent="0.25">
      <c r="A52" s="2" t="s">
        <v>56</v>
      </c>
      <c r="B52" s="31">
        <v>10.738</v>
      </c>
      <c r="C52" s="34">
        <v>9.0891666666666673</v>
      </c>
      <c r="D52" s="34">
        <f t="shared" si="0"/>
        <v>1.6488333333333323</v>
      </c>
      <c r="E52" s="53">
        <f t="shared" si="1"/>
        <v>2.7186513611111076</v>
      </c>
      <c r="F52">
        <f t="shared" si="2"/>
        <v>0.15355125100887804</v>
      </c>
      <c r="G52">
        <v>3</v>
      </c>
    </row>
    <row r="53" spans="1:7" ht="15" x14ac:dyDescent="0.25">
      <c r="A53" s="2" t="s">
        <v>57</v>
      </c>
      <c r="B53" s="31">
        <v>10.039</v>
      </c>
      <c r="C53" s="34">
        <v>8.9283333333333346</v>
      </c>
      <c r="D53" s="34">
        <f t="shared" si="0"/>
        <v>1.1106666666666651</v>
      </c>
      <c r="E53" s="53">
        <f t="shared" si="1"/>
        <v>1.2335804444444411</v>
      </c>
      <c r="F53">
        <f t="shared" si="2"/>
        <v>0.11063518942789771</v>
      </c>
      <c r="G53">
        <v>4</v>
      </c>
    </row>
    <row r="54" spans="1:7" ht="15" x14ac:dyDescent="0.25">
      <c r="A54" s="2" t="s">
        <v>58</v>
      </c>
      <c r="B54" s="31">
        <v>8.3279999999999994</v>
      </c>
      <c r="C54" s="34">
        <v>8.4091666666666676</v>
      </c>
      <c r="D54" s="34">
        <f t="shared" si="0"/>
        <v>8.1166666666668164E-2</v>
      </c>
      <c r="E54" s="53">
        <f t="shared" si="1"/>
        <v>6.5880277777780206E-3</v>
      </c>
      <c r="F54">
        <f t="shared" si="2"/>
        <v>9.7462375920590975E-3</v>
      </c>
      <c r="G54">
        <v>5</v>
      </c>
    </row>
    <row r="55" spans="1:7" ht="15" x14ac:dyDescent="0.25">
      <c r="A55" s="2" t="s">
        <v>59</v>
      </c>
      <c r="B55" s="31">
        <v>7</v>
      </c>
      <c r="C55" s="34">
        <v>7.569</v>
      </c>
      <c r="D55" s="34">
        <f t="shared" si="0"/>
        <v>0.56899999999999995</v>
      </c>
      <c r="E55" s="53">
        <f t="shared" si="1"/>
        <v>0.32376099999999997</v>
      </c>
      <c r="F55">
        <f t="shared" si="2"/>
        <v>8.1285714285714281E-2</v>
      </c>
      <c r="G55">
        <v>6</v>
      </c>
    </row>
    <row r="56" spans="1:7" ht="15" x14ac:dyDescent="0.25">
      <c r="A56" s="2" t="s">
        <v>60</v>
      </c>
      <c r="B56" s="31">
        <v>3.456</v>
      </c>
      <c r="C56" s="34">
        <v>6.6306666666666665</v>
      </c>
      <c r="D56" s="34">
        <f t="shared" si="0"/>
        <v>3.1746666666666665</v>
      </c>
      <c r="E56" s="53">
        <f t="shared" si="1"/>
        <v>10.078508444444443</v>
      </c>
      <c r="F56">
        <f t="shared" si="2"/>
        <v>0.91859567901234562</v>
      </c>
      <c r="G56">
        <v>7</v>
      </c>
    </row>
    <row r="57" spans="1:7" ht="15" x14ac:dyDescent="0.25">
      <c r="A57" s="2" t="s">
        <v>61</v>
      </c>
      <c r="B57" s="31">
        <v>7.0140000000000002</v>
      </c>
      <c r="C57" s="34">
        <v>5.9126666666666665</v>
      </c>
      <c r="D57" s="34">
        <f t="shared" si="0"/>
        <v>1.1013333333333337</v>
      </c>
      <c r="E57" s="53">
        <f t="shared" si="1"/>
        <v>1.212935111111112</v>
      </c>
      <c r="F57">
        <f t="shared" si="2"/>
        <v>0.15701929474384568</v>
      </c>
      <c r="G57">
        <v>8</v>
      </c>
    </row>
    <row r="58" spans="1:7" ht="15" x14ac:dyDescent="0.25">
      <c r="A58" s="2" t="s">
        <v>62</v>
      </c>
      <c r="B58" s="31">
        <v>6.266</v>
      </c>
      <c r="C58" s="34">
        <v>6.851</v>
      </c>
      <c r="D58" s="34">
        <f t="shared" si="0"/>
        <v>0.58499999999999996</v>
      </c>
      <c r="E58" s="53">
        <f t="shared" si="1"/>
        <v>0.34222499999999995</v>
      </c>
      <c r="F58">
        <f t="shared" si="2"/>
        <v>9.3360995850622394E-2</v>
      </c>
      <c r="G58">
        <v>9</v>
      </c>
    </row>
    <row r="59" spans="1:7" ht="15" x14ac:dyDescent="0.25">
      <c r="A59" s="2" t="s">
        <v>63</v>
      </c>
      <c r="B59" s="31">
        <v>8.0399999999999991</v>
      </c>
      <c r="C59" s="34">
        <v>8.852666666666666</v>
      </c>
      <c r="D59" s="34">
        <f t="shared" si="0"/>
        <v>0.81266666666666687</v>
      </c>
      <c r="E59" s="53">
        <f t="shared" si="1"/>
        <v>0.66042711111111141</v>
      </c>
      <c r="F59">
        <f t="shared" si="2"/>
        <v>0.10107794361525708</v>
      </c>
      <c r="G59">
        <v>10</v>
      </c>
    </row>
    <row r="60" spans="1:7" ht="15" x14ac:dyDescent="0.25">
      <c r="A60" s="2" t="s">
        <v>64</v>
      </c>
      <c r="B60" s="31">
        <v>9.3960000000000008</v>
      </c>
      <c r="C60" s="34">
        <v>10.025333333333334</v>
      </c>
      <c r="D60" s="34">
        <f t="shared" si="0"/>
        <v>0.6293333333333333</v>
      </c>
      <c r="E60" s="53">
        <f t="shared" si="1"/>
        <v>0.39606044444444438</v>
      </c>
      <c r="F60">
        <f t="shared" si="2"/>
        <v>6.6978856250886898E-2</v>
      </c>
      <c r="G60">
        <v>11</v>
      </c>
    </row>
    <row r="61" spans="1:7" ht="15" x14ac:dyDescent="0.25">
      <c r="A61" s="2" t="s">
        <v>65</v>
      </c>
      <c r="B61" s="31">
        <v>10.191000000000001</v>
      </c>
      <c r="C61" s="34">
        <v>10.071833333333332</v>
      </c>
      <c r="D61" s="34">
        <f t="shared" si="0"/>
        <v>0.11916666666666842</v>
      </c>
      <c r="E61" s="53">
        <f t="shared" si="1"/>
        <v>1.4200694444444863E-2</v>
      </c>
      <c r="F61">
        <f t="shared" si="2"/>
        <v>1.1693324174925759E-2</v>
      </c>
      <c r="G61">
        <v>12</v>
      </c>
    </row>
    <row r="62" spans="1:7" ht="15" x14ac:dyDescent="0.25">
      <c r="A62" s="39" t="s">
        <v>66</v>
      </c>
      <c r="B62" s="40">
        <v>8.43</v>
      </c>
      <c r="C62" s="34">
        <v>9.5618333333333343</v>
      </c>
      <c r="D62" s="34">
        <f t="shared" si="0"/>
        <v>1.1318333333333346</v>
      </c>
      <c r="E62" s="53">
        <f t="shared" si="1"/>
        <v>1.2810466944444472</v>
      </c>
      <c r="F62">
        <f t="shared" si="2"/>
        <v>0.13426255436931608</v>
      </c>
      <c r="G62">
        <v>1</v>
      </c>
    </row>
    <row r="63" spans="1:7" ht="15" x14ac:dyDescent="0.25">
      <c r="A63" s="42" t="s">
        <v>67</v>
      </c>
      <c r="B63" s="43">
        <v>6.5549999999999997</v>
      </c>
      <c r="C63" s="34">
        <v>8.9625000000000004</v>
      </c>
      <c r="D63" s="34">
        <f t="shared" si="0"/>
        <v>2.4075000000000006</v>
      </c>
      <c r="E63" s="53">
        <f t="shared" si="1"/>
        <v>5.796056250000003</v>
      </c>
      <c r="F63">
        <f t="shared" si="2"/>
        <v>0.36727688787185364</v>
      </c>
      <c r="G63">
        <v>2</v>
      </c>
    </row>
    <row r="64" spans="1:7" ht="15" x14ac:dyDescent="0.25">
      <c r="A64" s="42" t="s">
        <v>68</v>
      </c>
      <c r="B64" s="43">
        <v>6.75</v>
      </c>
      <c r="C64" s="34">
        <v>9.0891666666666673</v>
      </c>
      <c r="D64" s="34">
        <f t="shared" si="0"/>
        <v>2.3391666666666673</v>
      </c>
      <c r="E64" s="53">
        <f t="shared" si="1"/>
        <v>5.4717006944444471</v>
      </c>
      <c r="F64">
        <f t="shared" si="2"/>
        <v>0.3465432098765433</v>
      </c>
      <c r="G64">
        <v>3</v>
      </c>
    </row>
    <row r="65" spans="1:7" ht="15" x14ac:dyDescent="0.25">
      <c r="A65" s="42" t="s">
        <v>69</v>
      </c>
      <c r="B65" s="43">
        <v>6.4989999999999997</v>
      </c>
      <c r="C65" s="34">
        <v>8.9283333333333346</v>
      </c>
      <c r="D65" s="34">
        <f t="shared" si="0"/>
        <v>2.4293333333333349</v>
      </c>
      <c r="E65" s="53">
        <f t="shared" si="1"/>
        <v>5.9016604444444525</v>
      </c>
      <c r="F65">
        <f t="shared" si="2"/>
        <v>0.37380109760475999</v>
      </c>
      <c r="G65">
        <v>4</v>
      </c>
    </row>
    <row r="66" spans="1:7" ht="15" x14ac:dyDescent="0.25">
      <c r="A66" s="42" t="s">
        <v>70</v>
      </c>
      <c r="B66" s="43">
        <v>6.79</v>
      </c>
      <c r="C66" s="34">
        <v>8.4091666666666676</v>
      </c>
      <c r="D66" s="34">
        <f t="shared" si="0"/>
        <v>1.6191666666666675</v>
      </c>
      <c r="E66" s="53">
        <f t="shared" si="1"/>
        <v>2.6217006944444474</v>
      </c>
      <c r="F66">
        <f t="shared" si="2"/>
        <v>0.23846342660775663</v>
      </c>
      <c r="G66">
        <v>5</v>
      </c>
    </row>
    <row r="67" spans="1:7" ht="15" x14ac:dyDescent="0.25">
      <c r="A67" s="42" t="s">
        <v>71</v>
      </c>
      <c r="B67" s="43">
        <v>4.3979999999999997</v>
      </c>
      <c r="C67" s="34">
        <v>7.569</v>
      </c>
      <c r="D67" s="34">
        <f t="shared" ref="D67:D73" si="6">ABS(B67-C67)</f>
        <v>3.1710000000000003</v>
      </c>
      <c r="E67" s="53">
        <f t="shared" ref="E67:E73" si="7">D67^2</f>
        <v>10.055241000000002</v>
      </c>
      <c r="F67">
        <f t="shared" ref="F67:F73" si="8">D67/B67</f>
        <v>0.72100954979536169</v>
      </c>
      <c r="G67">
        <v>6</v>
      </c>
    </row>
    <row r="68" spans="1:7" ht="15" x14ac:dyDescent="0.25">
      <c r="A68" s="42" t="s">
        <v>72</v>
      </c>
      <c r="B68" s="43">
        <v>6.1230000000000002</v>
      </c>
      <c r="C68" s="34">
        <v>6.6306666666666665</v>
      </c>
      <c r="D68" s="34">
        <f t="shared" si="6"/>
        <v>0.50766666666666627</v>
      </c>
      <c r="E68" s="53">
        <f t="shared" si="7"/>
        <v>0.25772544444444406</v>
      </c>
      <c r="F68">
        <f t="shared" si="8"/>
        <v>8.2911426860471385E-2</v>
      </c>
      <c r="G68">
        <v>7</v>
      </c>
    </row>
    <row r="69" spans="1:7" ht="15" x14ac:dyDescent="0.25">
      <c r="A69" s="42" t="s">
        <v>73</v>
      </c>
      <c r="B69" s="43">
        <v>5.4089999999999998</v>
      </c>
      <c r="C69" s="34">
        <v>5.9126666666666665</v>
      </c>
      <c r="D69" s="34">
        <f t="shared" si="6"/>
        <v>0.50366666666666671</v>
      </c>
      <c r="E69" s="53">
        <f t="shared" si="7"/>
        <v>0.25368011111111116</v>
      </c>
      <c r="F69">
        <f t="shared" si="8"/>
        <v>9.3116410920071502E-2</v>
      </c>
      <c r="G69">
        <v>8</v>
      </c>
    </row>
    <row r="70" spans="1:7" ht="15" x14ac:dyDescent="0.25">
      <c r="A70" s="42" t="s">
        <v>74</v>
      </c>
      <c r="B70" s="43">
        <v>6.6669999999999998</v>
      </c>
      <c r="C70" s="34">
        <v>6.851</v>
      </c>
      <c r="D70" s="34">
        <f t="shared" si="6"/>
        <v>0.18400000000000016</v>
      </c>
      <c r="E70" s="53">
        <f t="shared" si="7"/>
        <v>3.385600000000006E-2</v>
      </c>
      <c r="F70">
        <f t="shared" si="8"/>
        <v>2.7598620068996577E-2</v>
      </c>
      <c r="G70">
        <v>9</v>
      </c>
    </row>
    <row r="71" spans="1:7" ht="15" x14ac:dyDescent="0.25">
      <c r="A71" s="42" t="s">
        <v>75</v>
      </c>
      <c r="B71" s="43">
        <v>9.5259999999999998</v>
      </c>
      <c r="C71" s="34">
        <v>8.852666666666666</v>
      </c>
      <c r="D71" s="34">
        <f t="shared" si="6"/>
        <v>0.67333333333333378</v>
      </c>
      <c r="E71" s="53">
        <f t="shared" si="7"/>
        <v>0.45337777777777838</v>
      </c>
      <c r="F71">
        <f t="shared" si="8"/>
        <v>7.0683742739170038E-2</v>
      </c>
      <c r="G71">
        <v>10</v>
      </c>
    </row>
    <row r="72" spans="1:7" ht="15" x14ac:dyDescent="0.25">
      <c r="A72" s="42" t="s">
        <v>76</v>
      </c>
      <c r="B72" s="43">
        <v>10.641999999999999</v>
      </c>
      <c r="C72" s="34">
        <v>10.025333333333334</v>
      </c>
      <c r="D72" s="34">
        <f t="shared" si="6"/>
        <v>0.61666666666666536</v>
      </c>
      <c r="E72" s="53">
        <f t="shared" si="7"/>
        <v>0.38027777777777616</v>
      </c>
      <c r="F72">
        <f t="shared" si="8"/>
        <v>5.7946501284219638E-2</v>
      </c>
      <c r="G72">
        <v>11</v>
      </c>
    </row>
    <row r="73" spans="1:7" ht="15" x14ac:dyDescent="0.25">
      <c r="A73" s="42" t="s">
        <v>77</v>
      </c>
      <c r="B73" s="43">
        <v>10.577999999999999</v>
      </c>
      <c r="C73" s="34">
        <v>10.071833333333332</v>
      </c>
      <c r="D73" s="34">
        <f t="shared" si="6"/>
        <v>0.5061666666666671</v>
      </c>
      <c r="E73" s="53">
        <f t="shared" si="7"/>
        <v>0.25620469444444488</v>
      </c>
      <c r="F73">
        <f t="shared" si="8"/>
        <v>4.7850885485599085E-2</v>
      </c>
      <c r="G73">
        <v>12</v>
      </c>
    </row>
    <row r="74" spans="1:7" ht="15" x14ac:dyDescent="0.25">
      <c r="A74" s="2"/>
      <c r="B74" s="31"/>
    </row>
    <row r="75" spans="1:7" ht="15" x14ac:dyDescent="0.25">
      <c r="A75" s="1"/>
      <c r="B75" s="33"/>
    </row>
    <row r="76" spans="1:7" ht="15" x14ac:dyDescent="0.25">
      <c r="A76" s="2"/>
      <c r="B76" s="31"/>
    </row>
    <row r="77" spans="1:7" ht="15" x14ac:dyDescent="0.25">
      <c r="A77" s="2"/>
    </row>
    <row r="78" spans="1:7" ht="15" x14ac:dyDescent="0.25">
      <c r="A78" s="2"/>
    </row>
    <row r="79" spans="1:7" ht="15" x14ac:dyDescent="0.25">
      <c r="A79" s="2"/>
    </row>
    <row r="80" spans="1:7" ht="15" x14ac:dyDescent="0.25">
      <c r="A80" s="2"/>
    </row>
    <row r="81" spans="1:1" ht="15" x14ac:dyDescent="0.25">
      <c r="A81" s="2"/>
    </row>
    <row r="82" spans="1:1" ht="15" x14ac:dyDescent="0.25">
      <c r="A82" s="2"/>
    </row>
    <row r="83" spans="1:1" ht="15" x14ac:dyDescent="0.25">
      <c r="A83" s="2"/>
    </row>
    <row r="414" spans="7:7" ht="13.5" thickBot="1" x14ac:dyDescent="0.25"/>
    <row r="415" spans="7:7" ht="13.5" thickBot="1" x14ac:dyDescent="0.25">
      <c r="G415" s="52"/>
    </row>
    <row r="416" spans="7:7" ht="13.5" thickBot="1" x14ac:dyDescent="0.25">
      <c r="G416" s="52"/>
    </row>
    <row r="417" spans="7:7" ht="13.5" thickBot="1" x14ac:dyDescent="0.25">
      <c r="G417" s="52"/>
    </row>
    <row r="418" spans="7:7" ht="13.5" thickBot="1" x14ac:dyDescent="0.25">
      <c r="G418" s="52"/>
    </row>
    <row r="419" spans="7:7" ht="13.5" thickBot="1" x14ac:dyDescent="0.25">
      <c r="G419" s="52"/>
    </row>
    <row r="420" spans="7:7" ht="13.5" thickBot="1" x14ac:dyDescent="0.25">
      <c r="G420" s="52"/>
    </row>
    <row r="421" spans="7:7" ht="13.5" thickBot="1" x14ac:dyDescent="0.25">
      <c r="G421" s="52"/>
    </row>
    <row r="422" spans="7:7" ht="13.5" thickBot="1" x14ac:dyDescent="0.25">
      <c r="G422" s="52"/>
    </row>
    <row r="423" spans="7:7" ht="13.5" thickBot="1" x14ac:dyDescent="0.25">
      <c r="G423" s="52"/>
    </row>
    <row r="424" spans="7:7" ht="13.5" thickBot="1" x14ac:dyDescent="0.25">
      <c r="G424" s="52"/>
    </row>
    <row r="425" spans="7:7" ht="13.5" thickBot="1" x14ac:dyDescent="0.25">
      <c r="G425" s="52"/>
    </row>
    <row r="426" spans="7:7" ht="13.5" thickBot="1" x14ac:dyDescent="0.25">
      <c r="G426" s="52"/>
    </row>
    <row r="427" spans="7:7" ht="13.5" thickBot="1" x14ac:dyDescent="0.25">
      <c r="G427" s="52"/>
    </row>
    <row r="428" spans="7:7" ht="13.5" thickBot="1" x14ac:dyDescent="0.25">
      <c r="G428" s="52"/>
    </row>
    <row r="429" spans="7:7" ht="13.5" thickBot="1" x14ac:dyDescent="0.25">
      <c r="G429" s="52"/>
    </row>
    <row r="430" spans="7:7" ht="13.5" thickBot="1" x14ac:dyDescent="0.25">
      <c r="G430" s="52"/>
    </row>
    <row r="431" spans="7:7" ht="13.5" thickBot="1" x14ac:dyDescent="0.25">
      <c r="G431" s="52"/>
    </row>
    <row r="432" spans="7:7" ht="13.5" thickBot="1" x14ac:dyDescent="0.25">
      <c r="G432" s="52"/>
    </row>
    <row r="433" spans="7:7" ht="13.5" thickBot="1" x14ac:dyDescent="0.25">
      <c r="G433" s="52"/>
    </row>
    <row r="434" spans="7:7" ht="13.5" thickBot="1" x14ac:dyDescent="0.25">
      <c r="G434" s="52"/>
    </row>
    <row r="435" spans="7:7" ht="13.5" thickBot="1" x14ac:dyDescent="0.25">
      <c r="G435" s="52"/>
    </row>
    <row r="436" spans="7:7" ht="13.5" thickBot="1" x14ac:dyDescent="0.25">
      <c r="G436" s="52"/>
    </row>
    <row r="437" spans="7:7" ht="13.5" thickBot="1" x14ac:dyDescent="0.25">
      <c r="G437" s="52"/>
    </row>
    <row r="438" spans="7:7" ht="13.5" thickBot="1" x14ac:dyDescent="0.25">
      <c r="G438" s="52"/>
    </row>
    <row r="439" spans="7:7" ht="13.5" thickBot="1" x14ac:dyDescent="0.25">
      <c r="G439" s="52"/>
    </row>
    <row r="440" spans="7:7" ht="13.5" thickBot="1" x14ac:dyDescent="0.25">
      <c r="G440" s="52"/>
    </row>
    <row r="441" spans="7:7" ht="13.5" thickBot="1" x14ac:dyDescent="0.25">
      <c r="G441" s="52"/>
    </row>
    <row r="442" spans="7:7" ht="13.5" thickBot="1" x14ac:dyDescent="0.25">
      <c r="G442" s="52"/>
    </row>
    <row r="443" spans="7:7" ht="13.5" thickBot="1" x14ac:dyDescent="0.25">
      <c r="G443" s="52"/>
    </row>
    <row r="444" spans="7:7" ht="13.5" thickBot="1" x14ac:dyDescent="0.25">
      <c r="G444" s="52"/>
    </row>
    <row r="445" spans="7:7" ht="13.5" thickBot="1" x14ac:dyDescent="0.25">
      <c r="G445" s="52"/>
    </row>
    <row r="446" spans="7:7" ht="13.5" thickBot="1" x14ac:dyDescent="0.25">
      <c r="G446" s="52"/>
    </row>
    <row r="447" spans="7:7" ht="13.5" thickBot="1" x14ac:dyDescent="0.25">
      <c r="G447" s="52"/>
    </row>
    <row r="448" spans="7:7" ht="13.5" thickBot="1" x14ac:dyDescent="0.25">
      <c r="G448" s="52"/>
    </row>
    <row r="449" spans="7:7" ht="13.5" thickBot="1" x14ac:dyDescent="0.25">
      <c r="G449" s="52"/>
    </row>
    <row r="450" spans="7:7" ht="13.5" thickBot="1" x14ac:dyDescent="0.25">
      <c r="G450" s="52"/>
    </row>
    <row r="451" spans="7:7" ht="13.5" thickBot="1" x14ac:dyDescent="0.25">
      <c r="G451" s="52"/>
    </row>
    <row r="452" spans="7:7" ht="13.5" thickBot="1" x14ac:dyDescent="0.25">
      <c r="G452" s="52"/>
    </row>
    <row r="453" spans="7:7" ht="13.5" thickBot="1" x14ac:dyDescent="0.25">
      <c r="G453" s="52"/>
    </row>
    <row r="454" spans="7:7" ht="13.5" thickBot="1" x14ac:dyDescent="0.25">
      <c r="G454" s="52"/>
    </row>
    <row r="455" spans="7:7" ht="13.5" thickBot="1" x14ac:dyDescent="0.25">
      <c r="G455" s="52"/>
    </row>
    <row r="456" spans="7:7" ht="13.5" thickBot="1" x14ac:dyDescent="0.25">
      <c r="G456" s="52"/>
    </row>
    <row r="457" spans="7:7" ht="13.5" thickBot="1" x14ac:dyDescent="0.25">
      <c r="G457" s="52"/>
    </row>
    <row r="458" spans="7:7" ht="13.5" thickBot="1" x14ac:dyDescent="0.25">
      <c r="G458" s="52"/>
    </row>
    <row r="459" spans="7:7" ht="13.5" thickBot="1" x14ac:dyDescent="0.25">
      <c r="G459" s="52"/>
    </row>
    <row r="460" spans="7:7" ht="13.5" thickBot="1" x14ac:dyDescent="0.25">
      <c r="G460" s="52"/>
    </row>
    <row r="461" spans="7:7" ht="13.5" thickBot="1" x14ac:dyDescent="0.25">
      <c r="G461" s="52"/>
    </row>
    <row r="462" spans="7:7" ht="13.5" thickBot="1" x14ac:dyDescent="0.25">
      <c r="G462" s="52"/>
    </row>
    <row r="463" spans="7:7" ht="13.5" thickBot="1" x14ac:dyDescent="0.25">
      <c r="G463" s="52"/>
    </row>
    <row r="464" spans="7:7" ht="13.5" thickBot="1" x14ac:dyDescent="0.25">
      <c r="G464" s="52"/>
    </row>
    <row r="465" spans="7:7" ht="13.5" thickBot="1" x14ac:dyDescent="0.25">
      <c r="G465" s="52"/>
    </row>
    <row r="466" spans="7:7" ht="13.5" thickBot="1" x14ac:dyDescent="0.25">
      <c r="G466" s="52"/>
    </row>
    <row r="467" spans="7:7" ht="13.5" thickBot="1" x14ac:dyDescent="0.25">
      <c r="G467" s="52"/>
    </row>
    <row r="468" spans="7:7" ht="13.5" thickBot="1" x14ac:dyDescent="0.25">
      <c r="G468" s="52"/>
    </row>
    <row r="469" spans="7:7" ht="13.5" thickBot="1" x14ac:dyDescent="0.25">
      <c r="G469" s="52"/>
    </row>
    <row r="470" spans="7:7" ht="13.5" thickBot="1" x14ac:dyDescent="0.25">
      <c r="G470" s="52"/>
    </row>
    <row r="471" spans="7:7" ht="13.5" thickBot="1" x14ac:dyDescent="0.25">
      <c r="G471" s="52"/>
    </row>
    <row r="472" spans="7:7" ht="13.5" thickBot="1" x14ac:dyDescent="0.25">
      <c r="G472" s="52"/>
    </row>
    <row r="473" spans="7:7" ht="13.5" thickBot="1" x14ac:dyDescent="0.25">
      <c r="G473" s="52"/>
    </row>
    <row r="474" spans="7:7" ht="13.5" thickBot="1" x14ac:dyDescent="0.25">
      <c r="G474" s="52"/>
    </row>
    <row r="475" spans="7:7" ht="13.5" thickBot="1" x14ac:dyDescent="0.25">
      <c r="G475" s="52"/>
    </row>
    <row r="476" spans="7:7" ht="13.5" thickBot="1" x14ac:dyDescent="0.25">
      <c r="G476" s="52"/>
    </row>
    <row r="477" spans="7:7" ht="13.5" thickBot="1" x14ac:dyDescent="0.25">
      <c r="G477" s="52"/>
    </row>
    <row r="478" spans="7:7" ht="13.5" thickBot="1" x14ac:dyDescent="0.25">
      <c r="G478" s="52"/>
    </row>
    <row r="479" spans="7:7" ht="13.5" thickBot="1" x14ac:dyDescent="0.25">
      <c r="G479" s="52"/>
    </row>
    <row r="480" spans="7:7" ht="13.5" thickBot="1" x14ac:dyDescent="0.25">
      <c r="G480" s="52"/>
    </row>
    <row r="481" spans="7:7" ht="13.5" thickBot="1" x14ac:dyDescent="0.25">
      <c r="G481" s="52"/>
    </row>
    <row r="482" spans="7:7" ht="13.5" thickBot="1" x14ac:dyDescent="0.25">
      <c r="G482" s="52"/>
    </row>
    <row r="483" spans="7:7" ht="13.5" thickBot="1" x14ac:dyDescent="0.25">
      <c r="G483" s="52"/>
    </row>
    <row r="484" spans="7:7" ht="13.5" thickBot="1" x14ac:dyDescent="0.25">
      <c r="G484" s="52"/>
    </row>
    <row r="485" spans="7:7" ht="13.5" thickBot="1" x14ac:dyDescent="0.25">
      <c r="G485" s="52"/>
    </row>
    <row r="486" spans="7:7" ht="13.5" thickBot="1" x14ac:dyDescent="0.25">
      <c r="G486" s="52"/>
    </row>
    <row r="487" spans="7:7" ht="13.5" thickBot="1" x14ac:dyDescent="0.25">
      <c r="G487" s="52"/>
    </row>
    <row r="488" spans="7:7" ht="13.5" thickBot="1" x14ac:dyDescent="0.25">
      <c r="G488" s="52"/>
    </row>
    <row r="489" spans="7:7" ht="13.5" thickBot="1" x14ac:dyDescent="0.25">
      <c r="G489" s="52"/>
    </row>
    <row r="490" spans="7:7" ht="13.5" thickBot="1" x14ac:dyDescent="0.25">
      <c r="G490" s="52"/>
    </row>
    <row r="491" spans="7:7" ht="13.5" thickBot="1" x14ac:dyDescent="0.25">
      <c r="G491" s="52"/>
    </row>
    <row r="492" spans="7:7" ht="13.5" thickBot="1" x14ac:dyDescent="0.25">
      <c r="G492" s="52"/>
    </row>
    <row r="493" spans="7:7" ht="13.5" thickBot="1" x14ac:dyDescent="0.25">
      <c r="G493" s="52"/>
    </row>
    <row r="494" spans="7:7" ht="13.5" thickBot="1" x14ac:dyDescent="0.25">
      <c r="G494" s="52"/>
    </row>
    <row r="495" spans="7:7" ht="13.5" thickBot="1" x14ac:dyDescent="0.25">
      <c r="G495" s="52"/>
    </row>
    <row r="496" spans="7:7" ht="13.5" thickBot="1" x14ac:dyDescent="0.25">
      <c r="G496" s="52"/>
    </row>
    <row r="497" spans="7:7" ht="13.5" thickBot="1" x14ac:dyDescent="0.25">
      <c r="G497" s="52"/>
    </row>
    <row r="498" spans="7:7" ht="13.5" thickBot="1" x14ac:dyDescent="0.25">
      <c r="G498" s="52"/>
    </row>
    <row r="499" spans="7:7" ht="13.5" thickBot="1" x14ac:dyDescent="0.25">
      <c r="G499" s="52"/>
    </row>
    <row r="500" spans="7:7" ht="13.5" thickBot="1" x14ac:dyDescent="0.25">
      <c r="G500" s="52"/>
    </row>
    <row r="501" spans="7:7" ht="13.5" thickBot="1" x14ac:dyDescent="0.25">
      <c r="G501" s="52"/>
    </row>
    <row r="502" spans="7:7" ht="13.5" thickBot="1" x14ac:dyDescent="0.25">
      <c r="G502" s="52"/>
    </row>
    <row r="503" spans="7:7" ht="13.5" thickBot="1" x14ac:dyDescent="0.25">
      <c r="G503" s="52"/>
    </row>
    <row r="504" spans="7:7" ht="13.5" thickBot="1" x14ac:dyDescent="0.25">
      <c r="G504" s="52"/>
    </row>
    <row r="505" spans="7:7" ht="13.5" thickBot="1" x14ac:dyDescent="0.25">
      <c r="G505" s="52"/>
    </row>
    <row r="506" spans="7:7" ht="13.5" thickBot="1" x14ac:dyDescent="0.25">
      <c r="G506" s="52"/>
    </row>
    <row r="507" spans="7:7" ht="13.5" thickBot="1" x14ac:dyDescent="0.25">
      <c r="G507" s="52"/>
    </row>
    <row r="508" spans="7:7" ht="13.5" thickBot="1" x14ac:dyDescent="0.25">
      <c r="G508" s="52"/>
    </row>
    <row r="509" spans="7:7" ht="13.5" thickBot="1" x14ac:dyDescent="0.25">
      <c r="G509" s="52"/>
    </row>
    <row r="510" spans="7:7" ht="13.5" thickBot="1" x14ac:dyDescent="0.25">
      <c r="G510" s="52"/>
    </row>
    <row r="511" spans="7:7" ht="13.5" thickBot="1" x14ac:dyDescent="0.25">
      <c r="G511" s="52"/>
    </row>
    <row r="512" spans="7:7" ht="13.5" thickBot="1" x14ac:dyDescent="0.25">
      <c r="G512" s="52"/>
    </row>
    <row r="513" spans="7:7" ht="13.5" thickBot="1" x14ac:dyDescent="0.25">
      <c r="G513" s="52"/>
    </row>
    <row r="514" spans="7:7" ht="13.5" thickBot="1" x14ac:dyDescent="0.25">
      <c r="G514" s="52"/>
    </row>
    <row r="515" spans="7:7" ht="13.5" thickBot="1" x14ac:dyDescent="0.25">
      <c r="G515" s="52"/>
    </row>
    <row r="516" spans="7:7" ht="13.5" thickBot="1" x14ac:dyDescent="0.25">
      <c r="G516" s="52"/>
    </row>
    <row r="517" spans="7:7" ht="13.5" thickBot="1" x14ac:dyDescent="0.25">
      <c r="G517" s="52"/>
    </row>
    <row r="518" spans="7:7" ht="13.5" thickBot="1" x14ac:dyDescent="0.25">
      <c r="G518" s="52"/>
    </row>
    <row r="519" spans="7:7" ht="13.5" thickBot="1" x14ac:dyDescent="0.25">
      <c r="G519" s="52"/>
    </row>
    <row r="520" spans="7:7" ht="13.5" thickBot="1" x14ac:dyDescent="0.25">
      <c r="G520" s="52"/>
    </row>
    <row r="521" spans="7:7" ht="13.5" thickBot="1" x14ac:dyDescent="0.25">
      <c r="G521" s="52"/>
    </row>
    <row r="522" spans="7:7" ht="13.5" thickBot="1" x14ac:dyDescent="0.25">
      <c r="G522" s="52"/>
    </row>
    <row r="523" spans="7:7" ht="13.5" thickBot="1" x14ac:dyDescent="0.25">
      <c r="G523" s="52"/>
    </row>
    <row r="524" spans="7:7" ht="13.5" thickBot="1" x14ac:dyDescent="0.25">
      <c r="G524" s="52"/>
    </row>
    <row r="525" spans="7:7" ht="13.5" thickBot="1" x14ac:dyDescent="0.25">
      <c r="G525" s="52"/>
    </row>
    <row r="526" spans="7:7" ht="13.5" thickBot="1" x14ac:dyDescent="0.25">
      <c r="G526" s="52"/>
    </row>
    <row r="527" spans="7:7" ht="13.5" thickBot="1" x14ac:dyDescent="0.25">
      <c r="G527" s="52"/>
    </row>
    <row r="528" spans="7:7" ht="13.5" thickBot="1" x14ac:dyDescent="0.25">
      <c r="G528" s="52"/>
    </row>
    <row r="529" spans="7:7" ht="13.5" thickBot="1" x14ac:dyDescent="0.25">
      <c r="G529" s="52"/>
    </row>
    <row r="530" spans="7:7" ht="13.5" thickBot="1" x14ac:dyDescent="0.25">
      <c r="G530" s="52"/>
    </row>
    <row r="531" spans="7:7" ht="13.5" thickBot="1" x14ac:dyDescent="0.25">
      <c r="G531" s="52"/>
    </row>
    <row r="532" spans="7:7" ht="13.5" thickBot="1" x14ac:dyDescent="0.25">
      <c r="G532" s="52"/>
    </row>
    <row r="533" spans="7:7" ht="13.5" thickBot="1" x14ac:dyDescent="0.25">
      <c r="G533" s="52"/>
    </row>
    <row r="534" spans="7:7" ht="13.5" thickBot="1" x14ac:dyDescent="0.25">
      <c r="G534" s="52"/>
    </row>
    <row r="535" spans="7:7" ht="13.5" thickBot="1" x14ac:dyDescent="0.25">
      <c r="G535" s="52"/>
    </row>
    <row r="536" spans="7:7" ht="13.5" thickBot="1" x14ac:dyDescent="0.25">
      <c r="G536" s="52"/>
    </row>
    <row r="537" spans="7:7" ht="13.5" thickBot="1" x14ac:dyDescent="0.25">
      <c r="G537" s="52"/>
    </row>
    <row r="538" spans="7:7" ht="13.5" thickBot="1" x14ac:dyDescent="0.25">
      <c r="G538" s="52"/>
    </row>
    <row r="539" spans="7:7" ht="13.5" thickBot="1" x14ac:dyDescent="0.25">
      <c r="G539" s="52"/>
    </row>
    <row r="540" spans="7:7" ht="13.5" thickBot="1" x14ac:dyDescent="0.25">
      <c r="G540" s="52"/>
    </row>
    <row r="541" spans="7:7" ht="13.5" thickBot="1" x14ac:dyDescent="0.25">
      <c r="G541" s="52"/>
    </row>
    <row r="542" spans="7:7" ht="13.5" thickBot="1" x14ac:dyDescent="0.25">
      <c r="G542" s="52"/>
    </row>
    <row r="543" spans="7:7" ht="13.5" thickBot="1" x14ac:dyDescent="0.25">
      <c r="G543" s="52"/>
    </row>
    <row r="544" spans="7:7" ht="13.5" thickBot="1" x14ac:dyDescent="0.25">
      <c r="G544" s="52"/>
    </row>
    <row r="545" spans="7:7" ht="13.5" thickBot="1" x14ac:dyDescent="0.25">
      <c r="G545" s="52"/>
    </row>
    <row r="546" spans="7:7" ht="13.5" thickBot="1" x14ac:dyDescent="0.25">
      <c r="G546" s="52"/>
    </row>
    <row r="547" spans="7:7" ht="13.5" thickBot="1" x14ac:dyDescent="0.25">
      <c r="G547" s="52"/>
    </row>
    <row r="548" spans="7:7" ht="13.5" thickBot="1" x14ac:dyDescent="0.25">
      <c r="G548" s="52"/>
    </row>
    <row r="549" spans="7:7" ht="13.5" thickBot="1" x14ac:dyDescent="0.25">
      <c r="G549" s="52"/>
    </row>
    <row r="550" spans="7:7" ht="13.5" thickBot="1" x14ac:dyDescent="0.25">
      <c r="G550" s="52"/>
    </row>
    <row r="551" spans="7:7" ht="13.5" thickBot="1" x14ac:dyDescent="0.25">
      <c r="G551" s="52"/>
    </row>
    <row r="552" spans="7:7" ht="13.5" thickBot="1" x14ac:dyDescent="0.25">
      <c r="G552" s="52"/>
    </row>
    <row r="553" spans="7:7" ht="13.5" thickBot="1" x14ac:dyDescent="0.25">
      <c r="G553" s="52"/>
    </row>
    <row r="554" spans="7:7" ht="13.5" thickBot="1" x14ac:dyDescent="0.25">
      <c r="G554" s="52"/>
    </row>
    <row r="555" spans="7:7" ht="13.5" thickBot="1" x14ac:dyDescent="0.25">
      <c r="G555" s="52"/>
    </row>
    <row r="556" spans="7:7" ht="13.5" thickBot="1" x14ac:dyDescent="0.25">
      <c r="G556" s="52"/>
    </row>
    <row r="557" spans="7:7" ht="13.5" thickBot="1" x14ac:dyDescent="0.25">
      <c r="G557" s="52"/>
    </row>
    <row r="558" spans="7:7" ht="13.5" thickBot="1" x14ac:dyDescent="0.25">
      <c r="G558" s="52"/>
    </row>
    <row r="559" spans="7:7" ht="13.5" thickBot="1" x14ac:dyDescent="0.25">
      <c r="G559" s="52"/>
    </row>
    <row r="560" spans="7:7" ht="13.5" thickBot="1" x14ac:dyDescent="0.25">
      <c r="G560" s="52"/>
    </row>
    <row r="561" spans="7:7" ht="13.5" thickBot="1" x14ac:dyDescent="0.25">
      <c r="G561" s="52"/>
    </row>
    <row r="562" spans="7:7" ht="13.5" thickBot="1" x14ac:dyDescent="0.25">
      <c r="G562" s="52"/>
    </row>
    <row r="563" spans="7:7" ht="13.5" thickBot="1" x14ac:dyDescent="0.25">
      <c r="G563" s="52"/>
    </row>
    <row r="564" spans="7:7" ht="13.5" thickBot="1" x14ac:dyDescent="0.25">
      <c r="G564" s="52"/>
    </row>
    <row r="565" spans="7:7" ht="13.5" thickBot="1" x14ac:dyDescent="0.25">
      <c r="G565" s="52"/>
    </row>
    <row r="566" spans="7:7" ht="13.5" thickBot="1" x14ac:dyDescent="0.25">
      <c r="G566" s="52"/>
    </row>
    <row r="567" spans="7:7" ht="13.5" thickBot="1" x14ac:dyDescent="0.25">
      <c r="G567" s="52"/>
    </row>
    <row r="568" spans="7:7" ht="13.5" thickBot="1" x14ac:dyDescent="0.25">
      <c r="G568" s="52"/>
    </row>
    <row r="569" spans="7:7" ht="13.5" thickBot="1" x14ac:dyDescent="0.25">
      <c r="G569" s="52"/>
    </row>
    <row r="570" spans="7:7" ht="13.5" thickBot="1" x14ac:dyDescent="0.25">
      <c r="G570" s="52"/>
    </row>
    <row r="571" spans="7:7" ht="13.5" thickBot="1" x14ac:dyDescent="0.25">
      <c r="G571" s="52"/>
    </row>
    <row r="572" spans="7:7" ht="13.5" thickBot="1" x14ac:dyDescent="0.25">
      <c r="G572" s="52"/>
    </row>
    <row r="573" spans="7:7" ht="13.5" thickBot="1" x14ac:dyDescent="0.25">
      <c r="G573" s="52"/>
    </row>
    <row r="574" spans="7:7" ht="13.5" thickBot="1" x14ac:dyDescent="0.25">
      <c r="G574" s="52"/>
    </row>
    <row r="575" spans="7:7" ht="13.5" thickBot="1" x14ac:dyDescent="0.25">
      <c r="G575" s="52"/>
    </row>
    <row r="576" spans="7:7" ht="13.5" thickBot="1" x14ac:dyDescent="0.25">
      <c r="G576" s="52"/>
    </row>
    <row r="577" spans="7:7" ht="13.5" thickBot="1" x14ac:dyDescent="0.25">
      <c r="G577" s="52"/>
    </row>
    <row r="578" spans="7:7" ht="13.5" thickBot="1" x14ac:dyDescent="0.25">
      <c r="G578" s="52"/>
    </row>
    <row r="579" spans="7:7" ht="13.5" thickBot="1" x14ac:dyDescent="0.25">
      <c r="G579" s="52"/>
    </row>
    <row r="580" spans="7:7" ht="13.5" thickBot="1" x14ac:dyDescent="0.25">
      <c r="G580" s="52"/>
    </row>
    <row r="581" spans="7:7" ht="13.5" thickBot="1" x14ac:dyDescent="0.25">
      <c r="G581" s="52"/>
    </row>
    <row r="582" spans="7:7" ht="13.5" thickBot="1" x14ac:dyDescent="0.25">
      <c r="G582" s="52"/>
    </row>
    <row r="583" spans="7:7" ht="13.5" thickBot="1" x14ac:dyDescent="0.25">
      <c r="G583" s="52"/>
    </row>
    <row r="584" spans="7:7" ht="13.5" thickBot="1" x14ac:dyDescent="0.25">
      <c r="G584" s="52"/>
    </row>
    <row r="585" spans="7:7" ht="13.5" thickBot="1" x14ac:dyDescent="0.25">
      <c r="G585" s="52"/>
    </row>
    <row r="586" spans="7:7" ht="13.5" thickBot="1" x14ac:dyDescent="0.25">
      <c r="G586" s="52"/>
    </row>
    <row r="587" spans="7:7" ht="13.5" thickBot="1" x14ac:dyDescent="0.25">
      <c r="G587" s="52"/>
    </row>
    <row r="588" spans="7:7" ht="13.5" thickBot="1" x14ac:dyDescent="0.25">
      <c r="G588" s="52"/>
    </row>
    <row r="589" spans="7:7" ht="13.5" thickBot="1" x14ac:dyDescent="0.25">
      <c r="G589" s="52"/>
    </row>
    <row r="590" spans="7:7" ht="13.5" thickBot="1" x14ac:dyDescent="0.25">
      <c r="G590" s="52"/>
    </row>
    <row r="591" spans="7:7" ht="13.5" thickBot="1" x14ac:dyDescent="0.25">
      <c r="G591" s="52"/>
    </row>
    <row r="592" spans="7:7" ht="13.5" thickBot="1" x14ac:dyDescent="0.25">
      <c r="G592" s="52"/>
    </row>
    <row r="593" spans="7:7" ht="13.5" thickBot="1" x14ac:dyDescent="0.25">
      <c r="G593" s="52"/>
    </row>
    <row r="594" spans="7:7" ht="13.5" thickBot="1" x14ac:dyDescent="0.25">
      <c r="G594" s="52"/>
    </row>
    <row r="595" spans="7:7" ht="13.5" thickBot="1" x14ac:dyDescent="0.25">
      <c r="G595" s="52"/>
    </row>
    <row r="596" spans="7:7" ht="13.5" thickBot="1" x14ac:dyDescent="0.25">
      <c r="G596" s="52"/>
    </row>
    <row r="597" spans="7:7" ht="13.5" thickBot="1" x14ac:dyDescent="0.25">
      <c r="G597" s="52"/>
    </row>
    <row r="598" spans="7:7" ht="13.5" thickBot="1" x14ac:dyDescent="0.25">
      <c r="G598" s="52"/>
    </row>
    <row r="599" spans="7:7" ht="13.5" thickBot="1" x14ac:dyDescent="0.25">
      <c r="G599" s="52"/>
    </row>
    <row r="600" spans="7:7" ht="13.5" thickBot="1" x14ac:dyDescent="0.25">
      <c r="G600" s="52"/>
    </row>
    <row r="601" spans="7:7" ht="13.5" thickBot="1" x14ac:dyDescent="0.25">
      <c r="G601" s="52"/>
    </row>
    <row r="602" spans="7:7" ht="13.5" thickBot="1" x14ac:dyDescent="0.25">
      <c r="G602" s="52"/>
    </row>
    <row r="603" spans="7:7" ht="13.5" thickBot="1" x14ac:dyDescent="0.25">
      <c r="G603" s="52"/>
    </row>
    <row r="604" spans="7:7" ht="13.5" thickBot="1" x14ac:dyDescent="0.25">
      <c r="G604" s="52"/>
    </row>
    <row r="605" spans="7:7" ht="13.5" thickBot="1" x14ac:dyDescent="0.25">
      <c r="G605" s="52"/>
    </row>
    <row r="606" spans="7:7" ht="13.5" thickBot="1" x14ac:dyDescent="0.25">
      <c r="G606" s="52"/>
    </row>
    <row r="607" spans="7:7" ht="13.5" thickBot="1" x14ac:dyDescent="0.25">
      <c r="G607" s="52"/>
    </row>
    <row r="608" spans="7:7" ht="13.5" thickBot="1" x14ac:dyDescent="0.25">
      <c r="G608" s="52"/>
    </row>
    <row r="609" spans="7:7" ht="13.5" thickBot="1" x14ac:dyDescent="0.25">
      <c r="G609" s="52"/>
    </row>
    <row r="610" spans="7:7" ht="13.5" thickBot="1" x14ac:dyDescent="0.25">
      <c r="G610" s="52"/>
    </row>
    <row r="611" spans="7:7" ht="13.5" thickBot="1" x14ac:dyDescent="0.25">
      <c r="G611" s="52"/>
    </row>
    <row r="612" spans="7:7" ht="13.5" thickBot="1" x14ac:dyDescent="0.25">
      <c r="G612" s="52"/>
    </row>
    <row r="613" spans="7:7" ht="13.5" thickBot="1" x14ac:dyDescent="0.25">
      <c r="G613" s="52"/>
    </row>
    <row r="614" spans="7:7" ht="13.5" thickBot="1" x14ac:dyDescent="0.25">
      <c r="G614" s="52"/>
    </row>
    <row r="615" spans="7:7" ht="13.5" thickBot="1" x14ac:dyDescent="0.25">
      <c r="G615" s="52"/>
    </row>
    <row r="616" spans="7:7" ht="13.5" thickBot="1" x14ac:dyDescent="0.25">
      <c r="G616" s="52"/>
    </row>
    <row r="617" spans="7:7" ht="13.5" thickBot="1" x14ac:dyDescent="0.25">
      <c r="G617" s="52"/>
    </row>
    <row r="618" spans="7:7" ht="13.5" thickBot="1" x14ac:dyDescent="0.25">
      <c r="G618" s="52"/>
    </row>
    <row r="619" spans="7:7" ht="13.5" thickBot="1" x14ac:dyDescent="0.25">
      <c r="G619" s="52"/>
    </row>
    <row r="620" spans="7:7" ht="13.5" thickBot="1" x14ac:dyDescent="0.25">
      <c r="G620" s="52"/>
    </row>
    <row r="621" spans="7:7" ht="13.5" thickBot="1" x14ac:dyDescent="0.25">
      <c r="G621" s="52"/>
    </row>
    <row r="622" spans="7:7" ht="13.5" thickBot="1" x14ac:dyDescent="0.25">
      <c r="G622" s="52"/>
    </row>
    <row r="623" spans="7:7" ht="13.5" thickBot="1" x14ac:dyDescent="0.25">
      <c r="G623" s="52"/>
    </row>
    <row r="624" spans="7:7" ht="13.5" thickBot="1" x14ac:dyDescent="0.25">
      <c r="G624" s="52"/>
    </row>
    <row r="625" spans="7:7" ht="13.5" thickBot="1" x14ac:dyDescent="0.25">
      <c r="G625" s="52"/>
    </row>
    <row r="626" spans="7:7" ht="13.5" thickBot="1" x14ac:dyDescent="0.25">
      <c r="G626" s="52"/>
    </row>
    <row r="627" spans="7:7" ht="13.5" thickBot="1" x14ac:dyDescent="0.25">
      <c r="G627" s="52"/>
    </row>
    <row r="628" spans="7:7" ht="13.5" thickBot="1" x14ac:dyDescent="0.25">
      <c r="G628" s="52"/>
    </row>
    <row r="629" spans="7:7" ht="13.5" thickBot="1" x14ac:dyDescent="0.25">
      <c r="G629" s="52"/>
    </row>
    <row r="630" spans="7:7" ht="13.5" thickBot="1" x14ac:dyDescent="0.25">
      <c r="G630" s="52"/>
    </row>
    <row r="631" spans="7:7" ht="13.5" thickBot="1" x14ac:dyDescent="0.25">
      <c r="G631" s="52"/>
    </row>
    <row r="632" spans="7:7" ht="13.5" thickBot="1" x14ac:dyDescent="0.25">
      <c r="G632" s="52"/>
    </row>
    <row r="633" spans="7:7" ht="13.5" thickBot="1" x14ac:dyDescent="0.25">
      <c r="G633" s="52"/>
    </row>
    <row r="634" spans="7:7" ht="13.5" thickBot="1" x14ac:dyDescent="0.25">
      <c r="G634" s="52"/>
    </row>
    <row r="635" spans="7:7" ht="13.5" thickBot="1" x14ac:dyDescent="0.25">
      <c r="G635" s="52"/>
    </row>
    <row r="636" spans="7:7" ht="13.5" thickBot="1" x14ac:dyDescent="0.25">
      <c r="G636" s="52"/>
    </row>
    <row r="637" spans="7:7" ht="13.5" thickBot="1" x14ac:dyDescent="0.25">
      <c r="G637" s="52"/>
    </row>
    <row r="638" spans="7:7" ht="13.5" thickBot="1" x14ac:dyDescent="0.25">
      <c r="G638" s="52"/>
    </row>
    <row r="639" spans="7:7" ht="13.5" thickBot="1" x14ac:dyDescent="0.25">
      <c r="G639" s="52"/>
    </row>
    <row r="640" spans="7:7" ht="13.5" thickBot="1" x14ac:dyDescent="0.25">
      <c r="G640" s="52"/>
    </row>
    <row r="641" spans="7:7" ht="13.5" thickBot="1" x14ac:dyDescent="0.25">
      <c r="G641" s="52"/>
    </row>
    <row r="642" spans="7:7" ht="13.5" thickBot="1" x14ac:dyDescent="0.25">
      <c r="G642" s="52"/>
    </row>
    <row r="643" spans="7:7" ht="13.5" thickBot="1" x14ac:dyDescent="0.25">
      <c r="G643" s="52"/>
    </row>
    <row r="644" spans="7:7" ht="13.5" thickBot="1" x14ac:dyDescent="0.25">
      <c r="G644" s="52"/>
    </row>
    <row r="645" spans="7:7" ht="13.5" thickBot="1" x14ac:dyDescent="0.25">
      <c r="G645" s="52"/>
    </row>
    <row r="646" spans="7:7" ht="13.5" thickBot="1" x14ac:dyDescent="0.25">
      <c r="G646" s="52"/>
    </row>
    <row r="647" spans="7:7" ht="13.5" thickBot="1" x14ac:dyDescent="0.25">
      <c r="G647" s="52"/>
    </row>
    <row r="648" spans="7:7" ht="13.5" thickBot="1" x14ac:dyDescent="0.25">
      <c r="G648" s="52"/>
    </row>
    <row r="649" spans="7:7" ht="13.5" thickBot="1" x14ac:dyDescent="0.25">
      <c r="G649" s="52"/>
    </row>
    <row r="650" spans="7:7" ht="13.5" thickBot="1" x14ac:dyDescent="0.25">
      <c r="G650" s="52"/>
    </row>
    <row r="651" spans="7:7" ht="13.5" thickBot="1" x14ac:dyDescent="0.25">
      <c r="G651" s="52"/>
    </row>
    <row r="652" spans="7:7" ht="13.5" thickBot="1" x14ac:dyDescent="0.25">
      <c r="G652" s="52"/>
    </row>
    <row r="653" spans="7:7" ht="13.5" thickBot="1" x14ac:dyDescent="0.25">
      <c r="G653" s="52"/>
    </row>
    <row r="654" spans="7:7" ht="13.5" thickBot="1" x14ac:dyDescent="0.25">
      <c r="G654" s="52"/>
    </row>
    <row r="655" spans="7:7" ht="13.5" thickBot="1" x14ac:dyDescent="0.25">
      <c r="G655" s="52"/>
    </row>
    <row r="656" spans="7:7" ht="13.5" thickBot="1" x14ac:dyDescent="0.25">
      <c r="G656" s="52"/>
    </row>
    <row r="657" spans="7:7" ht="13.5" thickBot="1" x14ac:dyDescent="0.25">
      <c r="G657" s="52"/>
    </row>
    <row r="658" spans="7:7" ht="13.5" thickBot="1" x14ac:dyDescent="0.25">
      <c r="G658" s="52"/>
    </row>
    <row r="659" spans="7:7" ht="13.5" thickBot="1" x14ac:dyDescent="0.25">
      <c r="G659" s="52"/>
    </row>
    <row r="660" spans="7:7" ht="13.5" thickBot="1" x14ac:dyDescent="0.25">
      <c r="G660" s="52"/>
    </row>
    <row r="661" spans="7:7" ht="13.5" thickBot="1" x14ac:dyDescent="0.25">
      <c r="G661" s="52"/>
    </row>
    <row r="662" spans="7:7" ht="13.5" thickBot="1" x14ac:dyDescent="0.25">
      <c r="G662" s="52"/>
    </row>
    <row r="663" spans="7:7" ht="13.5" thickBot="1" x14ac:dyDescent="0.25">
      <c r="G663" s="52"/>
    </row>
    <row r="664" spans="7:7" ht="13.5" thickBot="1" x14ac:dyDescent="0.25">
      <c r="G664" s="52"/>
    </row>
    <row r="665" spans="7:7" ht="13.5" thickBot="1" x14ac:dyDescent="0.25">
      <c r="G665" s="52"/>
    </row>
    <row r="666" spans="7:7" ht="13.5" thickBot="1" x14ac:dyDescent="0.25">
      <c r="G666" s="52"/>
    </row>
    <row r="667" spans="7:7" ht="13.5" thickBot="1" x14ac:dyDescent="0.25">
      <c r="G667" s="52"/>
    </row>
    <row r="668" spans="7:7" ht="13.5" thickBot="1" x14ac:dyDescent="0.25">
      <c r="G668" s="52"/>
    </row>
    <row r="669" spans="7:7" ht="13.5" thickBot="1" x14ac:dyDescent="0.25">
      <c r="G669" s="52"/>
    </row>
    <row r="670" spans="7:7" ht="13.5" thickBot="1" x14ac:dyDescent="0.25">
      <c r="G670" s="52"/>
    </row>
    <row r="671" spans="7:7" ht="13.5" thickBot="1" x14ac:dyDescent="0.25">
      <c r="G671" s="52"/>
    </row>
    <row r="672" spans="7:7" ht="13.5" thickBot="1" x14ac:dyDescent="0.25">
      <c r="G672" s="52"/>
    </row>
    <row r="673" spans="7:7" ht="13.5" thickBot="1" x14ac:dyDescent="0.25">
      <c r="G673" s="52"/>
    </row>
    <row r="674" spans="7:7" ht="13.5" thickBot="1" x14ac:dyDescent="0.25">
      <c r="G674" s="52"/>
    </row>
    <row r="675" spans="7:7" ht="13.5" thickBot="1" x14ac:dyDescent="0.25">
      <c r="G675" s="52"/>
    </row>
    <row r="676" spans="7:7" ht="13.5" thickBot="1" x14ac:dyDescent="0.25">
      <c r="G676" s="52"/>
    </row>
    <row r="677" spans="7:7" ht="13.5" thickBot="1" x14ac:dyDescent="0.25">
      <c r="G677" s="52"/>
    </row>
    <row r="678" spans="7:7" ht="13.5" thickBot="1" x14ac:dyDescent="0.25">
      <c r="G678" s="52"/>
    </row>
    <row r="679" spans="7:7" ht="13.5" thickBot="1" x14ac:dyDescent="0.25">
      <c r="G679" s="52"/>
    </row>
    <row r="680" spans="7:7" ht="13.5" thickBot="1" x14ac:dyDescent="0.25">
      <c r="G680" s="52"/>
    </row>
    <row r="681" spans="7:7" ht="13.5" thickBot="1" x14ac:dyDescent="0.25">
      <c r="G681" s="52"/>
    </row>
    <row r="682" spans="7:7" ht="13.5" thickBot="1" x14ac:dyDescent="0.25">
      <c r="G682" s="52"/>
    </row>
    <row r="683" spans="7:7" ht="13.5" thickBot="1" x14ac:dyDescent="0.25">
      <c r="G683" s="52"/>
    </row>
    <row r="684" spans="7:7" ht="13.5" thickBot="1" x14ac:dyDescent="0.25">
      <c r="G684" s="52"/>
    </row>
    <row r="685" spans="7:7" ht="13.5" thickBot="1" x14ac:dyDescent="0.25">
      <c r="G685" s="52"/>
    </row>
    <row r="686" spans="7:7" ht="13.5" thickBot="1" x14ac:dyDescent="0.25">
      <c r="G686" s="52"/>
    </row>
    <row r="687" spans="7:7" ht="13.5" thickBot="1" x14ac:dyDescent="0.25">
      <c r="G687" s="52"/>
    </row>
    <row r="688" spans="7:7" ht="13.5" thickBot="1" x14ac:dyDescent="0.25">
      <c r="G688" s="52"/>
    </row>
    <row r="689" spans="7:7" ht="13.5" thickBot="1" x14ac:dyDescent="0.25">
      <c r="G689" s="52"/>
    </row>
    <row r="690" spans="7:7" ht="13.5" thickBot="1" x14ac:dyDescent="0.25">
      <c r="G690" s="52"/>
    </row>
    <row r="691" spans="7:7" ht="13.5" thickBot="1" x14ac:dyDescent="0.25">
      <c r="G691" s="52"/>
    </row>
    <row r="692" spans="7:7" ht="13.5" thickBot="1" x14ac:dyDescent="0.25">
      <c r="G692" s="52"/>
    </row>
    <row r="693" spans="7:7" ht="13.5" thickBot="1" x14ac:dyDescent="0.25">
      <c r="G693" s="52"/>
    </row>
    <row r="694" spans="7:7" ht="13.5" thickBot="1" x14ac:dyDescent="0.25">
      <c r="G694" s="52"/>
    </row>
    <row r="695" spans="7:7" ht="13.5" thickBot="1" x14ac:dyDescent="0.25">
      <c r="G695" s="52"/>
    </row>
    <row r="696" spans="7:7" ht="13.5" thickBot="1" x14ac:dyDescent="0.25">
      <c r="G696" s="52"/>
    </row>
    <row r="697" spans="7:7" ht="13.5" thickBot="1" x14ac:dyDescent="0.25">
      <c r="G697" s="52"/>
    </row>
    <row r="698" spans="7:7" ht="13.5" thickBot="1" x14ac:dyDescent="0.25">
      <c r="G698" s="52"/>
    </row>
    <row r="699" spans="7:7" ht="13.5" thickBot="1" x14ac:dyDescent="0.25">
      <c r="G699" s="52"/>
    </row>
    <row r="700" spans="7:7" ht="13.5" thickBot="1" x14ac:dyDescent="0.25">
      <c r="G700" s="52"/>
    </row>
    <row r="701" spans="7:7" ht="13.5" thickBot="1" x14ac:dyDescent="0.25">
      <c r="G701" s="52"/>
    </row>
    <row r="702" spans="7:7" ht="13.5" thickBot="1" x14ac:dyDescent="0.25">
      <c r="G702" s="52"/>
    </row>
    <row r="703" spans="7:7" ht="13.5" thickBot="1" x14ac:dyDescent="0.25">
      <c r="G703" s="52"/>
    </row>
    <row r="704" spans="7:7" ht="13.5" thickBot="1" x14ac:dyDescent="0.25">
      <c r="G704" s="52"/>
    </row>
    <row r="705" spans="7:7" ht="13.5" thickBot="1" x14ac:dyDescent="0.25">
      <c r="G705" s="52"/>
    </row>
    <row r="706" spans="7:7" ht="13.5" thickBot="1" x14ac:dyDescent="0.25">
      <c r="G706" s="52"/>
    </row>
    <row r="707" spans="7:7" ht="13.5" thickBot="1" x14ac:dyDescent="0.25">
      <c r="G707" s="52"/>
    </row>
    <row r="708" spans="7:7" ht="13.5" thickBot="1" x14ac:dyDescent="0.25">
      <c r="G708" s="52"/>
    </row>
    <row r="709" spans="7:7" ht="13.5" thickBot="1" x14ac:dyDescent="0.25">
      <c r="G709" s="52"/>
    </row>
    <row r="710" spans="7:7" ht="13.5" thickBot="1" x14ac:dyDescent="0.25">
      <c r="G710" s="52"/>
    </row>
    <row r="711" spans="7:7" ht="13.5" thickBot="1" x14ac:dyDescent="0.25">
      <c r="G711" s="52"/>
    </row>
    <row r="712" spans="7:7" ht="13.5" thickBot="1" x14ac:dyDescent="0.25">
      <c r="G712" s="52"/>
    </row>
    <row r="713" spans="7:7" ht="13.5" thickBot="1" x14ac:dyDescent="0.25">
      <c r="G713" s="52"/>
    </row>
    <row r="714" spans="7:7" ht="13.5" thickBot="1" x14ac:dyDescent="0.25">
      <c r="G714" s="52"/>
    </row>
    <row r="715" spans="7:7" ht="13.5" thickBot="1" x14ac:dyDescent="0.25">
      <c r="G715" s="52"/>
    </row>
    <row r="716" spans="7:7" ht="13.5" thickBot="1" x14ac:dyDescent="0.25">
      <c r="G716" s="52"/>
    </row>
    <row r="717" spans="7:7" ht="13.5" thickBot="1" x14ac:dyDescent="0.25">
      <c r="G717" s="52"/>
    </row>
    <row r="718" spans="7:7" ht="13.5" thickBot="1" x14ac:dyDescent="0.25">
      <c r="G718" s="52"/>
    </row>
    <row r="719" spans="7:7" ht="13.5" thickBot="1" x14ac:dyDescent="0.25">
      <c r="G719" s="52"/>
    </row>
    <row r="720" spans="7:7" ht="13.5" thickBot="1" x14ac:dyDescent="0.25">
      <c r="G720" s="52"/>
    </row>
    <row r="721" spans="7:7" ht="13.5" thickBot="1" x14ac:dyDescent="0.25">
      <c r="G721" s="52"/>
    </row>
    <row r="722" spans="7:7" ht="13.5" thickBot="1" x14ac:dyDescent="0.25">
      <c r="G722" s="52"/>
    </row>
    <row r="723" spans="7:7" ht="13.5" thickBot="1" x14ac:dyDescent="0.25">
      <c r="G723" s="52"/>
    </row>
    <row r="724" spans="7:7" ht="13.5" thickBot="1" x14ac:dyDescent="0.25">
      <c r="G724" s="52"/>
    </row>
    <row r="725" spans="7:7" ht="13.5" thickBot="1" x14ac:dyDescent="0.25">
      <c r="G725" s="52"/>
    </row>
    <row r="726" spans="7:7" ht="13.5" thickBot="1" x14ac:dyDescent="0.25">
      <c r="G726" s="52"/>
    </row>
    <row r="727" spans="7:7" ht="13.5" thickBot="1" x14ac:dyDescent="0.25">
      <c r="G727" s="52"/>
    </row>
    <row r="728" spans="7:7" ht="13.5" thickBot="1" x14ac:dyDescent="0.25">
      <c r="G728" s="52"/>
    </row>
    <row r="729" spans="7:7" ht="13.5" thickBot="1" x14ac:dyDescent="0.25">
      <c r="G729" s="52"/>
    </row>
    <row r="730" spans="7:7" ht="13.5" thickBot="1" x14ac:dyDescent="0.25">
      <c r="G730" s="52"/>
    </row>
    <row r="731" spans="7:7" ht="13.5" thickBot="1" x14ac:dyDescent="0.25">
      <c r="G731" s="52"/>
    </row>
    <row r="732" spans="7:7" ht="13.5" thickBot="1" x14ac:dyDescent="0.25">
      <c r="G732" s="52"/>
    </row>
    <row r="733" spans="7:7" ht="13.5" thickBot="1" x14ac:dyDescent="0.25">
      <c r="G733" s="52"/>
    </row>
    <row r="734" spans="7:7" ht="13.5" thickBot="1" x14ac:dyDescent="0.25">
      <c r="G734" s="52"/>
    </row>
    <row r="735" spans="7:7" ht="13.5" thickBot="1" x14ac:dyDescent="0.25">
      <c r="G735" s="52"/>
    </row>
    <row r="736" spans="7:7" ht="13.5" thickBot="1" x14ac:dyDescent="0.25">
      <c r="G736" s="52"/>
    </row>
    <row r="737" spans="7:7" ht="13.5" thickBot="1" x14ac:dyDescent="0.25">
      <c r="G737" s="52"/>
    </row>
    <row r="738" spans="7:7" ht="13.5" thickBot="1" x14ac:dyDescent="0.25">
      <c r="G738" s="52"/>
    </row>
    <row r="739" spans="7:7" ht="13.5" thickBot="1" x14ac:dyDescent="0.25">
      <c r="G739" s="52"/>
    </row>
    <row r="740" spans="7:7" ht="13.5" thickBot="1" x14ac:dyDescent="0.25">
      <c r="G740" s="52"/>
    </row>
    <row r="741" spans="7:7" ht="13.5" thickBot="1" x14ac:dyDescent="0.25">
      <c r="G741" s="52"/>
    </row>
    <row r="742" spans="7:7" ht="13.5" thickBot="1" x14ac:dyDescent="0.25">
      <c r="G742" s="52"/>
    </row>
    <row r="743" spans="7:7" ht="13.5" thickBot="1" x14ac:dyDescent="0.25">
      <c r="G743" s="52"/>
    </row>
    <row r="744" spans="7:7" ht="13.5" thickBot="1" x14ac:dyDescent="0.25">
      <c r="G744" s="52"/>
    </row>
    <row r="745" spans="7:7" ht="13.5" thickBot="1" x14ac:dyDescent="0.25">
      <c r="G745" s="52"/>
    </row>
    <row r="746" spans="7:7" ht="13.5" thickBot="1" x14ac:dyDescent="0.25">
      <c r="G746" s="52"/>
    </row>
    <row r="747" spans="7:7" ht="13.5" thickBot="1" x14ac:dyDescent="0.25">
      <c r="G747" s="52"/>
    </row>
    <row r="748" spans="7:7" ht="13.5" thickBot="1" x14ac:dyDescent="0.25">
      <c r="G748" s="52"/>
    </row>
    <row r="749" spans="7:7" ht="13.5" thickBot="1" x14ac:dyDescent="0.25">
      <c r="G749" s="52"/>
    </row>
    <row r="750" spans="7:7" ht="13.5" thickBot="1" x14ac:dyDescent="0.25">
      <c r="G750" s="52"/>
    </row>
    <row r="751" spans="7:7" ht="13.5" thickBot="1" x14ac:dyDescent="0.25">
      <c r="G751" s="52"/>
    </row>
    <row r="752" spans="7:7" ht="13.5" thickBot="1" x14ac:dyDescent="0.25">
      <c r="G752" s="52"/>
    </row>
    <row r="753" spans="7:7" ht="13.5" thickBot="1" x14ac:dyDescent="0.25">
      <c r="G753" s="52"/>
    </row>
    <row r="754" spans="7:7" ht="13.5" thickBot="1" x14ac:dyDescent="0.25">
      <c r="G754" s="52"/>
    </row>
    <row r="755" spans="7:7" ht="13.5" thickBot="1" x14ac:dyDescent="0.25">
      <c r="G755" s="52"/>
    </row>
    <row r="756" spans="7:7" ht="13.5" thickBot="1" x14ac:dyDescent="0.25">
      <c r="G756" s="52"/>
    </row>
    <row r="757" spans="7:7" ht="13.5" thickBot="1" x14ac:dyDescent="0.25">
      <c r="G757" s="52"/>
    </row>
    <row r="758" spans="7:7" ht="13.5" thickBot="1" x14ac:dyDescent="0.25">
      <c r="G758" s="52"/>
    </row>
    <row r="759" spans="7:7" ht="13.5" thickBot="1" x14ac:dyDescent="0.25">
      <c r="G759" s="52"/>
    </row>
    <row r="760" spans="7:7" ht="13.5" thickBot="1" x14ac:dyDescent="0.25">
      <c r="G760" s="52"/>
    </row>
    <row r="761" spans="7:7" ht="13.5" thickBot="1" x14ac:dyDescent="0.25">
      <c r="G761" s="52"/>
    </row>
    <row r="762" spans="7:7" ht="13.5" thickBot="1" x14ac:dyDescent="0.25">
      <c r="G762" s="52"/>
    </row>
    <row r="763" spans="7:7" ht="13.5" thickBot="1" x14ac:dyDescent="0.25">
      <c r="G763" s="52"/>
    </row>
    <row r="764" spans="7:7" ht="13.5" thickBot="1" x14ac:dyDescent="0.25">
      <c r="G764" s="52"/>
    </row>
    <row r="765" spans="7:7" ht="13.5" thickBot="1" x14ac:dyDescent="0.25">
      <c r="G765" s="52"/>
    </row>
    <row r="766" spans="7:7" ht="13.5" thickBot="1" x14ac:dyDescent="0.25">
      <c r="G766" s="52"/>
    </row>
    <row r="767" spans="7:7" ht="13.5" thickBot="1" x14ac:dyDescent="0.25">
      <c r="G767" s="52"/>
    </row>
    <row r="768" spans="7:7" ht="13.5" thickBot="1" x14ac:dyDescent="0.25">
      <c r="G768" s="52"/>
    </row>
    <row r="769" spans="7:7" ht="13.5" thickBot="1" x14ac:dyDescent="0.25">
      <c r="G769" s="52"/>
    </row>
    <row r="770" spans="7:7" ht="13.5" thickBot="1" x14ac:dyDescent="0.25">
      <c r="G770" s="52"/>
    </row>
    <row r="771" spans="7:7" ht="13.5" thickBot="1" x14ac:dyDescent="0.25">
      <c r="G771" s="52"/>
    </row>
    <row r="772" spans="7:7" ht="13.5" thickBot="1" x14ac:dyDescent="0.25">
      <c r="G772" s="52"/>
    </row>
    <row r="773" spans="7:7" ht="13.5" thickBot="1" x14ac:dyDescent="0.25">
      <c r="G773" s="52"/>
    </row>
    <row r="774" spans="7:7" ht="13.5" thickBot="1" x14ac:dyDescent="0.25">
      <c r="G774" s="52"/>
    </row>
    <row r="775" spans="7:7" ht="13.5" thickBot="1" x14ac:dyDescent="0.25">
      <c r="G775" s="52"/>
    </row>
    <row r="776" spans="7:7" ht="13.5" thickBot="1" x14ac:dyDescent="0.25">
      <c r="G776" s="52"/>
    </row>
    <row r="777" spans="7:7" ht="13.5" thickBot="1" x14ac:dyDescent="0.25">
      <c r="G777" s="52"/>
    </row>
    <row r="778" spans="7:7" ht="13.5" thickBot="1" x14ac:dyDescent="0.25">
      <c r="G778" s="52"/>
    </row>
    <row r="779" spans="7:7" ht="13.5" thickBot="1" x14ac:dyDescent="0.25">
      <c r="G779" s="52"/>
    </row>
    <row r="780" spans="7:7" ht="13.5" thickBot="1" x14ac:dyDescent="0.25">
      <c r="G780" s="52"/>
    </row>
    <row r="781" spans="7:7" ht="13.5" thickBot="1" x14ac:dyDescent="0.25">
      <c r="G781" s="52"/>
    </row>
    <row r="782" spans="7:7" ht="13.5" thickBot="1" x14ac:dyDescent="0.25">
      <c r="G782" s="52"/>
    </row>
    <row r="783" spans="7:7" ht="13.5" thickBot="1" x14ac:dyDescent="0.25">
      <c r="G783" s="52"/>
    </row>
    <row r="784" spans="7:7" ht="13.5" thickBot="1" x14ac:dyDescent="0.25">
      <c r="G784" s="52"/>
    </row>
    <row r="785" spans="7:7" ht="13.5" thickBot="1" x14ac:dyDescent="0.25">
      <c r="G785" s="52"/>
    </row>
    <row r="786" spans="7:7" ht="13.5" thickBot="1" x14ac:dyDescent="0.25">
      <c r="G786" s="52"/>
    </row>
    <row r="787" spans="7:7" ht="13.5" thickBot="1" x14ac:dyDescent="0.25">
      <c r="G787" s="52"/>
    </row>
    <row r="788" spans="7:7" ht="13.5" thickBot="1" x14ac:dyDescent="0.25">
      <c r="G788" s="52"/>
    </row>
    <row r="789" spans="7:7" ht="13.5" thickBot="1" x14ac:dyDescent="0.25">
      <c r="G789" s="52"/>
    </row>
    <row r="790" spans="7:7" ht="13.5" thickBot="1" x14ac:dyDescent="0.25">
      <c r="G790" s="52"/>
    </row>
    <row r="791" spans="7:7" ht="13.5" thickBot="1" x14ac:dyDescent="0.25">
      <c r="G791" s="52"/>
    </row>
    <row r="792" spans="7:7" ht="13.5" thickBot="1" x14ac:dyDescent="0.25">
      <c r="G792" s="52"/>
    </row>
    <row r="793" spans="7:7" ht="13.5" thickBot="1" x14ac:dyDescent="0.25">
      <c r="G793" s="52"/>
    </row>
    <row r="794" spans="7:7" ht="13.5" thickBot="1" x14ac:dyDescent="0.25">
      <c r="G794" s="52"/>
    </row>
    <row r="795" spans="7:7" ht="13.5" thickBot="1" x14ac:dyDescent="0.25">
      <c r="G795" s="52"/>
    </row>
    <row r="796" spans="7:7" ht="13.5" thickBot="1" x14ac:dyDescent="0.25">
      <c r="G796" s="52"/>
    </row>
    <row r="797" spans="7:7" ht="13.5" thickBot="1" x14ac:dyDescent="0.25">
      <c r="G797" s="52"/>
    </row>
    <row r="798" spans="7:7" ht="13.5" thickBot="1" x14ac:dyDescent="0.25">
      <c r="G798" s="52"/>
    </row>
    <row r="799" spans="7:7" ht="13.5" thickBot="1" x14ac:dyDescent="0.25">
      <c r="G799" s="52"/>
    </row>
    <row r="800" spans="7:7" ht="13.5" thickBot="1" x14ac:dyDescent="0.25">
      <c r="G800" s="52"/>
    </row>
    <row r="801" spans="7:7" ht="13.5" thickBot="1" x14ac:dyDescent="0.25">
      <c r="G801" s="52"/>
    </row>
    <row r="802" spans="7:7" ht="13.5" thickBot="1" x14ac:dyDescent="0.25">
      <c r="G802" s="52"/>
    </row>
    <row r="803" spans="7:7" ht="13.5" thickBot="1" x14ac:dyDescent="0.25">
      <c r="G803" s="52"/>
    </row>
    <row r="804" spans="7:7" ht="13.5" thickBot="1" x14ac:dyDescent="0.25">
      <c r="G804" s="52"/>
    </row>
    <row r="805" spans="7:7" ht="13.5" thickBot="1" x14ac:dyDescent="0.25">
      <c r="G805" s="52"/>
    </row>
    <row r="806" spans="7:7" ht="13.5" thickBot="1" x14ac:dyDescent="0.25">
      <c r="G806" s="52"/>
    </row>
    <row r="807" spans="7:7" ht="13.5" thickBot="1" x14ac:dyDescent="0.25">
      <c r="G807" s="52"/>
    </row>
    <row r="808" spans="7:7" ht="13.5" thickBot="1" x14ac:dyDescent="0.25">
      <c r="G808" s="52"/>
    </row>
    <row r="809" spans="7:7" ht="13.5" thickBot="1" x14ac:dyDescent="0.25">
      <c r="G809" s="52"/>
    </row>
    <row r="810" spans="7:7" ht="13.5" thickBot="1" x14ac:dyDescent="0.25">
      <c r="G810" s="52"/>
    </row>
    <row r="811" spans="7:7" ht="13.5" thickBot="1" x14ac:dyDescent="0.25">
      <c r="G811" s="52"/>
    </row>
    <row r="812" spans="7:7" ht="13.5" thickBot="1" x14ac:dyDescent="0.25">
      <c r="G812" s="52"/>
    </row>
    <row r="813" spans="7:7" ht="13.5" thickBot="1" x14ac:dyDescent="0.25">
      <c r="G813" s="52"/>
    </row>
    <row r="814" spans="7:7" ht="13.5" thickBot="1" x14ac:dyDescent="0.25">
      <c r="G814" s="52"/>
    </row>
    <row r="815" spans="7:7" ht="13.5" thickBot="1" x14ac:dyDescent="0.25">
      <c r="G815" s="52"/>
    </row>
    <row r="816" spans="7:7" ht="13.5" thickBot="1" x14ac:dyDescent="0.25">
      <c r="G816" s="52"/>
    </row>
    <row r="817" spans="7:7" ht="13.5" thickBot="1" x14ac:dyDescent="0.25">
      <c r="G817" s="52"/>
    </row>
    <row r="818" spans="7:7" ht="13.5" thickBot="1" x14ac:dyDescent="0.25">
      <c r="G818" s="52"/>
    </row>
    <row r="819" spans="7:7" ht="13.5" thickBot="1" x14ac:dyDescent="0.25">
      <c r="G819" s="52"/>
    </row>
    <row r="820" spans="7:7" ht="13.5" thickBot="1" x14ac:dyDescent="0.25">
      <c r="G820" s="52"/>
    </row>
    <row r="821" spans="7:7" ht="13.5" thickBot="1" x14ac:dyDescent="0.25">
      <c r="G821" s="52"/>
    </row>
    <row r="822" spans="7:7" ht="13.5" thickBot="1" x14ac:dyDescent="0.25">
      <c r="G822" s="52"/>
    </row>
    <row r="823" spans="7:7" ht="13.5" thickBot="1" x14ac:dyDescent="0.25">
      <c r="G823" s="52"/>
    </row>
    <row r="824" spans="7:7" ht="13.5" thickBot="1" x14ac:dyDescent="0.25">
      <c r="G824" s="52"/>
    </row>
    <row r="825" spans="7:7" ht="13.5" thickBot="1" x14ac:dyDescent="0.25">
      <c r="G825" s="52"/>
    </row>
    <row r="826" spans="7:7" ht="13.5" thickBot="1" x14ac:dyDescent="0.25">
      <c r="G826" s="52"/>
    </row>
    <row r="827" spans="7:7" ht="13.5" thickBot="1" x14ac:dyDescent="0.25">
      <c r="G827" s="52"/>
    </row>
    <row r="828" spans="7:7" ht="13.5" thickBot="1" x14ac:dyDescent="0.25">
      <c r="G828" s="52"/>
    </row>
    <row r="829" spans="7:7" ht="13.5" thickBot="1" x14ac:dyDescent="0.25">
      <c r="G829" s="52"/>
    </row>
    <row r="830" spans="7:7" ht="13.5" thickBot="1" x14ac:dyDescent="0.25">
      <c r="G830" s="52"/>
    </row>
    <row r="831" spans="7:7" ht="13.5" thickBot="1" x14ac:dyDescent="0.25">
      <c r="G831" s="52"/>
    </row>
    <row r="832" spans="7:7" ht="13.5" thickBot="1" x14ac:dyDescent="0.25">
      <c r="G832" s="52"/>
    </row>
    <row r="833" spans="7:7" ht="13.5" thickBot="1" x14ac:dyDescent="0.25">
      <c r="G833" s="52"/>
    </row>
    <row r="834" spans="7:7" ht="13.5" thickBot="1" x14ac:dyDescent="0.25">
      <c r="G834" s="52"/>
    </row>
    <row r="835" spans="7:7" ht="13.5" thickBot="1" x14ac:dyDescent="0.25">
      <c r="G835" s="52"/>
    </row>
    <row r="836" spans="7:7" ht="13.5" thickBot="1" x14ac:dyDescent="0.25">
      <c r="G836" s="52"/>
    </row>
    <row r="837" spans="7:7" ht="13.5" thickBot="1" x14ac:dyDescent="0.25">
      <c r="G837" s="52"/>
    </row>
    <row r="838" spans="7:7" ht="13.5" thickBot="1" x14ac:dyDescent="0.25">
      <c r="G838" s="52"/>
    </row>
    <row r="839" spans="7:7" ht="13.5" thickBot="1" x14ac:dyDescent="0.25">
      <c r="G839" s="52"/>
    </row>
    <row r="840" spans="7:7" ht="13.5" thickBot="1" x14ac:dyDescent="0.25">
      <c r="G840" s="52"/>
    </row>
    <row r="841" spans="7:7" ht="13.5" thickBot="1" x14ac:dyDescent="0.25">
      <c r="G841" s="52"/>
    </row>
    <row r="842" spans="7:7" ht="13.5" thickBot="1" x14ac:dyDescent="0.25">
      <c r="G842" s="52"/>
    </row>
    <row r="843" spans="7:7" ht="13.5" thickBot="1" x14ac:dyDescent="0.25">
      <c r="G843" s="52"/>
    </row>
    <row r="844" spans="7:7" ht="13.5" thickBot="1" x14ac:dyDescent="0.25">
      <c r="G844" s="52"/>
    </row>
    <row r="845" spans="7:7" ht="13.5" thickBot="1" x14ac:dyDescent="0.25">
      <c r="G845" s="52"/>
    </row>
    <row r="846" spans="7:7" ht="13.5" thickBot="1" x14ac:dyDescent="0.25">
      <c r="G846" s="52"/>
    </row>
    <row r="847" spans="7:7" ht="13.5" thickBot="1" x14ac:dyDescent="0.25">
      <c r="G847" s="52"/>
    </row>
    <row r="848" spans="7:7" ht="13.5" thickBot="1" x14ac:dyDescent="0.25">
      <c r="G848" s="52"/>
    </row>
    <row r="849" spans="7:7" ht="13.5" thickBot="1" x14ac:dyDescent="0.25">
      <c r="G849" s="52"/>
    </row>
    <row r="850" spans="7:7" ht="13.5" thickBot="1" x14ac:dyDescent="0.25">
      <c r="G850" s="52"/>
    </row>
    <row r="851" spans="7:7" ht="13.5" thickBot="1" x14ac:dyDescent="0.25">
      <c r="G851" s="52"/>
    </row>
    <row r="852" spans="7:7" ht="13.5" thickBot="1" x14ac:dyDescent="0.25">
      <c r="G852" s="52"/>
    </row>
    <row r="853" spans="7:7" ht="13.5" thickBot="1" x14ac:dyDescent="0.25">
      <c r="G853" s="52"/>
    </row>
    <row r="854" spans="7:7" ht="13.5" thickBot="1" x14ac:dyDescent="0.25">
      <c r="G854" s="52"/>
    </row>
    <row r="855" spans="7:7" ht="13.5" thickBot="1" x14ac:dyDescent="0.25">
      <c r="G855" s="52"/>
    </row>
    <row r="856" spans="7:7" ht="13.5" thickBot="1" x14ac:dyDescent="0.25">
      <c r="G856" s="52"/>
    </row>
    <row r="857" spans="7:7" ht="13.5" thickBot="1" x14ac:dyDescent="0.25">
      <c r="G857" s="52"/>
    </row>
    <row r="858" spans="7:7" ht="13.5" thickBot="1" x14ac:dyDescent="0.25">
      <c r="G858" s="52"/>
    </row>
    <row r="859" spans="7:7" ht="13.5" thickBot="1" x14ac:dyDescent="0.25">
      <c r="G859" s="52"/>
    </row>
    <row r="860" spans="7:7" ht="13.5" thickBot="1" x14ac:dyDescent="0.25">
      <c r="G860" s="52"/>
    </row>
    <row r="861" spans="7:7" ht="13.5" thickBot="1" x14ac:dyDescent="0.25">
      <c r="G861" s="52"/>
    </row>
    <row r="862" spans="7:7" ht="13.5" thickBot="1" x14ac:dyDescent="0.25">
      <c r="G862" s="52"/>
    </row>
    <row r="863" spans="7:7" ht="13.5" thickBot="1" x14ac:dyDescent="0.25">
      <c r="G863" s="52"/>
    </row>
    <row r="864" spans="7:7" ht="13.5" thickBot="1" x14ac:dyDescent="0.25">
      <c r="G864" s="52"/>
    </row>
    <row r="865" spans="7:7" ht="13.5" thickBot="1" x14ac:dyDescent="0.25">
      <c r="G865" s="52"/>
    </row>
    <row r="866" spans="7:7" ht="13.5" thickBot="1" x14ac:dyDescent="0.25">
      <c r="G866" s="52"/>
    </row>
    <row r="867" spans="7:7" ht="13.5" thickBot="1" x14ac:dyDescent="0.25">
      <c r="G867" s="52"/>
    </row>
    <row r="868" spans="7:7" ht="13.5" thickBot="1" x14ac:dyDescent="0.25">
      <c r="G868" s="52"/>
    </row>
    <row r="869" spans="7:7" ht="13.5" thickBot="1" x14ac:dyDescent="0.25">
      <c r="G869" s="52"/>
    </row>
    <row r="870" spans="7:7" ht="13.5" thickBot="1" x14ac:dyDescent="0.25">
      <c r="G870" s="52"/>
    </row>
    <row r="871" spans="7:7" ht="13.5" thickBot="1" x14ac:dyDescent="0.25">
      <c r="G871" s="52"/>
    </row>
    <row r="872" spans="7:7" ht="13.5" thickBot="1" x14ac:dyDescent="0.25">
      <c r="G872" s="52"/>
    </row>
    <row r="873" spans="7:7" ht="13.5" thickBot="1" x14ac:dyDescent="0.25">
      <c r="G873" s="52"/>
    </row>
    <row r="874" spans="7:7" ht="13.5" thickBot="1" x14ac:dyDescent="0.25">
      <c r="G874" s="52"/>
    </row>
    <row r="875" spans="7:7" ht="13.5" thickBot="1" x14ac:dyDescent="0.25">
      <c r="G875" s="52"/>
    </row>
    <row r="876" spans="7:7" ht="13.5" thickBot="1" x14ac:dyDescent="0.25">
      <c r="G876" s="52"/>
    </row>
    <row r="877" spans="7:7" ht="13.5" thickBot="1" x14ac:dyDescent="0.25">
      <c r="G877" s="52"/>
    </row>
    <row r="878" spans="7:7" ht="13.5" thickBot="1" x14ac:dyDescent="0.25">
      <c r="G878" s="52"/>
    </row>
    <row r="879" spans="7:7" ht="13.5" thickBot="1" x14ac:dyDescent="0.25">
      <c r="G879" s="52"/>
    </row>
    <row r="880" spans="7:7" ht="13.5" thickBot="1" x14ac:dyDescent="0.25">
      <c r="G880" s="52"/>
    </row>
    <row r="881" spans="7:7" ht="13.5" thickBot="1" x14ac:dyDescent="0.25">
      <c r="G881" s="52"/>
    </row>
    <row r="882" spans="7:7" ht="13.5" thickBot="1" x14ac:dyDescent="0.25">
      <c r="G882" s="52"/>
    </row>
    <row r="883" spans="7:7" ht="13.5" thickBot="1" x14ac:dyDescent="0.25">
      <c r="G883" s="52"/>
    </row>
    <row r="884" spans="7:7" ht="13.5" thickBot="1" x14ac:dyDescent="0.25">
      <c r="G884" s="52"/>
    </row>
    <row r="885" spans="7:7" ht="13.5" thickBot="1" x14ac:dyDescent="0.25">
      <c r="G885" s="52"/>
    </row>
    <row r="886" spans="7:7" ht="13.5" thickBot="1" x14ac:dyDescent="0.25">
      <c r="G886" s="52"/>
    </row>
    <row r="887" spans="7:7" ht="13.5" thickBot="1" x14ac:dyDescent="0.25">
      <c r="G887" s="52"/>
    </row>
    <row r="888" spans="7:7" ht="13.5" thickBot="1" x14ac:dyDescent="0.25">
      <c r="G888" s="52"/>
    </row>
    <row r="889" spans="7:7" ht="13.5" thickBot="1" x14ac:dyDescent="0.25">
      <c r="G889" s="52"/>
    </row>
    <row r="890" spans="7:7" ht="13.5" thickBot="1" x14ac:dyDescent="0.25">
      <c r="G890" s="52"/>
    </row>
    <row r="891" spans="7:7" ht="13.5" thickBot="1" x14ac:dyDescent="0.25">
      <c r="G891" s="52"/>
    </row>
    <row r="892" spans="7:7" ht="13.5" thickBot="1" x14ac:dyDescent="0.25">
      <c r="G892" s="52"/>
    </row>
    <row r="893" spans="7:7" ht="13.5" thickBot="1" x14ac:dyDescent="0.25">
      <c r="G893" s="52"/>
    </row>
    <row r="894" spans="7:7" ht="13.5" thickBot="1" x14ac:dyDescent="0.25">
      <c r="G894" s="52"/>
    </row>
    <row r="895" spans="7:7" ht="13.5" thickBot="1" x14ac:dyDescent="0.25">
      <c r="G895" s="52"/>
    </row>
    <row r="896" spans="7:7" ht="13.5" thickBot="1" x14ac:dyDescent="0.25">
      <c r="G896" s="52"/>
    </row>
    <row r="897" spans="7:7" ht="13.5" thickBot="1" x14ac:dyDescent="0.25">
      <c r="G897" s="52"/>
    </row>
    <row r="898" spans="7:7" ht="13.5" thickBot="1" x14ac:dyDescent="0.25">
      <c r="G898" s="52"/>
    </row>
    <row r="899" spans="7:7" ht="13.5" thickBot="1" x14ac:dyDescent="0.25">
      <c r="G899" s="52"/>
    </row>
    <row r="900" spans="7:7" ht="13.5" thickBot="1" x14ac:dyDescent="0.25">
      <c r="G900" s="52"/>
    </row>
    <row r="901" spans="7:7" ht="13.5" thickBot="1" x14ac:dyDescent="0.25">
      <c r="G901" s="52"/>
    </row>
    <row r="902" spans="7:7" ht="13.5" thickBot="1" x14ac:dyDescent="0.25">
      <c r="G902" s="52"/>
    </row>
    <row r="903" spans="7:7" ht="13.5" thickBot="1" x14ac:dyDescent="0.25">
      <c r="G903" s="52"/>
    </row>
    <row r="904" spans="7:7" ht="13.5" thickBot="1" x14ac:dyDescent="0.25">
      <c r="G904" s="52"/>
    </row>
    <row r="905" spans="7:7" ht="13.5" thickBot="1" x14ac:dyDescent="0.25">
      <c r="G905" s="52"/>
    </row>
    <row r="906" spans="7:7" ht="13.5" thickBot="1" x14ac:dyDescent="0.25">
      <c r="G906" s="52"/>
    </row>
    <row r="907" spans="7:7" ht="13.5" thickBot="1" x14ac:dyDescent="0.25">
      <c r="G907" s="52"/>
    </row>
    <row r="908" spans="7:7" ht="13.5" thickBot="1" x14ac:dyDescent="0.25">
      <c r="G908" s="52"/>
    </row>
    <row r="909" spans="7:7" ht="13.5" thickBot="1" x14ac:dyDescent="0.25">
      <c r="G909" s="52"/>
    </row>
    <row r="910" spans="7:7" ht="13.5" thickBot="1" x14ac:dyDescent="0.25">
      <c r="G910" s="52"/>
    </row>
    <row r="911" spans="7:7" ht="13.5" thickBot="1" x14ac:dyDescent="0.25">
      <c r="G911" s="52"/>
    </row>
    <row r="912" spans="7:7" ht="13.5" thickBot="1" x14ac:dyDescent="0.25">
      <c r="G912" s="52"/>
    </row>
    <row r="913" spans="7:7" ht="13.5" thickBot="1" x14ac:dyDescent="0.25">
      <c r="G913" s="52"/>
    </row>
    <row r="914" spans="7:7" ht="13.5" thickBot="1" x14ac:dyDescent="0.25">
      <c r="G914" s="52"/>
    </row>
    <row r="915" spans="7:7" ht="13.5" thickBot="1" x14ac:dyDescent="0.25">
      <c r="G915" s="52"/>
    </row>
    <row r="916" spans="7:7" ht="13.5" thickBot="1" x14ac:dyDescent="0.25">
      <c r="G916" s="52"/>
    </row>
    <row r="917" spans="7:7" ht="13.5" thickBot="1" x14ac:dyDescent="0.25">
      <c r="G917" s="52"/>
    </row>
    <row r="918" spans="7:7" ht="13.5" thickBot="1" x14ac:dyDescent="0.25">
      <c r="G918" s="52"/>
    </row>
    <row r="919" spans="7:7" ht="13.5" thickBot="1" x14ac:dyDescent="0.25">
      <c r="G919" s="52"/>
    </row>
    <row r="920" spans="7:7" ht="13.5" thickBot="1" x14ac:dyDescent="0.25">
      <c r="G920" s="52"/>
    </row>
    <row r="921" spans="7:7" ht="13.5" thickBot="1" x14ac:dyDescent="0.25">
      <c r="G921" s="52"/>
    </row>
    <row r="922" spans="7:7" ht="13.5" thickBot="1" x14ac:dyDescent="0.25">
      <c r="G922" s="52"/>
    </row>
    <row r="923" spans="7:7" ht="13.5" thickBot="1" x14ac:dyDescent="0.25">
      <c r="G923" s="52"/>
    </row>
    <row r="924" spans="7:7" ht="13.5" thickBot="1" x14ac:dyDescent="0.25">
      <c r="G924" s="52"/>
    </row>
    <row r="925" spans="7:7" ht="13.5" thickBot="1" x14ac:dyDescent="0.25">
      <c r="G925" s="52"/>
    </row>
    <row r="926" spans="7:7" ht="13.5" thickBot="1" x14ac:dyDescent="0.25">
      <c r="G926" s="52"/>
    </row>
    <row r="927" spans="7:7" ht="13.5" thickBot="1" x14ac:dyDescent="0.25">
      <c r="G927" s="52"/>
    </row>
    <row r="928" spans="7:7" ht="13.5" thickBot="1" x14ac:dyDescent="0.25">
      <c r="G928" s="52"/>
    </row>
    <row r="929" spans="7:7" ht="13.5" thickBot="1" x14ac:dyDescent="0.25">
      <c r="G929" s="52"/>
    </row>
    <row r="930" spans="7:7" ht="13.5" thickBot="1" x14ac:dyDescent="0.25">
      <c r="G930" s="52"/>
    </row>
    <row r="931" spans="7:7" ht="13.5" thickBot="1" x14ac:dyDescent="0.25">
      <c r="G931" s="52"/>
    </row>
    <row r="932" spans="7:7" ht="13.5" thickBot="1" x14ac:dyDescent="0.25">
      <c r="G932" s="52"/>
    </row>
    <row r="933" spans="7:7" ht="13.5" thickBot="1" x14ac:dyDescent="0.25">
      <c r="G933" s="52"/>
    </row>
    <row r="934" spans="7:7" ht="13.5" thickBot="1" x14ac:dyDescent="0.25">
      <c r="G934" s="52"/>
    </row>
    <row r="935" spans="7:7" ht="13.5" thickBot="1" x14ac:dyDescent="0.25">
      <c r="G935" s="52"/>
    </row>
    <row r="936" spans="7:7" ht="13.5" thickBot="1" x14ac:dyDescent="0.25">
      <c r="G936" s="52"/>
    </row>
    <row r="937" spans="7:7" ht="13.5" thickBot="1" x14ac:dyDescent="0.25">
      <c r="G937" s="52"/>
    </row>
    <row r="938" spans="7:7" ht="13.5" thickBot="1" x14ac:dyDescent="0.25">
      <c r="G938" s="52"/>
    </row>
    <row r="939" spans="7:7" ht="13.5" thickBot="1" x14ac:dyDescent="0.25">
      <c r="G939" s="52"/>
    </row>
    <row r="940" spans="7:7" ht="13.5" thickBot="1" x14ac:dyDescent="0.25">
      <c r="G940" s="52"/>
    </row>
    <row r="941" spans="7:7" ht="13.5" thickBot="1" x14ac:dyDescent="0.25">
      <c r="G941" s="52"/>
    </row>
    <row r="942" spans="7:7" ht="13.5" thickBot="1" x14ac:dyDescent="0.25">
      <c r="G942" s="52"/>
    </row>
    <row r="943" spans="7:7" ht="13.5" thickBot="1" x14ac:dyDescent="0.25">
      <c r="G943" s="52"/>
    </row>
    <row r="944" spans="7:7" ht="13.5" thickBot="1" x14ac:dyDescent="0.25">
      <c r="G944" s="52"/>
    </row>
    <row r="945" spans="7:7" ht="13.5" thickBot="1" x14ac:dyDescent="0.25">
      <c r="G945" s="52"/>
    </row>
    <row r="946" spans="7:7" ht="13.5" thickBot="1" x14ac:dyDescent="0.25">
      <c r="G946" s="52"/>
    </row>
    <row r="947" spans="7:7" ht="13.5" thickBot="1" x14ac:dyDescent="0.25">
      <c r="G947" s="52"/>
    </row>
    <row r="948" spans="7:7" ht="13.5" thickBot="1" x14ac:dyDescent="0.25">
      <c r="G948" s="52"/>
    </row>
    <row r="949" spans="7:7" ht="13.5" thickBot="1" x14ac:dyDescent="0.25">
      <c r="G949" s="52"/>
    </row>
    <row r="950" spans="7:7" ht="13.5" thickBot="1" x14ac:dyDescent="0.25">
      <c r="G950" s="52"/>
    </row>
    <row r="951" spans="7:7" ht="13.5" thickBot="1" x14ac:dyDescent="0.25">
      <c r="G951" s="52"/>
    </row>
    <row r="952" spans="7:7" ht="13.5" thickBot="1" x14ac:dyDescent="0.25">
      <c r="G952" s="52"/>
    </row>
    <row r="953" spans="7:7" ht="13.5" thickBot="1" x14ac:dyDescent="0.25">
      <c r="G953" s="52"/>
    </row>
    <row r="954" spans="7:7" ht="13.5" thickBot="1" x14ac:dyDescent="0.25">
      <c r="G954" s="52"/>
    </row>
    <row r="955" spans="7:7" ht="13.5" thickBot="1" x14ac:dyDescent="0.25">
      <c r="G955" s="52"/>
    </row>
    <row r="956" spans="7:7" ht="13.5" thickBot="1" x14ac:dyDescent="0.25">
      <c r="G956" s="52"/>
    </row>
    <row r="957" spans="7:7" ht="13.5" thickBot="1" x14ac:dyDescent="0.25">
      <c r="G957" s="52"/>
    </row>
    <row r="958" spans="7:7" ht="13.5" thickBot="1" x14ac:dyDescent="0.25">
      <c r="G958" s="52"/>
    </row>
    <row r="959" spans="7:7" ht="13.5" thickBot="1" x14ac:dyDescent="0.25">
      <c r="G959" s="52"/>
    </row>
    <row r="960" spans="7:7" ht="13.5" thickBot="1" x14ac:dyDescent="0.25">
      <c r="G960" s="52"/>
    </row>
    <row r="961" spans="7:7" ht="13.5" thickBot="1" x14ac:dyDescent="0.25">
      <c r="G961" s="52"/>
    </row>
    <row r="962" spans="7:7" ht="13.5" thickBot="1" x14ac:dyDescent="0.25">
      <c r="G962" s="52"/>
    </row>
    <row r="963" spans="7:7" ht="13.5" thickBot="1" x14ac:dyDescent="0.25">
      <c r="G963" s="52"/>
    </row>
    <row r="964" spans="7:7" ht="13.5" thickBot="1" x14ac:dyDescent="0.25">
      <c r="G964" s="52"/>
    </row>
    <row r="965" spans="7:7" ht="13.5" thickBot="1" x14ac:dyDescent="0.25">
      <c r="G965" s="52"/>
    </row>
    <row r="966" spans="7:7" ht="13.5" thickBot="1" x14ac:dyDescent="0.25">
      <c r="G966" s="52"/>
    </row>
    <row r="967" spans="7:7" ht="13.5" thickBot="1" x14ac:dyDescent="0.25">
      <c r="G967" s="52"/>
    </row>
    <row r="968" spans="7:7" ht="13.5" thickBot="1" x14ac:dyDescent="0.25">
      <c r="G968" s="52"/>
    </row>
    <row r="969" spans="7:7" ht="13.5" thickBot="1" x14ac:dyDescent="0.25">
      <c r="G969" s="52"/>
    </row>
    <row r="970" spans="7:7" ht="13.5" thickBot="1" x14ac:dyDescent="0.25">
      <c r="G970" s="52"/>
    </row>
    <row r="971" spans="7:7" ht="13.5" thickBot="1" x14ac:dyDescent="0.25">
      <c r="G971" s="52"/>
    </row>
    <row r="972" spans="7:7" ht="13.5" thickBot="1" x14ac:dyDescent="0.25">
      <c r="G972" s="52"/>
    </row>
    <row r="973" spans="7:7" ht="13.5" thickBot="1" x14ac:dyDescent="0.25">
      <c r="G973" s="52"/>
    </row>
    <row r="974" spans="7:7" ht="13.5" thickBot="1" x14ac:dyDescent="0.25">
      <c r="G974" s="52"/>
    </row>
    <row r="975" spans="7:7" ht="13.5" thickBot="1" x14ac:dyDescent="0.25">
      <c r="G975" s="52"/>
    </row>
    <row r="976" spans="7:7" ht="13.5" thickBot="1" x14ac:dyDescent="0.25">
      <c r="G976" s="52"/>
    </row>
    <row r="977" spans="7:7" ht="13.5" thickBot="1" x14ac:dyDescent="0.25">
      <c r="G977" s="52"/>
    </row>
    <row r="978" spans="7:7" ht="13.5" thickBot="1" x14ac:dyDescent="0.25">
      <c r="G978" s="52"/>
    </row>
    <row r="979" spans="7:7" ht="13.5" thickBot="1" x14ac:dyDescent="0.25">
      <c r="G979" s="52"/>
    </row>
    <row r="980" spans="7:7" ht="13.5" thickBot="1" x14ac:dyDescent="0.25">
      <c r="G980" s="52"/>
    </row>
    <row r="981" spans="7:7" ht="13.5" thickBot="1" x14ac:dyDescent="0.25">
      <c r="G981" s="52"/>
    </row>
    <row r="982" spans="7:7" ht="13.5" thickBot="1" x14ac:dyDescent="0.25">
      <c r="G982" s="52"/>
    </row>
    <row r="983" spans="7:7" ht="13.5" thickBot="1" x14ac:dyDescent="0.25">
      <c r="G983" s="52"/>
    </row>
    <row r="984" spans="7:7" ht="13.5" thickBot="1" x14ac:dyDescent="0.25">
      <c r="G984" s="52"/>
    </row>
    <row r="985" spans="7:7" ht="13.5" thickBot="1" x14ac:dyDescent="0.25">
      <c r="G985" s="52"/>
    </row>
    <row r="986" spans="7:7" ht="13.5" thickBot="1" x14ac:dyDescent="0.25">
      <c r="G986" s="52"/>
    </row>
    <row r="987" spans="7:7" ht="13.5" thickBot="1" x14ac:dyDescent="0.25">
      <c r="G987" s="52"/>
    </row>
    <row r="988" spans="7:7" ht="13.5" thickBot="1" x14ac:dyDescent="0.25">
      <c r="G988" s="52"/>
    </row>
    <row r="989" spans="7:7" ht="13.5" thickBot="1" x14ac:dyDescent="0.25">
      <c r="G989" s="52"/>
    </row>
    <row r="990" spans="7:7" ht="13.5" thickBot="1" x14ac:dyDescent="0.25">
      <c r="G990" s="52"/>
    </row>
    <row r="991" spans="7:7" ht="13.5" thickBot="1" x14ac:dyDescent="0.25">
      <c r="G991" s="52"/>
    </row>
    <row r="992" spans="7:7" ht="13.5" thickBot="1" x14ac:dyDescent="0.25">
      <c r="G992" s="52"/>
    </row>
    <row r="993" spans="7:7" ht="13.5" thickBot="1" x14ac:dyDescent="0.25">
      <c r="G993" s="52"/>
    </row>
    <row r="994" spans="7:7" ht="13.5" thickBot="1" x14ac:dyDescent="0.25">
      <c r="G994" s="52"/>
    </row>
    <row r="995" spans="7:7" ht="13.5" thickBot="1" x14ac:dyDescent="0.25">
      <c r="G995" s="52"/>
    </row>
    <row r="996" spans="7:7" ht="13.5" thickBot="1" x14ac:dyDescent="0.25">
      <c r="G996" s="52"/>
    </row>
    <row r="997" spans="7:7" ht="13.5" thickBot="1" x14ac:dyDescent="0.25">
      <c r="G997" s="52"/>
    </row>
    <row r="998" spans="7:7" ht="13.5" thickBot="1" x14ac:dyDescent="0.25">
      <c r="G998" s="52"/>
    </row>
    <row r="999" spans="7:7" ht="13.5" thickBot="1" x14ac:dyDescent="0.25">
      <c r="G999" s="52"/>
    </row>
    <row r="1000" spans="7:7" ht="13.5" thickBot="1" x14ac:dyDescent="0.25">
      <c r="G1000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Contraste Daniel</vt:lpstr>
      <vt:lpstr>contraste K-W</vt:lpstr>
      <vt:lpstr>MIE</vt:lpstr>
      <vt:lpstr>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Li</dc:creator>
  <cp:lastModifiedBy>FME</cp:lastModifiedBy>
  <dcterms:created xsi:type="dcterms:W3CDTF">2017-11-03T18:28:03Z</dcterms:created>
  <dcterms:modified xsi:type="dcterms:W3CDTF">2018-01-08T17:01:28Z</dcterms:modified>
</cp:coreProperties>
</file>