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la.pitarch\Desktop\"/>
    </mc:Choice>
  </mc:AlternateContent>
  <bookViews>
    <workbookView xWindow="0" yWindow="0" windowWidth="25200" windowHeight="11685"/>
  </bookViews>
  <sheets>
    <sheet name="Esquema integració" sheetId="1" r:id="rId1"/>
    <sheet name="Sèrie tipus IV. Descomposició" sheetId="2" r:id="rId2"/>
    <sheet name="Regressió Desc." sheetId="3" r:id="rId3"/>
    <sheet name="Sèrie tipus IV. AEHW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4" l="1"/>
  <c r="H16" i="4"/>
  <c r="I16" i="4" s="1"/>
  <c r="J16" i="4" s="1"/>
  <c r="E16" i="4"/>
  <c r="J15" i="4"/>
  <c r="H15" i="4"/>
  <c r="I15" i="4" s="1"/>
  <c r="K15" i="4" s="1"/>
  <c r="G15" i="4"/>
  <c r="F15" i="4"/>
  <c r="E15" i="4"/>
  <c r="K124" i="2"/>
  <c r="J124" i="2"/>
  <c r="K123" i="2"/>
  <c r="J123" i="2"/>
  <c r="K122" i="2"/>
  <c r="J122" i="2"/>
  <c r="K121" i="2"/>
  <c r="J121" i="2"/>
  <c r="K120" i="2"/>
  <c r="J120" i="2"/>
  <c r="K119" i="2"/>
  <c r="J119" i="2"/>
  <c r="K118" i="2"/>
  <c r="J118" i="2"/>
  <c r="K117" i="2"/>
  <c r="J117" i="2"/>
  <c r="K116" i="2"/>
  <c r="J116" i="2"/>
  <c r="K115" i="2"/>
  <c r="J115" i="2"/>
  <c r="K114" i="2"/>
  <c r="J114" i="2"/>
  <c r="K110" i="2"/>
  <c r="J110" i="2"/>
  <c r="K109" i="2"/>
  <c r="J109" i="2"/>
  <c r="K108" i="2"/>
  <c r="J108" i="2"/>
  <c r="K107" i="2"/>
  <c r="J107" i="2"/>
  <c r="K106" i="2"/>
  <c r="J106" i="2"/>
  <c r="K105" i="2"/>
  <c r="J105" i="2"/>
  <c r="E105" i="2"/>
  <c r="F104" i="2" s="1"/>
  <c r="G104" i="2" s="1"/>
  <c r="K104" i="2"/>
  <c r="J104" i="2"/>
  <c r="E104" i="2"/>
  <c r="K103" i="2"/>
  <c r="J103" i="2"/>
  <c r="E103" i="2"/>
  <c r="F103" i="2" s="1"/>
  <c r="G103" i="2" s="1"/>
  <c r="K102" i="2"/>
  <c r="J102" i="2"/>
  <c r="F102" i="2"/>
  <c r="G102" i="2" s="1"/>
  <c r="E102" i="2"/>
  <c r="K101" i="2"/>
  <c r="J101" i="2"/>
  <c r="E101" i="2"/>
  <c r="K100" i="2"/>
  <c r="J100" i="2"/>
  <c r="E100" i="2"/>
  <c r="K99" i="2"/>
  <c r="J99" i="2"/>
  <c r="E99" i="2"/>
  <c r="F99" i="2" s="1"/>
  <c r="G99" i="2" s="1"/>
  <c r="K98" i="2"/>
  <c r="J98" i="2"/>
  <c r="E98" i="2"/>
  <c r="K97" i="2"/>
  <c r="J97" i="2"/>
  <c r="F97" i="2"/>
  <c r="G97" i="2" s="1"/>
  <c r="E97" i="2"/>
  <c r="K96" i="2"/>
  <c r="J96" i="2"/>
  <c r="E96" i="2"/>
  <c r="F96" i="2" s="1"/>
  <c r="G96" i="2" s="1"/>
  <c r="K95" i="2"/>
  <c r="J95" i="2"/>
  <c r="E95" i="2"/>
  <c r="K94" i="2"/>
  <c r="J94" i="2"/>
  <c r="G94" i="2"/>
  <c r="F94" i="2"/>
  <c r="E94" i="2"/>
  <c r="K93" i="2"/>
  <c r="J93" i="2"/>
  <c r="F93" i="2"/>
  <c r="G93" i="2" s="1"/>
  <c r="E93" i="2"/>
  <c r="K92" i="2"/>
  <c r="J92" i="2"/>
  <c r="E92" i="2"/>
  <c r="F92" i="2" s="1"/>
  <c r="G92" i="2" s="1"/>
  <c r="K91" i="2"/>
  <c r="J91" i="2"/>
  <c r="E91" i="2"/>
  <c r="K90" i="2"/>
  <c r="J90" i="2"/>
  <c r="G90" i="2"/>
  <c r="F90" i="2"/>
  <c r="E90" i="2"/>
  <c r="K89" i="2"/>
  <c r="J89" i="2"/>
  <c r="F89" i="2"/>
  <c r="G89" i="2" s="1"/>
  <c r="E89" i="2"/>
  <c r="K88" i="2"/>
  <c r="J88" i="2"/>
  <c r="E88" i="2"/>
  <c r="F88" i="2" s="1"/>
  <c r="G88" i="2" s="1"/>
  <c r="K87" i="2"/>
  <c r="J87" i="2"/>
  <c r="E87" i="2"/>
  <c r="K86" i="2"/>
  <c r="J86" i="2"/>
  <c r="G86" i="2"/>
  <c r="F86" i="2"/>
  <c r="E86" i="2"/>
  <c r="K85" i="2"/>
  <c r="J85" i="2"/>
  <c r="F85" i="2"/>
  <c r="G85" i="2" s="1"/>
  <c r="E85" i="2"/>
  <c r="K84" i="2"/>
  <c r="J84" i="2"/>
  <c r="E84" i="2"/>
  <c r="F84" i="2" s="1"/>
  <c r="G84" i="2" s="1"/>
  <c r="K83" i="2"/>
  <c r="J83" i="2"/>
  <c r="E83" i="2"/>
  <c r="K82" i="2"/>
  <c r="J82" i="2"/>
  <c r="G82" i="2"/>
  <c r="F82" i="2"/>
  <c r="E82" i="2"/>
  <c r="K81" i="2"/>
  <c r="J81" i="2"/>
  <c r="F81" i="2"/>
  <c r="G81" i="2" s="1"/>
  <c r="E81" i="2"/>
  <c r="K80" i="2"/>
  <c r="J80" i="2"/>
  <c r="E80" i="2"/>
  <c r="F80" i="2" s="1"/>
  <c r="G80" i="2" s="1"/>
  <c r="K79" i="2"/>
  <c r="J79" i="2"/>
  <c r="E79" i="2"/>
  <c r="K78" i="2"/>
  <c r="J78" i="2"/>
  <c r="G78" i="2"/>
  <c r="F78" i="2"/>
  <c r="E78" i="2"/>
  <c r="K77" i="2"/>
  <c r="J77" i="2"/>
  <c r="F77" i="2"/>
  <c r="G77" i="2" s="1"/>
  <c r="E77" i="2"/>
  <c r="K76" i="2"/>
  <c r="J76" i="2"/>
  <c r="E76" i="2"/>
  <c r="F76" i="2" s="1"/>
  <c r="G76" i="2" s="1"/>
  <c r="K75" i="2"/>
  <c r="J75" i="2"/>
  <c r="E75" i="2"/>
  <c r="K74" i="2"/>
  <c r="J74" i="2"/>
  <c r="G74" i="2"/>
  <c r="F74" i="2"/>
  <c r="E74" i="2"/>
  <c r="K73" i="2"/>
  <c r="J73" i="2"/>
  <c r="F73" i="2"/>
  <c r="G73" i="2" s="1"/>
  <c r="E73" i="2"/>
  <c r="K72" i="2"/>
  <c r="J72" i="2"/>
  <c r="G72" i="2"/>
  <c r="E72" i="2"/>
  <c r="F72" i="2" s="1"/>
  <c r="K71" i="2"/>
  <c r="J71" i="2"/>
  <c r="E71" i="2"/>
  <c r="K70" i="2"/>
  <c r="J70" i="2"/>
  <c r="G70" i="2"/>
  <c r="E70" i="2"/>
  <c r="F70" i="2" s="1"/>
  <c r="K69" i="2"/>
  <c r="J69" i="2"/>
  <c r="F69" i="2"/>
  <c r="G69" i="2" s="1"/>
  <c r="E69" i="2"/>
  <c r="K68" i="2"/>
  <c r="J68" i="2"/>
  <c r="G68" i="2"/>
  <c r="E68" i="2"/>
  <c r="F68" i="2" s="1"/>
  <c r="K67" i="2"/>
  <c r="J67" i="2"/>
  <c r="E67" i="2"/>
  <c r="F67" i="2" s="1"/>
  <c r="G67" i="2" s="1"/>
  <c r="K66" i="2"/>
  <c r="J66" i="2"/>
  <c r="E66" i="2"/>
  <c r="K65" i="2"/>
  <c r="J65" i="2"/>
  <c r="G65" i="2"/>
  <c r="F65" i="2"/>
  <c r="E65" i="2"/>
  <c r="K64" i="2"/>
  <c r="J64" i="2"/>
  <c r="F64" i="2"/>
  <c r="G64" i="2" s="1"/>
  <c r="E64" i="2"/>
  <c r="K63" i="2"/>
  <c r="J63" i="2"/>
  <c r="E63" i="2"/>
  <c r="F63" i="2" s="1"/>
  <c r="G63" i="2" s="1"/>
  <c r="K62" i="2"/>
  <c r="J62" i="2"/>
  <c r="E62" i="2"/>
  <c r="K61" i="2"/>
  <c r="J61" i="2"/>
  <c r="G61" i="2"/>
  <c r="F61" i="2"/>
  <c r="E61" i="2"/>
  <c r="K60" i="2"/>
  <c r="J60" i="2"/>
  <c r="F60" i="2"/>
  <c r="G60" i="2" s="1"/>
  <c r="E60" i="2"/>
  <c r="K59" i="2"/>
  <c r="J59" i="2"/>
  <c r="E59" i="2"/>
  <c r="F59" i="2" s="1"/>
  <c r="G59" i="2" s="1"/>
  <c r="K58" i="2"/>
  <c r="J58" i="2"/>
  <c r="E58" i="2"/>
  <c r="K57" i="2"/>
  <c r="J57" i="2"/>
  <c r="G57" i="2"/>
  <c r="F57" i="2"/>
  <c r="E57" i="2"/>
  <c r="K56" i="2"/>
  <c r="J56" i="2"/>
  <c r="F56" i="2"/>
  <c r="G56" i="2" s="1"/>
  <c r="E56" i="2"/>
  <c r="K55" i="2"/>
  <c r="J55" i="2"/>
  <c r="E55" i="2"/>
  <c r="F55" i="2" s="1"/>
  <c r="G55" i="2" s="1"/>
  <c r="K54" i="2"/>
  <c r="J54" i="2"/>
  <c r="E54" i="2"/>
  <c r="K53" i="2"/>
  <c r="J53" i="2"/>
  <c r="G53" i="2"/>
  <c r="F53" i="2"/>
  <c r="E53" i="2"/>
  <c r="K52" i="2"/>
  <c r="J52" i="2"/>
  <c r="F52" i="2"/>
  <c r="G52" i="2" s="1"/>
  <c r="E52" i="2"/>
  <c r="K51" i="2"/>
  <c r="J51" i="2"/>
  <c r="E51" i="2"/>
  <c r="F51" i="2" s="1"/>
  <c r="G51" i="2" s="1"/>
  <c r="K50" i="2"/>
  <c r="J50" i="2"/>
  <c r="E50" i="2"/>
  <c r="K49" i="2"/>
  <c r="J49" i="2"/>
  <c r="G49" i="2"/>
  <c r="F49" i="2"/>
  <c r="E49" i="2"/>
  <c r="K48" i="2"/>
  <c r="J48" i="2"/>
  <c r="F48" i="2"/>
  <c r="G48" i="2" s="1"/>
  <c r="E48" i="2"/>
  <c r="K47" i="2"/>
  <c r="J47" i="2"/>
  <c r="E47" i="2"/>
  <c r="F47" i="2" s="1"/>
  <c r="G47" i="2" s="1"/>
  <c r="K46" i="2"/>
  <c r="J46" i="2"/>
  <c r="E46" i="2"/>
  <c r="K45" i="2"/>
  <c r="J45" i="2"/>
  <c r="G45" i="2"/>
  <c r="F45" i="2"/>
  <c r="E45" i="2"/>
  <c r="K44" i="2"/>
  <c r="J44" i="2"/>
  <c r="F44" i="2"/>
  <c r="G44" i="2" s="1"/>
  <c r="E44" i="2"/>
  <c r="K43" i="2"/>
  <c r="J43" i="2"/>
  <c r="E43" i="2"/>
  <c r="F43" i="2" s="1"/>
  <c r="G43" i="2" s="1"/>
  <c r="K42" i="2"/>
  <c r="J42" i="2"/>
  <c r="E42" i="2"/>
  <c r="K41" i="2"/>
  <c r="J41" i="2"/>
  <c r="G41" i="2"/>
  <c r="F41" i="2"/>
  <c r="E41" i="2"/>
  <c r="K40" i="2"/>
  <c r="J40" i="2"/>
  <c r="F40" i="2"/>
  <c r="G40" i="2" s="1"/>
  <c r="E40" i="2"/>
  <c r="K39" i="2"/>
  <c r="J39" i="2"/>
  <c r="E39" i="2"/>
  <c r="F39" i="2" s="1"/>
  <c r="G39" i="2" s="1"/>
  <c r="K38" i="2"/>
  <c r="J38" i="2"/>
  <c r="E38" i="2"/>
  <c r="K37" i="2"/>
  <c r="J37" i="2"/>
  <c r="G37" i="2"/>
  <c r="F37" i="2"/>
  <c r="E37" i="2"/>
  <c r="K36" i="2"/>
  <c r="J36" i="2"/>
  <c r="E36" i="2"/>
  <c r="F36" i="2" s="1"/>
  <c r="G36" i="2" s="1"/>
  <c r="K35" i="2"/>
  <c r="J35" i="2"/>
  <c r="E35" i="2"/>
  <c r="F35" i="2" s="1"/>
  <c r="G35" i="2" s="1"/>
  <c r="K34" i="2"/>
  <c r="J34" i="2"/>
  <c r="E34" i="2"/>
  <c r="K33" i="2"/>
  <c r="J33" i="2"/>
  <c r="G33" i="2"/>
  <c r="F33" i="2"/>
  <c r="E33" i="2"/>
  <c r="K32" i="2"/>
  <c r="J32" i="2"/>
  <c r="E32" i="2"/>
  <c r="F32" i="2" s="1"/>
  <c r="G32" i="2" s="1"/>
  <c r="K31" i="2"/>
  <c r="J31" i="2"/>
  <c r="E31" i="2"/>
  <c r="F31" i="2" s="1"/>
  <c r="G31" i="2" s="1"/>
  <c r="K30" i="2"/>
  <c r="J30" i="2"/>
  <c r="E30" i="2"/>
  <c r="K29" i="2"/>
  <c r="J29" i="2"/>
  <c r="G29" i="2"/>
  <c r="F29" i="2"/>
  <c r="E29" i="2"/>
  <c r="K28" i="2"/>
  <c r="J28" i="2"/>
  <c r="E28" i="2"/>
  <c r="F28" i="2" s="1"/>
  <c r="G28" i="2" s="1"/>
  <c r="K27" i="2"/>
  <c r="J27" i="2"/>
  <c r="F27" i="2"/>
  <c r="G27" i="2" s="1"/>
  <c r="E27" i="2"/>
  <c r="K26" i="2"/>
  <c r="J26" i="2"/>
  <c r="E26" i="2"/>
  <c r="F26" i="2" s="1"/>
  <c r="G26" i="2" s="1"/>
  <c r="K25" i="2"/>
  <c r="J25" i="2"/>
  <c r="E25" i="2"/>
  <c r="F25" i="2" s="1"/>
  <c r="G25" i="2" s="1"/>
  <c r="K24" i="2"/>
  <c r="J24" i="2"/>
  <c r="G24" i="2"/>
  <c r="E24" i="2"/>
  <c r="F24" i="2" s="1"/>
  <c r="K23" i="2"/>
  <c r="J23" i="2"/>
  <c r="F23" i="2"/>
  <c r="G23" i="2" s="1"/>
  <c r="E23" i="2"/>
  <c r="K22" i="2"/>
  <c r="J22" i="2"/>
  <c r="E22" i="2"/>
  <c r="F22" i="2" s="1"/>
  <c r="G22" i="2" s="1"/>
  <c r="K21" i="2"/>
  <c r="J21" i="2"/>
  <c r="E21" i="2"/>
  <c r="F21" i="2" s="1"/>
  <c r="G21" i="2" s="1"/>
  <c r="K20" i="2"/>
  <c r="J20" i="2"/>
  <c r="G20" i="2"/>
  <c r="U9" i="2" s="1"/>
  <c r="E20" i="2"/>
  <c r="F20" i="2" s="1"/>
  <c r="K19" i="2"/>
  <c r="J19" i="2"/>
  <c r="F19" i="2"/>
  <c r="G19" i="2" s="1"/>
  <c r="E19" i="2"/>
  <c r="K18" i="2"/>
  <c r="J18" i="2"/>
  <c r="F18" i="2"/>
  <c r="G18" i="2" s="1"/>
  <c r="E18" i="2"/>
  <c r="K17" i="2"/>
  <c r="J17" i="2"/>
  <c r="E17" i="2"/>
  <c r="F17" i="2" s="1"/>
  <c r="G17" i="2" s="1"/>
  <c r="K16" i="2"/>
  <c r="J16" i="2"/>
  <c r="E16" i="2"/>
  <c r="K15" i="2"/>
  <c r="J15" i="2"/>
  <c r="F15" i="2"/>
  <c r="G15" i="2" s="1"/>
  <c r="E15" i="2"/>
  <c r="K14" i="2"/>
  <c r="J14" i="2"/>
  <c r="E14" i="2"/>
  <c r="F14" i="2" s="1"/>
  <c r="G14" i="2" s="1"/>
  <c r="U13" i="2"/>
  <c r="K13" i="2"/>
  <c r="J13" i="2"/>
  <c r="E13" i="2"/>
  <c r="F13" i="2" s="1"/>
  <c r="G13" i="2" s="1"/>
  <c r="K12" i="2"/>
  <c r="J12" i="2"/>
  <c r="E12" i="2"/>
  <c r="F12" i="2" s="1"/>
  <c r="G12" i="2" s="1"/>
  <c r="K11" i="2"/>
  <c r="J11" i="2"/>
  <c r="F11" i="2"/>
  <c r="G11" i="2" s="1"/>
  <c r="E11" i="2"/>
  <c r="K10" i="2"/>
  <c r="J10" i="2"/>
  <c r="G10" i="2"/>
  <c r="E10" i="2"/>
  <c r="F10" i="2" s="1"/>
  <c r="K9" i="2"/>
  <c r="J9" i="2"/>
  <c r="E9" i="2"/>
  <c r="F9" i="2" s="1"/>
  <c r="G9" i="2" s="1"/>
  <c r="K8" i="2"/>
  <c r="J8" i="2"/>
  <c r="K7" i="2"/>
  <c r="J7" i="2"/>
  <c r="K6" i="2"/>
  <c r="J6" i="2"/>
  <c r="K5" i="2"/>
  <c r="J5" i="2"/>
  <c r="K4" i="2"/>
  <c r="J4" i="2"/>
  <c r="K3" i="2"/>
  <c r="J3" i="2"/>
  <c r="E114" i="1"/>
  <c r="D114" i="1"/>
  <c r="E99" i="1"/>
  <c r="D99" i="1"/>
  <c r="E87" i="1"/>
  <c r="D87" i="1"/>
  <c r="E75" i="1"/>
  <c r="D75" i="1"/>
  <c r="E63" i="1"/>
  <c r="D63" i="1"/>
  <c r="E51" i="1"/>
  <c r="D51" i="1"/>
  <c r="E39" i="1"/>
  <c r="D39" i="1"/>
  <c r="E27" i="1"/>
  <c r="D27" i="1"/>
  <c r="E15" i="1"/>
  <c r="D15" i="1"/>
  <c r="E3" i="1"/>
  <c r="D3" i="1"/>
  <c r="U10" i="2" l="1"/>
  <c r="U14" i="2"/>
  <c r="U4" i="2"/>
  <c r="F16" i="2"/>
  <c r="G16" i="2" s="1"/>
  <c r="F30" i="2"/>
  <c r="G30" i="2" s="1"/>
  <c r="U7" i="2" s="1"/>
  <c r="F34" i="2"/>
  <c r="G34" i="2" s="1"/>
  <c r="U11" i="2" s="1"/>
  <c r="F38" i="2"/>
  <c r="G38" i="2" s="1"/>
  <c r="U15" i="2" s="1"/>
  <c r="F42" i="2"/>
  <c r="G42" i="2" s="1"/>
  <c r="F46" i="2"/>
  <c r="G46" i="2" s="1"/>
  <c r="F50" i="2"/>
  <c r="G50" i="2" s="1"/>
  <c r="F54" i="2"/>
  <c r="G54" i="2" s="1"/>
  <c r="F58" i="2"/>
  <c r="G58" i="2" s="1"/>
  <c r="F62" i="2"/>
  <c r="G62" i="2" s="1"/>
  <c r="F66" i="2"/>
  <c r="G66" i="2" s="1"/>
  <c r="F71" i="2"/>
  <c r="G71" i="2" s="1"/>
  <c r="U12" i="2" s="1"/>
  <c r="F16" i="4"/>
  <c r="H17" i="4" s="1"/>
  <c r="I17" i="4" s="1"/>
  <c r="G16" i="4"/>
  <c r="F101" i="2"/>
  <c r="G101" i="2" s="1"/>
  <c r="U6" i="2" s="1"/>
  <c r="F100" i="2"/>
  <c r="G100" i="2" s="1"/>
  <c r="F75" i="2"/>
  <c r="G75" i="2" s="1"/>
  <c r="F79" i="2"/>
  <c r="G79" i="2" s="1"/>
  <c r="U8" i="2" s="1"/>
  <c r="F83" i="2"/>
  <c r="G83" i="2" s="1"/>
  <c r="F87" i="2"/>
  <c r="G87" i="2" s="1"/>
  <c r="F91" i="2"/>
  <c r="G91" i="2" s="1"/>
  <c r="F95" i="2"/>
  <c r="G95" i="2" s="1"/>
  <c r="F98" i="2"/>
  <c r="G98" i="2" s="1"/>
  <c r="K17" i="4" l="1"/>
  <c r="J17" i="4"/>
  <c r="E17" i="4"/>
  <c r="U5" i="2"/>
  <c r="V16" i="2" s="1"/>
  <c r="W9" i="2" l="1"/>
  <c r="W13" i="2"/>
  <c r="W15" i="2"/>
  <c r="W6" i="2"/>
  <c r="W4" i="2"/>
  <c r="W11" i="2"/>
  <c r="W12" i="2"/>
  <c r="W7" i="2"/>
  <c r="W14" i="2"/>
  <c r="W8" i="2"/>
  <c r="W10" i="2"/>
  <c r="W5" i="2"/>
  <c r="H18" i="4"/>
  <c r="I18" i="4" s="1"/>
  <c r="G17" i="4"/>
  <c r="F17" i="4"/>
  <c r="E18" i="4" s="1"/>
  <c r="F18" i="4" l="1"/>
  <c r="E19" i="4" s="1"/>
  <c r="G18" i="4"/>
  <c r="H110" i="2"/>
  <c r="H98" i="2"/>
  <c r="H86" i="2"/>
  <c r="H74" i="2"/>
  <c r="H62" i="2"/>
  <c r="H50" i="2"/>
  <c r="H38" i="2"/>
  <c r="H14" i="2"/>
  <c r="H26" i="2"/>
  <c r="H115" i="2"/>
  <c r="L115" i="2" s="1"/>
  <c r="M115" i="2" s="1"/>
  <c r="H88" i="2"/>
  <c r="H100" i="2"/>
  <c r="H64" i="2"/>
  <c r="H52" i="2"/>
  <c r="H40" i="2"/>
  <c r="H28" i="2"/>
  <c r="H76" i="2"/>
  <c r="H16" i="2"/>
  <c r="H4" i="2"/>
  <c r="H117" i="2"/>
  <c r="L117" i="2" s="1"/>
  <c r="M117" i="2" s="1"/>
  <c r="H102" i="2"/>
  <c r="H90" i="2"/>
  <c r="H78" i="2"/>
  <c r="H18" i="2"/>
  <c r="H66" i="2"/>
  <c r="H54" i="2"/>
  <c r="H42" i="2"/>
  <c r="H30" i="2"/>
  <c r="H6" i="2"/>
  <c r="H116" i="2"/>
  <c r="L116" i="2" s="1"/>
  <c r="M116" i="2" s="1"/>
  <c r="H101" i="2"/>
  <c r="H89" i="2"/>
  <c r="H77" i="2"/>
  <c r="H65" i="2"/>
  <c r="H53" i="2"/>
  <c r="H41" i="2"/>
  <c r="H29" i="2"/>
  <c r="H5" i="2"/>
  <c r="H17" i="2"/>
  <c r="J18" i="4"/>
  <c r="K18" i="4"/>
  <c r="H105" i="2"/>
  <c r="H120" i="2"/>
  <c r="L120" i="2" s="1"/>
  <c r="M120" i="2" s="1"/>
  <c r="H93" i="2"/>
  <c r="H81" i="2"/>
  <c r="H69" i="2"/>
  <c r="H57" i="2"/>
  <c r="H45" i="2"/>
  <c r="H33" i="2"/>
  <c r="H9" i="2"/>
  <c r="H21" i="2"/>
  <c r="H118" i="2"/>
  <c r="L118" i="2" s="1"/>
  <c r="M118" i="2" s="1"/>
  <c r="H103" i="2"/>
  <c r="H91" i="2"/>
  <c r="H79" i="2"/>
  <c r="H67" i="2"/>
  <c r="H55" i="2"/>
  <c r="H43" i="2"/>
  <c r="H19" i="2"/>
  <c r="H7" i="2"/>
  <c r="H31" i="2"/>
  <c r="H121" i="2"/>
  <c r="L121" i="2" s="1"/>
  <c r="M121" i="2" s="1"/>
  <c r="H106" i="2"/>
  <c r="H94" i="2"/>
  <c r="H82" i="2"/>
  <c r="H70" i="2"/>
  <c r="H58" i="2"/>
  <c r="H46" i="2"/>
  <c r="H34" i="2"/>
  <c r="H10" i="2"/>
  <c r="H22" i="2"/>
  <c r="H96" i="2"/>
  <c r="H84" i="2"/>
  <c r="H72" i="2"/>
  <c r="H60" i="2"/>
  <c r="H48" i="2"/>
  <c r="H36" i="2"/>
  <c r="H123" i="2"/>
  <c r="L123" i="2" s="1"/>
  <c r="M123" i="2" s="1"/>
  <c r="H108" i="2"/>
  <c r="H24" i="2"/>
  <c r="H12" i="2"/>
  <c r="H122" i="2"/>
  <c r="L122" i="2" s="1"/>
  <c r="M122" i="2" s="1"/>
  <c r="H107" i="2"/>
  <c r="H95" i="2"/>
  <c r="H83" i="2"/>
  <c r="H59" i="2"/>
  <c r="H47" i="2"/>
  <c r="H35" i="2"/>
  <c r="H71" i="2"/>
  <c r="H23" i="2"/>
  <c r="H11" i="2"/>
  <c r="H124" i="2"/>
  <c r="L124" i="2" s="1"/>
  <c r="M124" i="2" s="1"/>
  <c r="H109" i="2"/>
  <c r="H97" i="2"/>
  <c r="H85" i="2"/>
  <c r="H73" i="2"/>
  <c r="H61" i="2"/>
  <c r="H49" i="2"/>
  <c r="H37" i="2"/>
  <c r="H13" i="2"/>
  <c r="H25" i="2"/>
  <c r="H99" i="2"/>
  <c r="H114" i="2"/>
  <c r="L114" i="2" s="1"/>
  <c r="M114" i="2" s="1"/>
  <c r="H87" i="2"/>
  <c r="H75" i="2"/>
  <c r="H63" i="2"/>
  <c r="H51" i="2"/>
  <c r="H15" i="2"/>
  <c r="H3" i="2"/>
  <c r="H39" i="2"/>
  <c r="H27" i="2"/>
  <c r="W18" i="2"/>
  <c r="H92" i="2"/>
  <c r="H80" i="2"/>
  <c r="H119" i="2"/>
  <c r="L119" i="2" s="1"/>
  <c r="M119" i="2" s="1"/>
  <c r="H104" i="2"/>
  <c r="H68" i="2"/>
  <c r="H56" i="2"/>
  <c r="H44" i="2"/>
  <c r="H32" i="2"/>
  <c r="H20" i="2"/>
  <c r="H8" i="2"/>
  <c r="G19" i="4" l="1"/>
  <c r="H20" i="4"/>
  <c r="I20" i="4" s="1"/>
  <c r="F19" i="4"/>
  <c r="E20" i="4" s="1"/>
  <c r="I8" i="2"/>
  <c r="L8" i="2"/>
  <c r="M8" i="2" s="1"/>
  <c r="I63" i="2"/>
  <c r="L63" i="2"/>
  <c r="M63" i="2" s="1"/>
  <c r="I23" i="2"/>
  <c r="L23" i="2"/>
  <c r="M23" i="2" s="1"/>
  <c r="O123" i="2"/>
  <c r="N123" i="2"/>
  <c r="I10" i="2"/>
  <c r="L10" i="2"/>
  <c r="M10" i="2" s="1"/>
  <c r="I91" i="2"/>
  <c r="L91" i="2"/>
  <c r="M91" i="2" s="1"/>
  <c r="N116" i="2"/>
  <c r="O116" i="2"/>
  <c r="I90" i="2"/>
  <c r="L90" i="2"/>
  <c r="M90" i="2" s="1"/>
  <c r="I16" i="2"/>
  <c r="L16" i="2"/>
  <c r="M16" i="2" s="1"/>
  <c r="I52" i="2"/>
  <c r="L52" i="2"/>
  <c r="M52" i="2" s="1"/>
  <c r="I38" i="2"/>
  <c r="L38" i="2"/>
  <c r="M38" i="2" s="1"/>
  <c r="I44" i="2"/>
  <c r="L44" i="2"/>
  <c r="M44" i="2" s="1"/>
  <c r="O119" i="2"/>
  <c r="N119" i="2"/>
  <c r="I27" i="2"/>
  <c r="L27" i="2"/>
  <c r="M27" i="2" s="1"/>
  <c r="I51" i="2"/>
  <c r="L51" i="2"/>
  <c r="M51" i="2" s="1"/>
  <c r="O114" i="2"/>
  <c r="R116" i="2" s="1"/>
  <c r="N114" i="2"/>
  <c r="I37" i="2"/>
  <c r="L37" i="2"/>
  <c r="M37" i="2" s="1"/>
  <c r="I85" i="2"/>
  <c r="L85" i="2"/>
  <c r="M85" i="2" s="1"/>
  <c r="I11" i="2"/>
  <c r="L11" i="2"/>
  <c r="M11" i="2" s="1"/>
  <c r="I47" i="2"/>
  <c r="L47" i="2"/>
  <c r="M47" i="2" s="1"/>
  <c r="I107" i="2"/>
  <c r="L107" i="2"/>
  <c r="M107" i="2" s="1"/>
  <c r="I108" i="2"/>
  <c r="L108" i="2"/>
  <c r="M108" i="2" s="1"/>
  <c r="I60" i="2"/>
  <c r="L60" i="2"/>
  <c r="M60" i="2" s="1"/>
  <c r="I22" i="2"/>
  <c r="L22" i="2"/>
  <c r="M22" i="2" s="1"/>
  <c r="I58" i="2"/>
  <c r="L58" i="2"/>
  <c r="M58" i="2" s="1"/>
  <c r="I106" i="2"/>
  <c r="L106" i="2"/>
  <c r="M106" i="2" s="1"/>
  <c r="I19" i="2"/>
  <c r="L19" i="2"/>
  <c r="M19" i="2" s="1"/>
  <c r="I79" i="2"/>
  <c r="L79" i="2"/>
  <c r="M79" i="2" s="1"/>
  <c r="I21" i="2"/>
  <c r="L21" i="2"/>
  <c r="M21" i="2" s="1"/>
  <c r="I57" i="2"/>
  <c r="L57" i="2"/>
  <c r="M57" i="2" s="1"/>
  <c r="O120" i="2"/>
  <c r="N120" i="2"/>
  <c r="I17" i="2"/>
  <c r="L17" i="2"/>
  <c r="M17" i="2" s="1"/>
  <c r="I53" i="2"/>
  <c r="L53" i="2"/>
  <c r="M53" i="2" s="1"/>
  <c r="I101" i="2"/>
  <c r="L101" i="2"/>
  <c r="M101" i="2" s="1"/>
  <c r="I42" i="2"/>
  <c r="L42" i="2"/>
  <c r="M42" i="2" s="1"/>
  <c r="I78" i="2"/>
  <c r="L78" i="2"/>
  <c r="M78" i="2" s="1"/>
  <c r="I4" i="2"/>
  <c r="L4" i="2"/>
  <c r="M4" i="2" s="1"/>
  <c r="I40" i="2"/>
  <c r="L40" i="2"/>
  <c r="M40" i="2" s="1"/>
  <c r="I88" i="2"/>
  <c r="L88" i="2"/>
  <c r="M88" i="2" s="1"/>
  <c r="I14" i="2"/>
  <c r="L14" i="2"/>
  <c r="M14" i="2" s="1"/>
  <c r="I74" i="2"/>
  <c r="L74" i="2"/>
  <c r="M74" i="2" s="1"/>
  <c r="I80" i="2"/>
  <c r="L80" i="2"/>
  <c r="M80" i="2" s="1"/>
  <c r="I99" i="2"/>
  <c r="L99" i="2"/>
  <c r="M99" i="2" s="1"/>
  <c r="I97" i="2"/>
  <c r="L97" i="2"/>
  <c r="M97" i="2" s="1"/>
  <c r="I59" i="2"/>
  <c r="L59" i="2"/>
  <c r="M59" i="2" s="1"/>
  <c r="N121" i="2"/>
  <c r="O121" i="2"/>
  <c r="I9" i="2"/>
  <c r="L9" i="2"/>
  <c r="M9" i="2" s="1"/>
  <c r="I65" i="2"/>
  <c r="L65" i="2"/>
  <c r="M65" i="2" s="1"/>
  <c r="I20" i="2"/>
  <c r="L20" i="2"/>
  <c r="M20" i="2" s="1"/>
  <c r="I68" i="2"/>
  <c r="L68" i="2"/>
  <c r="M68" i="2" s="1"/>
  <c r="I92" i="2"/>
  <c r="L92" i="2"/>
  <c r="M92" i="2" s="1"/>
  <c r="I3" i="2"/>
  <c r="L3" i="2"/>
  <c r="M3" i="2" s="1"/>
  <c r="I75" i="2"/>
  <c r="L75" i="2"/>
  <c r="M75" i="2" s="1"/>
  <c r="I25" i="2"/>
  <c r="L25" i="2"/>
  <c r="M25" i="2" s="1"/>
  <c r="I61" i="2"/>
  <c r="L61" i="2"/>
  <c r="M61" i="2" s="1"/>
  <c r="I109" i="2"/>
  <c r="L109" i="2"/>
  <c r="M109" i="2" s="1"/>
  <c r="I71" i="2"/>
  <c r="L71" i="2"/>
  <c r="M71" i="2" s="1"/>
  <c r="I83" i="2"/>
  <c r="L83" i="2"/>
  <c r="M83" i="2" s="1"/>
  <c r="I12" i="2"/>
  <c r="L12" i="2"/>
  <c r="M12" i="2" s="1"/>
  <c r="I36" i="2"/>
  <c r="L36" i="2"/>
  <c r="M36" i="2" s="1"/>
  <c r="I84" i="2"/>
  <c r="L84" i="2"/>
  <c r="M84" i="2" s="1"/>
  <c r="I34" i="2"/>
  <c r="L34" i="2"/>
  <c r="M34" i="2" s="1"/>
  <c r="I82" i="2"/>
  <c r="L82" i="2"/>
  <c r="M82" i="2" s="1"/>
  <c r="I31" i="2"/>
  <c r="L31" i="2"/>
  <c r="M31" i="2" s="1"/>
  <c r="I55" i="2"/>
  <c r="L55" i="2"/>
  <c r="M55" i="2" s="1"/>
  <c r="I103" i="2"/>
  <c r="L103" i="2"/>
  <c r="M103" i="2" s="1"/>
  <c r="I33" i="2"/>
  <c r="L33" i="2"/>
  <c r="M33" i="2" s="1"/>
  <c r="I81" i="2"/>
  <c r="L81" i="2"/>
  <c r="M81" i="2" s="1"/>
  <c r="I29" i="2"/>
  <c r="L29" i="2"/>
  <c r="M29" i="2" s="1"/>
  <c r="I77" i="2"/>
  <c r="L77" i="2"/>
  <c r="M77" i="2" s="1"/>
  <c r="I6" i="2"/>
  <c r="L6" i="2"/>
  <c r="M6" i="2" s="1"/>
  <c r="I66" i="2"/>
  <c r="L66" i="2"/>
  <c r="M66" i="2" s="1"/>
  <c r="I102" i="2"/>
  <c r="L102" i="2"/>
  <c r="M102" i="2" s="1"/>
  <c r="I76" i="2"/>
  <c r="L76" i="2"/>
  <c r="M76" i="2" s="1"/>
  <c r="I64" i="2"/>
  <c r="L64" i="2"/>
  <c r="M64" i="2" s="1"/>
  <c r="I50" i="2"/>
  <c r="L50" i="2"/>
  <c r="M50" i="2" s="1"/>
  <c r="I98" i="2"/>
  <c r="L98" i="2"/>
  <c r="M98" i="2" s="1"/>
  <c r="H19" i="4"/>
  <c r="I19" i="4" s="1"/>
  <c r="I56" i="2"/>
  <c r="L56" i="2"/>
  <c r="M56" i="2" s="1"/>
  <c r="I39" i="2"/>
  <c r="L39" i="2"/>
  <c r="M39" i="2" s="1"/>
  <c r="I49" i="2"/>
  <c r="L49" i="2"/>
  <c r="M49" i="2" s="1"/>
  <c r="N122" i="2"/>
  <c r="O122" i="2"/>
  <c r="I72" i="2"/>
  <c r="L72" i="2"/>
  <c r="M72" i="2" s="1"/>
  <c r="I70" i="2"/>
  <c r="L70" i="2"/>
  <c r="M70" i="2" s="1"/>
  <c r="I43" i="2"/>
  <c r="L43" i="2"/>
  <c r="M43" i="2" s="1"/>
  <c r="I69" i="2"/>
  <c r="L69" i="2"/>
  <c r="M69" i="2" s="1"/>
  <c r="I105" i="2"/>
  <c r="L105" i="2"/>
  <c r="M105" i="2" s="1"/>
  <c r="I5" i="2"/>
  <c r="L5" i="2"/>
  <c r="M5" i="2" s="1"/>
  <c r="I54" i="2"/>
  <c r="L54" i="2"/>
  <c r="M54" i="2" s="1"/>
  <c r="N115" i="2"/>
  <c r="O115" i="2"/>
  <c r="I86" i="2"/>
  <c r="L86" i="2"/>
  <c r="M86" i="2" s="1"/>
  <c r="I32" i="2"/>
  <c r="L32" i="2"/>
  <c r="M32" i="2" s="1"/>
  <c r="I104" i="2"/>
  <c r="L104" i="2"/>
  <c r="M104" i="2" s="1"/>
  <c r="I15" i="2"/>
  <c r="L15" i="2"/>
  <c r="M15" i="2" s="1"/>
  <c r="I87" i="2"/>
  <c r="L87" i="2"/>
  <c r="M87" i="2" s="1"/>
  <c r="I13" i="2"/>
  <c r="L13" i="2"/>
  <c r="M13" i="2" s="1"/>
  <c r="I73" i="2"/>
  <c r="L73" i="2"/>
  <c r="M73" i="2" s="1"/>
  <c r="O124" i="2"/>
  <c r="N124" i="2"/>
  <c r="I35" i="2"/>
  <c r="L35" i="2"/>
  <c r="M35" i="2" s="1"/>
  <c r="I95" i="2"/>
  <c r="L95" i="2"/>
  <c r="M95" i="2" s="1"/>
  <c r="I24" i="2"/>
  <c r="L24" i="2"/>
  <c r="M24" i="2" s="1"/>
  <c r="I48" i="2"/>
  <c r="L48" i="2"/>
  <c r="M48" i="2" s="1"/>
  <c r="I96" i="2"/>
  <c r="L96" i="2"/>
  <c r="M96" i="2" s="1"/>
  <c r="I46" i="2"/>
  <c r="L46" i="2"/>
  <c r="M46" i="2" s="1"/>
  <c r="I94" i="2"/>
  <c r="L94" i="2"/>
  <c r="M94" i="2" s="1"/>
  <c r="I7" i="2"/>
  <c r="L7" i="2"/>
  <c r="M7" i="2" s="1"/>
  <c r="I67" i="2"/>
  <c r="L67" i="2"/>
  <c r="M67" i="2" s="1"/>
  <c r="N118" i="2"/>
  <c r="O118" i="2"/>
  <c r="I45" i="2"/>
  <c r="L45" i="2"/>
  <c r="M45" i="2" s="1"/>
  <c r="I93" i="2"/>
  <c r="L93" i="2"/>
  <c r="M93" i="2" s="1"/>
  <c r="I41" i="2"/>
  <c r="L41" i="2"/>
  <c r="M41" i="2" s="1"/>
  <c r="I89" i="2"/>
  <c r="L89" i="2"/>
  <c r="M89" i="2" s="1"/>
  <c r="I30" i="2"/>
  <c r="L30" i="2"/>
  <c r="M30" i="2" s="1"/>
  <c r="I18" i="2"/>
  <c r="L18" i="2"/>
  <c r="M18" i="2" s="1"/>
  <c r="N117" i="2"/>
  <c r="O117" i="2"/>
  <c r="I28" i="2"/>
  <c r="L28" i="2"/>
  <c r="M28" i="2" s="1"/>
  <c r="I100" i="2"/>
  <c r="L100" i="2"/>
  <c r="M100" i="2" s="1"/>
  <c r="I26" i="2"/>
  <c r="L26" i="2"/>
  <c r="M26" i="2" s="1"/>
  <c r="I62" i="2"/>
  <c r="L62" i="2"/>
  <c r="M62" i="2" s="1"/>
  <c r="I110" i="2"/>
  <c r="L110" i="2"/>
  <c r="M110" i="2" s="1"/>
  <c r="F20" i="4" l="1"/>
  <c r="H21" i="4" s="1"/>
  <c r="I21" i="4" s="1"/>
  <c r="E21" i="4"/>
  <c r="G20" i="4"/>
  <c r="O94" i="2"/>
  <c r="N94" i="2"/>
  <c r="O73" i="2"/>
  <c r="N73" i="2"/>
  <c r="O86" i="2"/>
  <c r="N86" i="2"/>
  <c r="O43" i="2"/>
  <c r="N43" i="2"/>
  <c r="O56" i="2"/>
  <c r="N56" i="2"/>
  <c r="O55" i="2"/>
  <c r="N55" i="2"/>
  <c r="O12" i="2"/>
  <c r="N12" i="2"/>
  <c r="N75" i="2"/>
  <c r="O75" i="2"/>
  <c r="N20" i="2"/>
  <c r="O20" i="2"/>
  <c r="N99" i="2"/>
  <c r="O99" i="2"/>
  <c r="J20" i="4"/>
  <c r="K20" i="4"/>
  <c r="N62" i="2"/>
  <c r="O62" i="2"/>
  <c r="O100" i="2"/>
  <c r="N100" i="2"/>
  <c r="N30" i="2"/>
  <c r="O30" i="2"/>
  <c r="O41" i="2"/>
  <c r="N41" i="2"/>
  <c r="O98" i="2"/>
  <c r="N98" i="2"/>
  <c r="O64" i="2"/>
  <c r="N64" i="2"/>
  <c r="O102" i="2"/>
  <c r="N102" i="2"/>
  <c r="N6" i="2"/>
  <c r="O6" i="2"/>
  <c r="O29" i="2"/>
  <c r="N29" i="2"/>
  <c r="N14" i="2"/>
  <c r="O14" i="2"/>
  <c r="O40" i="2"/>
  <c r="N40" i="2"/>
  <c r="O78" i="2"/>
  <c r="N78" i="2"/>
  <c r="N101" i="2"/>
  <c r="O101" i="2"/>
  <c r="O17" i="2"/>
  <c r="N17" i="2"/>
  <c r="O57" i="2"/>
  <c r="N57" i="2"/>
  <c r="N79" i="2"/>
  <c r="O79" i="2"/>
  <c r="N106" i="2"/>
  <c r="O106" i="2"/>
  <c r="O22" i="2"/>
  <c r="N22" i="2"/>
  <c r="O108" i="2"/>
  <c r="N108" i="2"/>
  <c r="O47" i="2"/>
  <c r="N47" i="2"/>
  <c r="O85" i="2"/>
  <c r="N85" i="2"/>
  <c r="R115" i="2"/>
  <c r="O27" i="2"/>
  <c r="N27" i="2"/>
  <c r="O44" i="2"/>
  <c r="N44" i="2"/>
  <c r="O52" i="2"/>
  <c r="N52" i="2"/>
  <c r="O90" i="2"/>
  <c r="N90" i="2"/>
  <c r="N91" i="2"/>
  <c r="O91" i="2"/>
  <c r="O63" i="2"/>
  <c r="N63" i="2"/>
  <c r="O45" i="2"/>
  <c r="N45" i="2"/>
  <c r="O96" i="2"/>
  <c r="N96" i="2"/>
  <c r="N24" i="2"/>
  <c r="O24" i="2"/>
  <c r="N87" i="2"/>
  <c r="O87" i="2"/>
  <c r="N54" i="2"/>
  <c r="O54" i="2"/>
  <c r="N72" i="2"/>
  <c r="O72" i="2"/>
  <c r="O33" i="2"/>
  <c r="N33" i="2"/>
  <c r="O84" i="2"/>
  <c r="N84" i="2"/>
  <c r="O71" i="2"/>
  <c r="N71" i="2"/>
  <c r="O92" i="2"/>
  <c r="N92" i="2"/>
  <c r="O59" i="2"/>
  <c r="N59" i="2"/>
  <c r="N110" i="2"/>
  <c r="O110" i="2"/>
  <c r="O26" i="2"/>
  <c r="N26" i="2"/>
  <c r="O28" i="2"/>
  <c r="N28" i="2"/>
  <c r="O18" i="2"/>
  <c r="N18" i="2"/>
  <c r="O89" i="2"/>
  <c r="N89" i="2"/>
  <c r="N50" i="2"/>
  <c r="O50" i="2"/>
  <c r="O76" i="2"/>
  <c r="N76" i="2"/>
  <c r="N66" i="2"/>
  <c r="O66" i="2"/>
  <c r="O77" i="2"/>
  <c r="N77" i="2"/>
  <c r="N74" i="2"/>
  <c r="O74" i="2"/>
  <c r="O88" i="2"/>
  <c r="N88" i="2"/>
  <c r="N4" i="2"/>
  <c r="O4" i="2"/>
  <c r="N42" i="2"/>
  <c r="O42" i="2"/>
  <c r="O53" i="2"/>
  <c r="N53" i="2"/>
  <c r="O21" i="2"/>
  <c r="N21" i="2"/>
  <c r="O19" i="2"/>
  <c r="N19" i="2"/>
  <c r="N58" i="2"/>
  <c r="O58" i="2"/>
  <c r="O60" i="2"/>
  <c r="N60" i="2"/>
  <c r="N107" i="2"/>
  <c r="O107" i="2"/>
  <c r="O11" i="2"/>
  <c r="N11" i="2"/>
  <c r="O37" i="2"/>
  <c r="N37" i="2"/>
  <c r="O51" i="2"/>
  <c r="N51" i="2"/>
  <c r="N38" i="2"/>
  <c r="O38" i="2"/>
  <c r="N16" i="2"/>
  <c r="O16" i="2"/>
  <c r="N10" i="2"/>
  <c r="O10" i="2"/>
  <c r="O23" i="2"/>
  <c r="N23" i="2"/>
  <c r="O8" i="2"/>
  <c r="N8" i="2"/>
  <c r="O67" i="2"/>
  <c r="N67" i="2"/>
  <c r="O35" i="2"/>
  <c r="N35" i="2"/>
  <c r="O104" i="2"/>
  <c r="N104" i="2"/>
  <c r="N105" i="2"/>
  <c r="O105" i="2"/>
  <c r="O49" i="2"/>
  <c r="N49" i="2"/>
  <c r="O82" i="2"/>
  <c r="N82" i="2"/>
  <c r="O61" i="2"/>
  <c r="N61" i="2"/>
  <c r="N9" i="2"/>
  <c r="O9" i="2"/>
  <c r="O93" i="2"/>
  <c r="N93" i="2"/>
  <c r="N7" i="2"/>
  <c r="O7" i="2"/>
  <c r="N46" i="2"/>
  <c r="O46" i="2"/>
  <c r="O48" i="2"/>
  <c r="N48" i="2"/>
  <c r="N95" i="2"/>
  <c r="O95" i="2"/>
  <c r="O13" i="2"/>
  <c r="N13" i="2"/>
  <c r="O15" i="2"/>
  <c r="N15" i="2"/>
  <c r="O32" i="2"/>
  <c r="N32" i="2"/>
  <c r="N5" i="2"/>
  <c r="O5" i="2"/>
  <c r="O69" i="2"/>
  <c r="N69" i="2"/>
  <c r="N70" i="2"/>
  <c r="O70" i="2"/>
  <c r="O39" i="2"/>
  <c r="N39" i="2"/>
  <c r="J19" i="4"/>
  <c r="K19" i="4"/>
  <c r="O81" i="2"/>
  <c r="N81" i="2"/>
  <c r="N103" i="2"/>
  <c r="O103" i="2"/>
  <c r="O31" i="2"/>
  <c r="N31" i="2"/>
  <c r="N34" i="2"/>
  <c r="O34" i="2"/>
  <c r="O36" i="2"/>
  <c r="N36" i="2"/>
  <c r="N83" i="2"/>
  <c r="O83" i="2"/>
  <c r="N109" i="2"/>
  <c r="O109" i="2"/>
  <c r="N25" i="2"/>
  <c r="O25" i="2"/>
  <c r="O3" i="2"/>
  <c r="N3" i="2"/>
  <c r="N68" i="2"/>
  <c r="O68" i="2"/>
  <c r="O65" i="2"/>
  <c r="N65" i="2"/>
  <c r="O97" i="2"/>
  <c r="N97" i="2"/>
  <c r="O80" i="2"/>
  <c r="N80" i="2"/>
  <c r="K21" i="4" l="1"/>
  <c r="J21" i="4"/>
  <c r="R107" i="2"/>
  <c r="G21" i="4"/>
  <c r="E22" i="4"/>
  <c r="F21" i="4"/>
  <c r="H22" i="4" s="1"/>
  <c r="I22" i="4" s="1"/>
  <c r="R108" i="2"/>
  <c r="J22" i="4" l="1"/>
  <c r="K22" i="4"/>
  <c r="G22" i="4"/>
  <c r="F22" i="4"/>
  <c r="H23" i="4" s="1"/>
  <c r="I23" i="4" s="1"/>
  <c r="K23" i="4" l="1"/>
  <c r="J23" i="4"/>
  <c r="E23" i="4"/>
  <c r="G23" i="4" l="1"/>
  <c r="F23" i="4"/>
  <c r="E24" i="4" s="1"/>
  <c r="F24" i="4" l="1"/>
  <c r="H25" i="4" s="1"/>
  <c r="I25" i="4" s="1"/>
  <c r="E25" i="4"/>
  <c r="G24" i="4"/>
  <c r="H24" i="4"/>
  <c r="I24" i="4" s="1"/>
  <c r="K25" i="4" l="1"/>
  <c r="J25" i="4"/>
  <c r="G25" i="4"/>
  <c r="F25" i="4"/>
  <c r="E26" i="4" s="1"/>
  <c r="J24" i="4"/>
  <c r="K24" i="4"/>
  <c r="G26" i="4" l="1"/>
  <c r="F26" i="4"/>
  <c r="H27" i="4"/>
  <c r="I27" i="4" s="1"/>
  <c r="E27" i="4"/>
  <c r="H26" i="4"/>
  <c r="I26" i="4" s="1"/>
  <c r="F27" i="4" l="1"/>
  <c r="H28" i="4" s="1"/>
  <c r="I28" i="4" s="1"/>
  <c r="G27" i="4"/>
  <c r="E28" i="4"/>
  <c r="K27" i="4"/>
  <c r="J27" i="4"/>
  <c r="K26" i="4"/>
  <c r="J26" i="4"/>
  <c r="J28" i="4" l="1"/>
  <c r="K28" i="4"/>
  <c r="F28" i="4"/>
  <c r="E29" i="4" s="1"/>
  <c r="G28" i="4"/>
  <c r="G29" i="4" l="1"/>
  <c r="F29" i="4"/>
  <c r="H30" i="4" s="1"/>
  <c r="I30" i="4" s="1"/>
  <c r="H29" i="4"/>
  <c r="I29" i="4" s="1"/>
  <c r="K30" i="4" l="1"/>
  <c r="J30" i="4"/>
  <c r="E30" i="4"/>
  <c r="K29" i="4"/>
  <c r="J29" i="4"/>
  <c r="F30" i="4" l="1"/>
  <c r="H31" i="4" s="1"/>
  <c r="I31" i="4" s="1"/>
  <c r="G30" i="4"/>
  <c r="E31" i="4"/>
  <c r="J31" i="4" l="1"/>
  <c r="K31" i="4"/>
  <c r="F31" i="4"/>
  <c r="H32" i="4" s="1"/>
  <c r="I32" i="4" s="1"/>
  <c r="G31" i="4"/>
  <c r="E32" i="4"/>
  <c r="J32" i="4" l="1"/>
  <c r="K32" i="4"/>
  <c r="F32" i="4"/>
  <c r="H33" i="4" s="1"/>
  <c r="I33" i="4" s="1"/>
  <c r="G32" i="4"/>
  <c r="E33" i="4"/>
  <c r="K33" i="4" l="1"/>
  <c r="J33" i="4"/>
  <c r="H34" i="4"/>
  <c r="I34" i="4" s="1"/>
  <c r="G33" i="4"/>
  <c r="F33" i="4"/>
  <c r="E34" i="4"/>
  <c r="F34" i="4" l="1"/>
  <c r="E35" i="4" s="1"/>
  <c r="G34" i="4"/>
  <c r="J34" i="4"/>
  <c r="K34" i="4"/>
  <c r="G35" i="4" l="1"/>
  <c r="F35" i="4"/>
  <c r="H36" i="4" s="1"/>
  <c r="I36" i="4" s="1"/>
  <c r="H35" i="4"/>
  <c r="I35" i="4" s="1"/>
  <c r="J36" i="4" l="1"/>
  <c r="K36" i="4"/>
  <c r="E36" i="4"/>
  <c r="J35" i="4"/>
  <c r="K35" i="4"/>
  <c r="F36" i="4" l="1"/>
  <c r="E37" i="4" s="1"/>
  <c r="G36" i="4"/>
  <c r="H37" i="4"/>
  <c r="I37" i="4" s="1"/>
  <c r="G37" i="4" l="1"/>
  <c r="F37" i="4"/>
  <c r="H38" i="4" s="1"/>
  <c r="I38" i="4" s="1"/>
  <c r="E38" i="4"/>
  <c r="K37" i="4"/>
  <c r="J37" i="4"/>
  <c r="J38" i="4" l="1"/>
  <c r="K38" i="4"/>
  <c r="G38" i="4"/>
  <c r="F38" i="4"/>
  <c r="E39" i="4" s="1"/>
  <c r="G39" i="4" l="1"/>
  <c r="F39" i="4"/>
  <c r="H40" i="4"/>
  <c r="I40" i="4" s="1"/>
  <c r="E40" i="4"/>
  <c r="H39" i="4"/>
  <c r="I39" i="4" s="1"/>
  <c r="F40" i="4" l="1"/>
  <c r="H41" i="4" s="1"/>
  <c r="I41" i="4" s="1"/>
  <c r="G40" i="4"/>
  <c r="E41" i="4"/>
  <c r="J40" i="4"/>
  <c r="K40" i="4"/>
  <c r="K39" i="4"/>
  <c r="J39" i="4"/>
  <c r="K41" i="4" l="1"/>
  <c r="J41" i="4"/>
  <c r="H42" i="4"/>
  <c r="I42" i="4" s="1"/>
  <c r="G41" i="4"/>
  <c r="F41" i="4"/>
  <c r="E42" i="4"/>
  <c r="G42" i="4" l="1"/>
  <c r="F42" i="4"/>
  <c r="E43" i="4" s="1"/>
  <c r="K42" i="4"/>
  <c r="J42" i="4"/>
  <c r="F43" i="4" l="1"/>
  <c r="H44" i="4" s="1"/>
  <c r="I44" i="4" s="1"/>
  <c r="G43" i="4"/>
  <c r="E44" i="4"/>
  <c r="H43" i="4"/>
  <c r="I43" i="4" s="1"/>
  <c r="J44" i="4" l="1"/>
  <c r="K44" i="4"/>
  <c r="F44" i="4"/>
  <c r="E45" i="4" s="1"/>
  <c r="G44" i="4"/>
  <c r="K43" i="4"/>
  <c r="J43" i="4"/>
  <c r="G45" i="4" l="1"/>
  <c r="F45" i="4"/>
  <c r="H46" i="4" s="1"/>
  <c r="I46" i="4" s="1"/>
  <c r="H45" i="4"/>
  <c r="I45" i="4" s="1"/>
  <c r="J46" i="4" l="1"/>
  <c r="K46" i="4"/>
  <c r="E46" i="4"/>
  <c r="K45" i="4"/>
  <c r="J45" i="4"/>
  <c r="F46" i="4" l="1"/>
  <c r="E47" i="4" s="1"/>
  <c r="H47" i="4"/>
  <c r="I47" i="4" s="1"/>
  <c r="G46" i="4"/>
  <c r="G47" i="4" l="1"/>
  <c r="F47" i="4"/>
  <c r="H48" i="4" s="1"/>
  <c r="I48" i="4" s="1"/>
  <c r="K47" i="4"/>
  <c r="J47" i="4"/>
  <c r="J48" i="4" l="1"/>
  <c r="K48" i="4"/>
  <c r="E48" i="4"/>
  <c r="F48" i="4" l="1"/>
  <c r="G48" i="4"/>
  <c r="H49" i="4"/>
  <c r="I49" i="4" s="1"/>
  <c r="E49" i="4"/>
  <c r="G49" i="4" l="1"/>
  <c r="F49" i="4"/>
  <c r="H50" i="4" s="1"/>
  <c r="I50" i="4" s="1"/>
  <c r="K49" i="4"/>
  <c r="J49" i="4"/>
  <c r="J50" i="4" l="1"/>
  <c r="K50" i="4"/>
  <c r="E50" i="4"/>
  <c r="F50" i="4" l="1"/>
  <c r="E51" i="4" s="1"/>
  <c r="H51" i="4"/>
  <c r="I51" i="4" s="1"/>
  <c r="G50" i="4"/>
  <c r="G51" i="4" l="1"/>
  <c r="F51" i="4"/>
  <c r="H52" i="4" s="1"/>
  <c r="I52" i="4" s="1"/>
  <c r="K51" i="4"/>
  <c r="J51" i="4"/>
  <c r="J52" i="4" l="1"/>
  <c r="K52" i="4"/>
  <c r="E52" i="4"/>
  <c r="F52" i="4" l="1"/>
  <c r="H53" i="4" s="1"/>
  <c r="I53" i="4" s="1"/>
  <c r="G52" i="4"/>
  <c r="K53" i="4" l="1"/>
  <c r="J53" i="4"/>
  <c r="E53" i="4"/>
  <c r="G53" i="4" l="1"/>
  <c r="F53" i="4"/>
  <c r="E54" i="4" s="1"/>
  <c r="F54" i="4" l="1"/>
  <c r="H55" i="4" s="1"/>
  <c r="I55" i="4" s="1"/>
  <c r="G54" i="4"/>
  <c r="H54" i="4"/>
  <c r="I54" i="4" s="1"/>
  <c r="K55" i="4" l="1"/>
  <c r="J55" i="4"/>
  <c r="J54" i="4"/>
  <c r="K54" i="4"/>
  <c r="E55" i="4"/>
  <c r="G55" i="4" l="1"/>
  <c r="F55" i="4"/>
  <c r="H56" i="4" s="1"/>
  <c r="I56" i="4" s="1"/>
  <c r="J56" i="4" l="1"/>
  <c r="K56" i="4"/>
  <c r="E56" i="4"/>
  <c r="F56" i="4" l="1"/>
  <c r="H57" i="4" s="1"/>
  <c r="I57" i="4" s="1"/>
  <c r="G56" i="4"/>
  <c r="K57" i="4" l="1"/>
  <c r="J57" i="4"/>
  <c r="E57" i="4"/>
  <c r="G57" i="4" l="1"/>
  <c r="F57" i="4"/>
  <c r="E58" i="4" s="1"/>
  <c r="F58" i="4" l="1"/>
  <c r="H59" i="4" s="1"/>
  <c r="I59" i="4" s="1"/>
  <c r="G58" i="4"/>
  <c r="H58" i="4"/>
  <c r="I58" i="4" s="1"/>
  <c r="K59" i="4" l="1"/>
  <c r="J59" i="4"/>
  <c r="J58" i="4"/>
  <c r="K58" i="4"/>
  <c r="E59" i="4"/>
  <c r="G59" i="4" l="1"/>
  <c r="F59" i="4"/>
  <c r="H60" i="4" s="1"/>
  <c r="I60" i="4" s="1"/>
  <c r="J60" i="4" l="1"/>
  <c r="K60" i="4"/>
  <c r="E60" i="4"/>
  <c r="F60" i="4" l="1"/>
  <c r="H61" i="4" s="1"/>
  <c r="I61" i="4" s="1"/>
  <c r="G60" i="4"/>
  <c r="K61" i="4" l="1"/>
  <c r="J61" i="4"/>
  <c r="E61" i="4"/>
  <c r="G61" i="4" l="1"/>
  <c r="F61" i="4"/>
  <c r="E62" i="4" s="1"/>
  <c r="F62" i="4" l="1"/>
  <c r="H63" i="4" s="1"/>
  <c r="I63" i="4" s="1"/>
  <c r="G62" i="4"/>
  <c r="H62" i="4"/>
  <c r="I62" i="4" s="1"/>
  <c r="K63" i="4" l="1"/>
  <c r="J63" i="4"/>
  <c r="J62" i="4"/>
  <c r="K62" i="4"/>
  <c r="E63" i="4"/>
  <c r="G63" i="4" l="1"/>
  <c r="F63" i="4"/>
  <c r="H64" i="4" s="1"/>
  <c r="I64" i="4" s="1"/>
  <c r="J64" i="4" l="1"/>
  <c r="K64" i="4"/>
  <c r="E64" i="4"/>
  <c r="F64" i="4" l="1"/>
  <c r="H65" i="4" s="1"/>
  <c r="I65" i="4" s="1"/>
  <c r="G64" i="4"/>
  <c r="K65" i="4" l="1"/>
  <c r="J65" i="4"/>
  <c r="E65" i="4"/>
  <c r="G65" i="4" l="1"/>
  <c r="F65" i="4"/>
  <c r="E66" i="4" s="1"/>
  <c r="F66" i="4" l="1"/>
  <c r="H67" i="4" s="1"/>
  <c r="I67" i="4" s="1"/>
  <c r="G66" i="4"/>
  <c r="H66" i="4"/>
  <c r="I66" i="4" s="1"/>
  <c r="K67" i="4" l="1"/>
  <c r="J67" i="4"/>
  <c r="J66" i="4"/>
  <c r="K66" i="4"/>
  <c r="E67" i="4"/>
  <c r="G67" i="4" l="1"/>
  <c r="F67" i="4"/>
  <c r="H68" i="4" s="1"/>
  <c r="I68" i="4" s="1"/>
  <c r="J68" i="4" l="1"/>
  <c r="K68" i="4"/>
  <c r="E68" i="4"/>
  <c r="F68" i="4" l="1"/>
  <c r="H69" i="4" s="1"/>
  <c r="I69" i="4" s="1"/>
  <c r="G68" i="4"/>
  <c r="J69" i="4" l="1"/>
  <c r="K69" i="4"/>
  <c r="E69" i="4"/>
  <c r="F69" i="4" l="1"/>
  <c r="H70" i="4" s="1"/>
  <c r="I70" i="4" s="1"/>
  <c r="G69" i="4"/>
  <c r="K70" i="4" l="1"/>
  <c r="J70" i="4"/>
  <c r="E70" i="4"/>
  <c r="G70" i="4" l="1"/>
  <c r="F70" i="4"/>
  <c r="E71" i="4" s="1"/>
  <c r="G71" i="4" l="1"/>
  <c r="F71" i="4"/>
  <c r="H72" i="4" s="1"/>
  <c r="I72" i="4" s="1"/>
  <c r="H71" i="4"/>
  <c r="I71" i="4" s="1"/>
  <c r="J72" i="4" l="1"/>
  <c r="K72" i="4"/>
  <c r="K71" i="4"/>
  <c r="J71" i="4"/>
  <c r="E72" i="4"/>
  <c r="F72" i="4" l="1"/>
  <c r="H73" i="4" s="1"/>
  <c r="I73" i="4" s="1"/>
  <c r="G72" i="4"/>
  <c r="J73" i="4" l="1"/>
  <c r="K73" i="4"/>
  <c r="E73" i="4"/>
  <c r="F73" i="4" l="1"/>
  <c r="H74" i="4" s="1"/>
  <c r="I74" i="4" s="1"/>
  <c r="G73" i="4"/>
  <c r="K74" i="4" l="1"/>
  <c r="J74" i="4"/>
  <c r="E74" i="4"/>
  <c r="G74" i="4" l="1"/>
  <c r="F74" i="4"/>
  <c r="E75" i="4" s="1"/>
  <c r="G75" i="4" l="1"/>
  <c r="F75" i="4"/>
  <c r="H76" i="4" s="1"/>
  <c r="I76" i="4" s="1"/>
  <c r="H75" i="4"/>
  <c r="I75" i="4" s="1"/>
  <c r="J76" i="4" l="1"/>
  <c r="K76" i="4"/>
  <c r="K75" i="4"/>
  <c r="J75" i="4"/>
  <c r="E76" i="4"/>
  <c r="F76" i="4" l="1"/>
  <c r="H77" i="4" s="1"/>
  <c r="I77" i="4" s="1"/>
  <c r="G76" i="4"/>
  <c r="J77" i="4" l="1"/>
  <c r="K77" i="4"/>
  <c r="E77" i="4"/>
  <c r="F77" i="4" l="1"/>
  <c r="H78" i="4" s="1"/>
  <c r="I78" i="4" s="1"/>
  <c r="G77" i="4"/>
  <c r="K78" i="4" l="1"/>
  <c r="J78" i="4"/>
  <c r="E78" i="4"/>
  <c r="G78" i="4" l="1"/>
  <c r="F78" i="4"/>
  <c r="H79" i="4" s="1"/>
  <c r="I79" i="4" s="1"/>
  <c r="K79" i="4" l="1"/>
  <c r="J79" i="4"/>
  <c r="E79" i="4"/>
  <c r="G79" i="4" l="1"/>
  <c r="F79" i="4"/>
  <c r="H80" i="4" s="1"/>
  <c r="I80" i="4" s="1"/>
  <c r="J80" i="4" l="1"/>
  <c r="K80" i="4"/>
  <c r="E80" i="4"/>
  <c r="H81" i="4" l="1"/>
  <c r="I81" i="4" s="1"/>
  <c r="F80" i="4"/>
  <c r="E81" i="4" s="1"/>
  <c r="G80" i="4"/>
  <c r="G81" i="4" l="1"/>
  <c r="F81" i="4"/>
  <c r="E82" i="4" s="1"/>
  <c r="K81" i="4"/>
  <c r="J81" i="4"/>
  <c r="F82" i="4" l="1"/>
  <c r="H83" i="4" s="1"/>
  <c r="I83" i="4" s="1"/>
  <c r="G82" i="4"/>
  <c r="H82" i="4"/>
  <c r="I82" i="4" s="1"/>
  <c r="K83" i="4" l="1"/>
  <c r="J83" i="4"/>
  <c r="J82" i="4"/>
  <c r="K82" i="4"/>
  <c r="E83" i="4"/>
  <c r="G83" i="4" l="1"/>
  <c r="F83" i="4"/>
  <c r="E84" i="4" s="1"/>
  <c r="H85" i="4" l="1"/>
  <c r="I85" i="4" s="1"/>
  <c r="G84" i="4"/>
  <c r="F84" i="4"/>
  <c r="E85" i="4" s="1"/>
  <c r="H84" i="4"/>
  <c r="I84" i="4" s="1"/>
  <c r="G85" i="4" l="1"/>
  <c r="F85" i="4"/>
  <c r="H86" i="4" s="1"/>
  <c r="I86" i="4" s="1"/>
  <c r="K84" i="4"/>
  <c r="J84" i="4"/>
  <c r="K85" i="4"/>
  <c r="J85" i="4"/>
  <c r="J86" i="4" l="1"/>
  <c r="K86" i="4"/>
  <c r="E86" i="4"/>
  <c r="F86" i="4" l="1"/>
  <c r="H87" i="4" s="1"/>
  <c r="I87" i="4" s="1"/>
  <c r="G86" i="4"/>
  <c r="K87" i="4" l="1"/>
  <c r="J87" i="4"/>
  <c r="E87" i="4"/>
  <c r="G87" i="4" l="1"/>
  <c r="F87" i="4"/>
  <c r="H88" i="4" s="1"/>
  <c r="I88" i="4" s="1"/>
  <c r="K88" i="4" l="1"/>
  <c r="J88" i="4"/>
  <c r="E88" i="4"/>
  <c r="G88" i="4" l="1"/>
  <c r="F88" i="4"/>
  <c r="H89" i="4" s="1"/>
  <c r="I89" i="4" s="1"/>
  <c r="K89" i="4" l="1"/>
  <c r="J89" i="4"/>
  <c r="E89" i="4"/>
  <c r="G89" i="4" l="1"/>
  <c r="F89" i="4"/>
  <c r="H90" i="4" s="1"/>
  <c r="I90" i="4" s="1"/>
  <c r="J90" i="4" l="1"/>
  <c r="K90" i="4"/>
  <c r="E90" i="4"/>
  <c r="F90" i="4" l="1"/>
  <c r="H91" i="4" s="1"/>
  <c r="I91" i="4" s="1"/>
  <c r="G90" i="4"/>
  <c r="K91" i="4" l="1"/>
  <c r="J91" i="4"/>
  <c r="E91" i="4"/>
  <c r="G91" i="4" l="1"/>
  <c r="F91" i="4"/>
  <c r="H92" i="4" s="1"/>
  <c r="I92" i="4" s="1"/>
  <c r="K92" i="4" l="1"/>
  <c r="J92" i="4"/>
  <c r="E92" i="4"/>
  <c r="G92" i="4" l="1"/>
  <c r="F92" i="4"/>
  <c r="H93" i="4" s="1"/>
  <c r="I93" i="4" s="1"/>
  <c r="K93" i="4" l="1"/>
  <c r="J93" i="4"/>
  <c r="E93" i="4"/>
  <c r="G93" i="4" l="1"/>
  <c r="F93" i="4"/>
  <c r="H94" i="4" s="1"/>
  <c r="I94" i="4" s="1"/>
  <c r="J94" i="4" l="1"/>
  <c r="K94" i="4"/>
  <c r="E94" i="4"/>
  <c r="F94" i="4" l="1"/>
  <c r="H95" i="4" s="1"/>
  <c r="I95" i="4" s="1"/>
  <c r="G94" i="4"/>
  <c r="K95" i="4" l="1"/>
  <c r="J95" i="4"/>
  <c r="E95" i="4"/>
  <c r="G95" i="4" l="1"/>
  <c r="F95" i="4"/>
  <c r="H96" i="4" s="1"/>
  <c r="I96" i="4" s="1"/>
  <c r="K96" i="4" l="1"/>
  <c r="J96" i="4"/>
  <c r="E96" i="4"/>
  <c r="G96" i="4" l="1"/>
  <c r="F96" i="4"/>
  <c r="H97" i="4" s="1"/>
  <c r="I97" i="4" s="1"/>
  <c r="K97" i="4" l="1"/>
  <c r="J97" i="4"/>
  <c r="E97" i="4"/>
  <c r="G97" i="4" l="1"/>
  <c r="F97" i="4"/>
  <c r="H98" i="4" s="1"/>
  <c r="I98" i="4" s="1"/>
  <c r="J98" i="4" l="1"/>
  <c r="K98" i="4"/>
  <c r="E98" i="4"/>
  <c r="F98" i="4" l="1"/>
  <c r="H99" i="4" s="1"/>
  <c r="I99" i="4" s="1"/>
  <c r="G98" i="4"/>
  <c r="K99" i="4" l="1"/>
  <c r="J99" i="4"/>
  <c r="E99" i="4"/>
  <c r="G99" i="4" l="1"/>
  <c r="F99" i="4"/>
  <c r="H100" i="4" s="1"/>
  <c r="I100" i="4" s="1"/>
  <c r="K100" i="4" l="1"/>
  <c r="J100" i="4"/>
  <c r="E100" i="4"/>
  <c r="G100" i="4" l="1"/>
  <c r="F100" i="4"/>
  <c r="H101" i="4" s="1"/>
  <c r="I101" i="4" s="1"/>
  <c r="K101" i="4" l="1"/>
  <c r="J101" i="4"/>
  <c r="E101" i="4"/>
  <c r="G101" i="4" l="1"/>
  <c r="F101" i="4"/>
  <c r="H102" i="4" s="1"/>
  <c r="I102" i="4" s="1"/>
  <c r="J102" i="4" l="1"/>
  <c r="K102" i="4"/>
  <c r="E102" i="4"/>
  <c r="F102" i="4" l="1"/>
  <c r="H103" i="4" s="1"/>
  <c r="I103" i="4" s="1"/>
  <c r="G102" i="4"/>
  <c r="K103" i="4" l="1"/>
  <c r="J103" i="4"/>
  <c r="E103" i="4"/>
  <c r="G103" i="4" l="1"/>
  <c r="F103" i="4"/>
  <c r="H104" i="4" s="1"/>
  <c r="I104" i="4" s="1"/>
  <c r="K104" i="4" l="1"/>
  <c r="J104" i="4"/>
  <c r="E104" i="4"/>
  <c r="H105" i="4" l="1"/>
  <c r="I105" i="4" s="1"/>
  <c r="G104" i="4"/>
  <c r="F104" i="4"/>
  <c r="E105" i="4" s="1"/>
  <c r="G105" i="4" l="1"/>
  <c r="F105" i="4"/>
  <c r="E106" i="4" s="1"/>
  <c r="K105" i="4"/>
  <c r="J105" i="4"/>
  <c r="F106" i="4" l="1"/>
  <c r="H107" i="4" s="1"/>
  <c r="I107" i="4" s="1"/>
  <c r="G106" i="4"/>
  <c r="H106" i="4"/>
  <c r="I106" i="4" s="1"/>
  <c r="K107" i="4" l="1"/>
  <c r="J107" i="4"/>
  <c r="E107" i="4"/>
  <c r="J106" i="4"/>
  <c r="K106" i="4"/>
  <c r="G107" i="4" l="1"/>
  <c r="F107" i="4"/>
  <c r="H108" i="4" s="1"/>
  <c r="I108" i="4" s="1"/>
  <c r="K108" i="4" l="1"/>
  <c r="J108" i="4"/>
  <c r="E108" i="4"/>
  <c r="H109" i="4" l="1"/>
  <c r="I109" i="4" s="1"/>
  <c r="G108" i="4"/>
  <c r="F108" i="4"/>
  <c r="E109" i="4" s="1"/>
  <c r="G109" i="4" l="1"/>
  <c r="F109" i="4"/>
  <c r="H110" i="4" s="1"/>
  <c r="I110" i="4" s="1"/>
  <c r="K109" i="4"/>
  <c r="J109" i="4"/>
  <c r="J110" i="4" l="1"/>
  <c r="K110" i="4"/>
  <c r="E110" i="4"/>
  <c r="F110" i="4" l="1"/>
  <c r="H111" i="4" s="1"/>
  <c r="I111" i="4" s="1"/>
  <c r="G110" i="4"/>
  <c r="K111" i="4" l="1"/>
  <c r="J111" i="4"/>
  <c r="E111" i="4"/>
  <c r="G111" i="4" l="1"/>
  <c r="F111" i="4"/>
  <c r="E112" i="4" s="1"/>
  <c r="G112" i="4" l="1"/>
  <c r="F112" i="4"/>
  <c r="H113" i="4" s="1"/>
  <c r="I113" i="4" s="1"/>
  <c r="H112" i="4"/>
  <c r="I112" i="4" s="1"/>
  <c r="K113" i="4" l="1"/>
  <c r="J113" i="4"/>
  <c r="E113" i="4"/>
  <c r="K112" i="4"/>
  <c r="J112" i="4"/>
  <c r="G113" i="4" l="1"/>
  <c r="F113" i="4"/>
  <c r="H114" i="4" s="1"/>
  <c r="I114" i="4" s="1"/>
  <c r="J114" i="4" l="1"/>
  <c r="K114" i="4"/>
  <c r="E114" i="4"/>
  <c r="F114" i="4" l="1"/>
  <c r="H115" i="4" s="1"/>
  <c r="I115" i="4" s="1"/>
  <c r="G114" i="4"/>
  <c r="K115" i="4" l="1"/>
  <c r="J115" i="4"/>
  <c r="E115" i="4"/>
  <c r="H116" i="4" l="1"/>
  <c r="I116" i="4" s="1"/>
  <c r="G115" i="4"/>
  <c r="F115" i="4"/>
  <c r="E116" i="4" s="1"/>
  <c r="G116" i="4" l="1"/>
  <c r="F116" i="4"/>
  <c r="E117" i="4" s="1"/>
  <c r="K116" i="4"/>
  <c r="J116" i="4"/>
  <c r="G117" i="4" l="1"/>
  <c r="F117" i="4"/>
  <c r="H118" i="4" s="1"/>
  <c r="I118" i="4" s="1"/>
  <c r="H117" i="4"/>
  <c r="I117" i="4" s="1"/>
  <c r="J118" i="4" l="1"/>
  <c r="K118" i="4"/>
  <c r="K117" i="4"/>
  <c r="J117" i="4"/>
  <c r="E118" i="4"/>
  <c r="F118" i="4" l="1"/>
  <c r="H119" i="4" s="1"/>
  <c r="I119" i="4" s="1"/>
  <c r="G118" i="4"/>
  <c r="K119" i="4" l="1"/>
  <c r="J119" i="4"/>
  <c r="E119" i="4"/>
  <c r="G119" i="4" l="1"/>
  <c r="F119" i="4"/>
  <c r="H120" i="4" s="1"/>
  <c r="I120" i="4" s="1"/>
  <c r="E120" i="4"/>
  <c r="K120" i="4" l="1"/>
  <c r="J120" i="4"/>
  <c r="G120" i="4"/>
  <c r="F120" i="4"/>
  <c r="E121" i="4" s="1"/>
  <c r="H122" i="4" l="1"/>
  <c r="I122" i="4" s="1"/>
  <c r="G121" i="4"/>
  <c r="F121" i="4"/>
  <c r="E122" i="4" s="1"/>
  <c r="H121" i="4"/>
  <c r="I121" i="4" s="1"/>
  <c r="H126" i="4" l="1"/>
  <c r="I126" i="4" s="1"/>
  <c r="H133" i="4"/>
  <c r="I133" i="4" s="1"/>
  <c r="H129" i="4"/>
  <c r="I129" i="4" s="1"/>
  <c r="G122" i="4"/>
  <c r="F122" i="4"/>
  <c r="H136" i="4" s="1"/>
  <c r="I136" i="4" s="1"/>
  <c r="H127" i="4"/>
  <c r="I127" i="4" s="1"/>
  <c r="K121" i="4"/>
  <c r="J121" i="4"/>
  <c r="K122" i="4"/>
  <c r="N122" i="4" s="1"/>
  <c r="J122" i="4"/>
  <c r="N121" i="4" s="1"/>
  <c r="J136" i="4" l="1"/>
  <c r="K136" i="4"/>
  <c r="H130" i="4"/>
  <c r="I130" i="4" s="1"/>
  <c r="H134" i="4"/>
  <c r="I134" i="4" s="1"/>
  <c r="K127" i="4"/>
  <c r="J127" i="4"/>
  <c r="J129" i="4"/>
  <c r="K129" i="4"/>
  <c r="H131" i="4"/>
  <c r="I131" i="4" s="1"/>
  <c r="H135" i="4"/>
  <c r="I135" i="4" s="1"/>
  <c r="J133" i="4"/>
  <c r="K133" i="4"/>
  <c r="H128" i="4"/>
  <c r="I128" i="4" s="1"/>
  <c r="H132" i="4"/>
  <c r="I132" i="4" s="1"/>
  <c r="K126" i="4"/>
  <c r="J126" i="4"/>
  <c r="J134" i="4" l="1"/>
  <c r="K134" i="4"/>
  <c r="J130" i="4"/>
  <c r="K130" i="4"/>
  <c r="J128" i="4"/>
  <c r="N126" i="4" s="1"/>
  <c r="K128" i="4"/>
  <c r="N127" i="4" s="1"/>
  <c r="J132" i="4"/>
  <c r="K132" i="4"/>
  <c r="J135" i="4"/>
  <c r="K135" i="4"/>
  <c r="J131" i="4"/>
  <c r="K131" i="4"/>
</calcChain>
</file>

<file path=xl/sharedStrings.xml><?xml version="1.0" encoding="utf-8"?>
<sst xmlns="http://schemas.openxmlformats.org/spreadsheetml/2006/main" count="433" uniqueCount="68">
  <si>
    <t>ANY</t>
  </si>
  <si>
    <t>Mes</t>
  </si>
  <si>
    <t>Yt</t>
  </si>
  <si>
    <t>Mitjana</t>
  </si>
  <si>
    <t>Desviació</t>
  </si>
  <si>
    <t>gener</t>
  </si>
  <si>
    <t>febrer</t>
  </si>
  <si>
    <t>març</t>
  </si>
  <si>
    <t>abril</t>
  </si>
  <si>
    <t>maig</t>
  </si>
  <si>
    <t>juny</t>
  </si>
  <si>
    <t>juliol</t>
  </si>
  <si>
    <t>agost</t>
  </si>
  <si>
    <t>setembre</t>
  </si>
  <si>
    <t>octubre</t>
  </si>
  <si>
    <t>novembre</t>
  </si>
  <si>
    <t>desembre</t>
  </si>
  <si>
    <t>t</t>
  </si>
  <si>
    <t>MM (k=12)</t>
  </si>
  <si>
    <t>MMC</t>
  </si>
  <si>
    <t>Yt-Tt(1)</t>
  </si>
  <si>
    <t>Si^</t>
  </si>
  <si>
    <t>T2 (=Yt-Si)</t>
  </si>
  <si>
    <t>B0</t>
  </si>
  <si>
    <t>B1</t>
  </si>
  <si>
    <t>Predicció</t>
  </si>
  <si>
    <t>Error</t>
  </si>
  <si>
    <t>Abs(Error)</t>
  </si>
  <si>
    <t>Error^2</t>
  </si>
  <si>
    <t>IVEN</t>
  </si>
  <si>
    <t>S*i-barra</t>
  </si>
  <si>
    <t>S-barra</t>
  </si>
  <si>
    <t>Suma IVEN</t>
  </si>
  <si>
    <t>Coeficientes</t>
  </si>
  <si>
    <t>EAM</t>
  </si>
  <si>
    <t>EQM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</si>
  <si>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</si>
  <si>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</si>
  <si>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</si>
  <si>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</si>
  <si>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</si>
  <si>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</si>
  <si>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</si>
  <si>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</si>
  <si>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Grados de libertad</t>
  </si>
  <si>
    <t>Suma de cuadrados</t>
  </si>
  <si>
    <t>Promedio de los cuadrados</t>
  </si>
  <si>
    <t>F</t>
  </si>
  <si>
    <t>Valor crítico de F</t>
  </si>
  <si>
    <t>Regresión</t>
  </si>
  <si>
    <t>Residuos</t>
  </si>
  <si>
    <t>Total</t>
  </si>
  <si>
    <t>Estadístico t</t>
  </si>
  <si>
    <t>Probabilidad</t>
  </si>
  <si>
    <t>Inferior 95%</t>
  </si>
  <si>
    <t>Superior 95%</t>
  </si>
  <si>
    <t>Inferior 95,0%</t>
  </si>
  <si>
    <t>Superior 95,0%</t>
  </si>
  <si>
    <t>Intercepción</t>
  </si>
  <si>
    <t>Variable X 1</t>
  </si>
  <si>
    <t>alpha</t>
  </si>
  <si>
    <t>Tend (B0)</t>
  </si>
  <si>
    <t>Pend (B1)</t>
  </si>
  <si>
    <t>Estac (si^)</t>
  </si>
  <si>
    <t>gamma</t>
  </si>
  <si>
    <t>Ho escollim nosaltres</t>
  </si>
  <si>
    <t>Any0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</si>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</sst>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Border="1"/>
    <xf numFmtId="0" fontId="0" fillId="0" borderId="0" xfId="0" applyAlignment="1">
      <alignment horizontal="right"/>
    </xf>
    <xf numFmtId="0" fontId="2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2" borderId="0" xfId="0" applyFont="1" applyFill="1" applyAlignment="1">
      <alignment horizontal="right"/>
    </xf>
    <xf numFmtId="164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/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" fontId="1" fillId="0" borderId="5" xfId="0" applyNumberFormat="1" applyFont="1" applyFill="1" applyBorder="1" applyAlignment="1">
      <alignment horizontal="center"/>
    </xf>
    <xf numFmtId="164" fontId="2" fillId="0" borderId="0" xfId="0" applyNumberFormat="1" applyFont="1" applyBorder="1"/>
    <xf numFmtId="164" fontId="0" fillId="0" borderId="0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2" fillId="0" borderId="8" xfId="0" applyNumberFormat="1" applyFont="1" applyBorder="1"/>
    <xf numFmtId="164" fontId="0" fillId="0" borderId="9" xfId="0" applyNumberFormat="1" applyBorder="1"/>
    <xf numFmtId="164" fontId="2" fillId="0" borderId="0" xfId="0" applyNumberFormat="1" applyFont="1"/>
    <xf numFmtId="0" fontId="4" fillId="0" borderId="1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164" fontId="0" fillId="0" borderId="1" xfId="0" applyNumberFormat="1" applyBorder="1"/>
    <xf numFmtId="164" fontId="0" fillId="2" borderId="0" xfId="0" applyNumberFormat="1" applyFill="1"/>
    <xf numFmtId="0" fontId="4" fillId="0" borderId="10" xfId="0" applyFont="1" applyFill="1" applyBorder="1" applyAlignment="1">
      <alignment horizontal="centerContinuous"/>
    </xf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15" xfId="0" applyFont="1" applyBorder="1"/>
    <xf numFmtId="0" fontId="2" fillId="0" borderId="1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Mitjana vs desviació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'Esquema integració'!$E$2</c:f>
              <c:strCache>
                <c:ptCount val="1"/>
                <c:pt idx="0">
                  <c:v>Desviació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706124234470692"/>
                  <c:y val="-5.15780839895013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'Esquema integració'!$D$3:$D$124</c:f>
              <c:numCache>
                <c:formatCode>General</c:formatCode>
                <c:ptCount val="122"/>
                <c:pt idx="0">
                  <c:v>124150</c:v>
                </c:pt>
                <c:pt idx="12">
                  <c:v>160775</c:v>
                </c:pt>
                <c:pt idx="24">
                  <c:v>166540.83333333334</c:v>
                </c:pt>
                <c:pt idx="36">
                  <c:v>162567.5</c:v>
                </c:pt>
                <c:pt idx="48">
                  <c:v>172790</c:v>
                </c:pt>
                <c:pt idx="60">
                  <c:v>189320.83333333334</c:v>
                </c:pt>
                <c:pt idx="72">
                  <c:v>195388.33333333334</c:v>
                </c:pt>
                <c:pt idx="84">
                  <c:v>201911.66666666666</c:v>
                </c:pt>
                <c:pt idx="96">
                  <c:v>185962.5</c:v>
                </c:pt>
                <c:pt idx="111">
                  <c:v>197107.27272727274</c:v>
                </c:pt>
              </c:numCache>
            </c:numRef>
          </c:xVal>
          <c:yVal>
            <c:numRef>
              <c:f>'Esquema integració'!$E$3:$E$124</c:f>
              <c:numCache>
                <c:formatCode>General</c:formatCode>
                <c:ptCount val="122"/>
                <c:pt idx="0">
                  <c:v>38530.38611985941</c:v>
                </c:pt>
                <c:pt idx="12">
                  <c:v>48332.724750609515</c:v>
                </c:pt>
                <c:pt idx="24">
                  <c:v>49754.900984422617</c:v>
                </c:pt>
                <c:pt idx="36">
                  <c:v>51778.775772072338</c:v>
                </c:pt>
                <c:pt idx="48">
                  <c:v>47046.495570388084</c:v>
                </c:pt>
                <c:pt idx="60">
                  <c:v>43668.795278328987</c:v>
                </c:pt>
                <c:pt idx="72">
                  <c:v>52412.525885488205</c:v>
                </c:pt>
                <c:pt idx="84">
                  <c:v>52196.789840918107</c:v>
                </c:pt>
                <c:pt idx="96">
                  <c:v>53163.50818251865</c:v>
                </c:pt>
                <c:pt idx="111">
                  <c:v>39776.231619123784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F3-4482-88D3-80A6BA34E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400168"/>
        <c:axId val="772404104"/>
      </c:scatterChart>
      <c:valAx>
        <c:axId val="772400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04104"/>
        <c:crosses val="autoZero"/>
        <c:crossBetween val="midCat"/>
      </c:valAx>
      <c:valAx>
        <c:axId val="77240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00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'Sèrie tipus IV. Descomposició'!$C$2</c:f>
              <c:strCache>
                <c:ptCount val="1"/>
                <c:pt idx="0">
                  <c:v>Yt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'Sèrie tipus IV. Descomposició'!$C$3:$C$125</c:f>
              <c:numCache>
                <c:formatCode>General</c:formatCode>
                <c:ptCount val="123"/>
                <c:pt idx="0">
                  <c:v>101420</c:v>
                </c:pt>
                <c:pt idx="1">
                  <c:v>121200</c:v>
                </c:pt>
                <c:pt idx="2">
                  <c:v>141750</c:v>
                </c:pt>
                <c:pt idx="3">
                  <c:v>132880</c:v>
                </c:pt>
                <c:pt idx="4">
                  <c:v>143520</c:v>
                </c:pt>
                <c:pt idx="5">
                  <c:v>170020</c:v>
                </c:pt>
                <c:pt idx="6">
                  <c:v>153610</c:v>
                </c:pt>
                <c:pt idx="7">
                  <c:v>18020</c:v>
                </c:pt>
                <c:pt idx="8">
                  <c:v>144680</c:v>
                </c:pt>
                <c:pt idx="9">
                  <c:v>136290</c:v>
                </c:pt>
                <c:pt idx="10">
                  <c:v>113210</c:v>
                </c:pt>
                <c:pt idx="11">
                  <c:v>113200</c:v>
                </c:pt>
                <c:pt idx="12">
                  <c:v>134490</c:v>
                </c:pt>
                <c:pt idx="13">
                  <c:v>159930</c:v>
                </c:pt>
                <c:pt idx="14">
                  <c:v>174360</c:v>
                </c:pt>
                <c:pt idx="15">
                  <c:v>218550</c:v>
                </c:pt>
                <c:pt idx="16">
                  <c:v>181640</c:v>
                </c:pt>
                <c:pt idx="17">
                  <c:v>177810</c:v>
                </c:pt>
                <c:pt idx="18">
                  <c:v>153810</c:v>
                </c:pt>
                <c:pt idx="19">
                  <c:v>24370</c:v>
                </c:pt>
                <c:pt idx="20">
                  <c:v>176640</c:v>
                </c:pt>
                <c:pt idx="21">
                  <c:v>184940</c:v>
                </c:pt>
                <c:pt idx="22">
                  <c:v>194200</c:v>
                </c:pt>
                <c:pt idx="23">
                  <c:v>148560</c:v>
                </c:pt>
                <c:pt idx="24">
                  <c:v>181040</c:v>
                </c:pt>
                <c:pt idx="25">
                  <c:v>179160</c:v>
                </c:pt>
                <c:pt idx="26">
                  <c:v>207590</c:v>
                </c:pt>
                <c:pt idx="27">
                  <c:v>156870</c:v>
                </c:pt>
                <c:pt idx="28">
                  <c:v>209260</c:v>
                </c:pt>
                <c:pt idx="29">
                  <c:v>205260</c:v>
                </c:pt>
                <c:pt idx="30">
                  <c:v>183660</c:v>
                </c:pt>
                <c:pt idx="31">
                  <c:v>31230</c:v>
                </c:pt>
                <c:pt idx="32">
                  <c:v>190650</c:v>
                </c:pt>
                <c:pt idx="33">
                  <c:v>171030</c:v>
                </c:pt>
                <c:pt idx="34">
                  <c:v>166750</c:v>
                </c:pt>
                <c:pt idx="35">
                  <c:v>115990</c:v>
                </c:pt>
                <c:pt idx="36">
                  <c:v>176250</c:v>
                </c:pt>
                <c:pt idx="37">
                  <c:v>173590</c:v>
                </c:pt>
                <c:pt idx="38">
                  <c:v>184360</c:v>
                </c:pt>
                <c:pt idx="39">
                  <c:v>173710</c:v>
                </c:pt>
                <c:pt idx="40">
                  <c:v>202940</c:v>
                </c:pt>
                <c:pt idx="41">
                  <c:v>187720</c:v>
                </c:pt>
                <c:pt idx="42">
                  <c:v>186420</c:v>
                </c:pt>
                <c:pt idx="43">
                  <c:v>12490</c:v>
                </c:pt>
                <c:pt idx="44">
                  <c:v>165270</c:v>
                </c:pt>
                <c:pt idx="45">
                  <c:v>191680</c:v>
                </c:pt>
                <c:pt idx="46">
                  <c:v>179500</c:v>
                </c:pt>
                <c:pt idx="47">
                  <c:v>116880</c:v>
                </c:pt>
                <c:pt idx="48">
                  <c:v>181020</c:v>
                </c:pt>
                <c:pt idx="49">
                  <c:v>155610</c:v>
                </c:pt>
                <c:pt idx="50">
                  <c:v>175220</c:v>
                </c:pt>
                <c:pt idx="51">
                  <c:v>195960</c:v>
                </c:pt>
                <c:pt idx="52">
                  <c:v>196510</c:v>
                </c:pt>
                <c:pt idx="53">
                  <c:v>192470</c:v>
                </c:pt>
                <c:pt idx="54">
                  <c:v>179660</c:v>
                </c:pt>
                <c:pt idx="55">
                  <c:v>36410</c:v>
                </c:pt>
                <c:pt idx="56">
                  <c:v>201690</c:v>
                </c:pt>
                <c:pt idx="57">
                  <c:v>216780</c:v>
                </c:pt>
                <c:pt idx="58">
                  <c:v>194190</c:v>
                </c:pt>
                <c:pt idx="59">
                  <c:v>147960</c:v>
                </c:pt>
                <c:pt idx="60">
                  <c:v>182630</c:v>
                </c:pt>
                <c:pt idx="61">
                  <c:v>191620</c:v>
                </c:pt>
                <c:pt idx="62">
                  <c:v>213540</c:v>
                </c:pt>
                <c:pt idx="63">
                  <c:v>196140</c:v>
                </c:pt>
                <c:pt idx="64">
                  <c:v>205900</c:v>
                </c:pt>
                <c:pt idx="65">
                  <c:v>221080</c:v>
                </c:pt>
                <c:pt idx="66">
                  <c:v>200220</c:v>
                </c:pt>
                <c:pt idx="67">
                  <c:v>60190</c:v>
                </c:pt>
                <c:pt idx="68">
                  <c:v>207430</c:v>
                </c:pt>
                <c:pt idx="69">
                  <c:v>217990</c:v>
                </c:pt>
                <c:pt idx="70">
                  <c:v>210580</c:v>
                </c:pt>
                <c:pt idx="71">
                  <c:v>164530</c:v>
                </c:pt>
                <c:pt idx="72">
                  <c:v>191620</c:v>
                </c:pt>
                <c:pt idx="73">
                  <c:v>214600</c:v>
                </c:pt>
                <c:pt idx="74">
                  <c:v>230990</c:v>
                </c:pt>
                <c:pt idx="75">
                  <c:v>228600</c:v>
                </c:pt>
                <c:pt idx="76">
                  <c:v>221610</c:v>
                </c:pt>
                <c:pt idx="77">
                  <c:v>220660</c:v>
                </c:pt>
                <c:pt idx="78">
                  <c:v>211590</c:v>
                </c:pt>
                <c:pt idx="79">
                  <c:v>40070</c:v>
                </c:pt>
                <c:pt idx="80">
                  <c:v>212930</c:v>
                </c:pt>
                <c:pt idx="81">
                  <c:v>198690</c:v>
                </c:pt>
                <c:pt idx="82">
                  <c:v>161350</c:v>
                </c:pt>
                <c:pt idx="83">
                  <c:v>211950</c:v>
                </c:pt>
                <c:pt idx="84">
                  <c:v>186070</c:v>
                </c:pt>
                <c:pt idx="85">
                  <c:v>225570</c:v>
                </c:pt>
                <c:pt idx="86">
                  <c:v>247000</c:v>
                </c:pt>
                <c:pt idx="87">
                  <c:v>195030</c:v>
                </c:pt>
                <c:pt idx="88">
                  <c:v>252360</c:v>
                </c:pt>
                <c:pt idx="89">
                  <c:v>226210</c:v>
                </c:pt>
                <c:pt idx="90">
                  <c:v>217540</c:v>
                </c:pt>
                <c:pt idx="91">
                  <c:v>60030</c:v>
                </c:pt>
                <c:pt idx="92">
                  <c:v>202780</c:v>
                </c:pt>
                <c:pt idx="93">
                  <c:v>214570</c:v>
                </c:pt>
                <c:pt idx="94">
                  <c:v>238970</c:v>
                </c:pt>
                <c:pt idx="95">
                  <c:v>156810</c:v>
                </c:pt>
                <c:pt idx="96">
                  <c:v>228370</c:v>
                </c:pt>
                <c:pt idx="97">
                  <c:v>217890</c:v>
                </c:pt>
                <c:pt idx="98">
                  <c:v>232960</c:v>
                </c:pt>
                <c:pt idx="99">
                  <c:v>181530</c:v>
                </c:pt>
                <c:pt idx="100">
                  <c:v>232460</c:v>
                </c:pt>
                <c:pt idx="101">
                  <c:v>223470</c:v>
                </c:pt>
                <c:pt idx="102">
                  <c:v>202390</c:v>
                </c:pt>
                <c:pt idx="103">
                  <c:v>56000</c:v>
                </c:pt>
                <c:pt idx="104">
                  <c:v>174400</c:v>
                </c:pt>
                <c:pt idx="105">
                  <c:v>182980</c:v>
                </c:pt>
                <c:pt idx="106">
                  <c:v>185050</c:v>
                </c:pt>
                <c:pt idx="107">
                  <c:v>114050</c:v>
                </c:pt>
                <c:pt idx="111">
                  <c:v>197280</c:v>
                </c:pt>
                <c:pt idx="112">
                  <c:v>204130</c:v>
                </c:pt>
                <c:pt idx="113">
                  <c:v>183560</c:v>
                </c:pt>
                <c:pt idx="114">
                  <c:v>210800</c:v>
                </c:pt>
                <c:pt idx="115">
                  <c:v>227300</c:v>
                </c:pt>
                <c:pt idx="116">
                  <c:v>213510</c:v>
                </c:pt>
                <c:pt idx="117">
                  <c:v>207390</c:v>
                </c:pt>
                <c:pt idx="118">
                  <c:v>82060</c:v>
                </c:pt>
                <c:pt idx="119">
                  <c:v>210990</c:v>
                </c:pt>
                <c:pt idx="120">
                  <c:v>214230</c:v>
                </c:pt>
                <c:pt idx="121">
                  <c:v>216930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A-452E-A605-4802BCE1980D}"/>
            </c:ext>
          </c:extLst>
        </c:ser>
        <c:ser>
          <c:idx val="1"/>
          <c:order val="1"/>
          <c:tx>
            <c:strRef>
              <c:f>'Sèrie tipus IV. Descomposició'!$L$2</c:f>
              <c:strCache>
                <c:ptCount val="1"/>
                <c:pt idx="0">
                  <c:v>Predicció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'Sèrie tipus IV. Descomposició'!$L$3:$L$125</c:f>
              <c:numCache>
                <c:formatCode>General</c:formatCode>
                <c:ptCount val="123"/>
                <c:pt idx="0">
                  <c:v>144532.73487937482</c:v>
                </c:pt>
                <c:pt idx="1">
                  <c:v>151771.77722348654</c:v>
                </c:pt>
                <c:pt idx="2">
                  <c:v>170556.3404009316</c:v>
                </c:pt>
                <c:pt idx="3">
                  <c:v>155835.53899504335</c:v>
                </c:pt>
                <c:pt idx="4">
                  <c:v>175385.36258915506</c:v>
                </c:pt>
                <c:pt idx="5">
                  <c:v>169637.68618326675</c:v>
                </c:pt>
                <c:pt idx="6">
                  <c:v>156308.29102737849</c:v>
                </c:pt>
                <c:pt idx="7">
                  <c:v>5311.9167048235249</c:v>
                </c:pt>
                <c:pt idx="8">
                  <c:v>157371.68821560193</c:v>
                </c:pt>
                <c:pt idx="9">
                  <c:v>161011.66805971364</c:v>
                </c:pt>
                <c:pt idx="10">
                  <c:v>151773.47082049205</c:v>
                </c:pt>
                <c:pt idx="11">
                  <c:v>116304.02358127043</c:v>
                </c:pt>
                <c:pt idx="12">
                  <c:v>152103.74300871548</c:v>
                </c:pt>
                <c:pt idx="13">
                  <c:v>159342.7853528272</c:v>
                </c:pt>
                <c:pt idx="14">
                  <c:v>178127.34853027225</c:v>
                </c:pt>
                <c:pt idx="15">
                  <c:v>163406.54712438397</c:v>
                </c:pt>
                <c:pt idx="16">
                  <c:v>182956.37071849569</c:v>
                </c:pt>
                <c:pt idx="17">
                  <c:v>177208.6943126074</c:v>
                </c:pt>
                <c:pt idx="18">
                  <c:v>163879.29915671915</c:v>
                </c:pt>
                <c:pt idx="19">
                  <c:v>12882.92483416418</c:v>
                </c:pt>
                <c:pt idx="20">
                  <c:v>164942.69634494258</c:v>
                </c:pt>
                <c:pt idx="21">
                  <c:v>168582.6761890543</c:v>
                </c:pt>
                <c:pt idx="22">
                  <c:v>159344.47894983267</c:v>
                </c:pt>
                <c:pt idx="23">
                  <c:v>123875.03171061106</c:v>
                </c:pt>
                <c:pt idx="24">
                  <c:v>159674.7511380561</c:v>
                </c:pt>
                <c:pt idx="25">
                  <c:v>166913.79348216785</c:v>
                </c:pt>
                <c:pt idx="26">
                  <c:v>185698.35665961291</c:v>
                </c:pt>
                <c:pt idx="27">
                  <c:v>170977.55525372463</c:v>
                </c:pt>
                <c:pt idx="28">
                  <c:v>190527.37884783634</c:v>
                </c:pt>
                <c:pt idx="29">
                  <c:v>184779.70244194806</c:v>
                </c:pt>
                <c:pt idx="30">
                  <c:v>171450.30728605977</c:v>
                </c:pt>
                <c:pt idx="31">
                  <c:v>20453.932963504834</c:v>
                </c:pt>
                <c:pt idx="32">
                  <c:v>172513.70447428324</c:v>
                </c:pt>
                <c:pt idx="33">
                  <c:v>176153.68431839495</c:v>
                </c:pt>
                <c:pt idx="34">
                  <c:v>166915.48707917333</c:v>
                </c:pt>
                <c:pt idx="35">
                  <c:v>131446.0398399517</c:v>
                </c:pt>
                <c:pt idx="36">
                  <c:v>167245.75926739676</c:v>
                </c:pt>
                <c:pt idx="37">
                  <c:v>174484.80161150848</c:v>
                </c:pt>
                <c:pt idx="38">
                  <c:v>193269.36478895354</c:v>
                </c:pt>
                <c:pt idx="39">
                  <c:v>178548.56338306528</c:v>
                </c:pt>
                <c:pt idx="40">
                  <c:v>198098.386977177</c:v>
                </c:pt>
                <c:pt idx="41">
                  <c:v>192350.71057128871</c:v>
                </c:pt>
                <c:pt idx="42">
                  <c:v>179021.31541540043</c:v>
                </c:pt>
                <c:pt idx="43">
                  <c:v>28024.94109284546</c:v>
                </c:pt>
                <c:pt idx="44">
                  <c:v>180084.71260362386</c:v>
                </c:pt>
                <c:pt idx="45">
                  <c:v>183724.69244773561</c:v>
                </c:pt>
                <c:pt idx="46">
                  <c:v>174486.49520851398</c:v>
                </c:pt>
                <c:pt idx="47">
                  <c:v>139017.04796929235</c:v>
                </c:pt>
                <c:pt idx="48">
                  <c:v>174816.76739673741</c:v>
                </c:pt>
                <c:pt idx="49">
                  <c:v>182055.80974084913</c:v>
                </c:pt>
                <c:pt idx="50">
                  <c:v>200840.37291829419</c:v>
                </c:pt>
                <c:pt idx="51">
                  <c:v>186119.57151240591</c:v>
                </c:pt>
                <c:pt idx="52">
                  <c:v>205669.39510651762</c:v>
                </c:pt>
                <c:pt idx="53">
                  <c:v>199921.71870062931</c:v>
                </c:pt>
                <c:pt idx="54">
                  <c:v>186592.32354474108</c:v>
                </c:pt>
                <c:pt idx="55">
                  <c:v>35595.949222186115</c:v>
                </c:pt>
                <c:pt idx="56">
                  <c:v>187655.72073296452</c:v>
                </c:pt>
                <c:pt idx="57">
                  <c:v>191295.70057707623</c:v>
                </c:pt>
                <c:pt idx="58">
                  <c:v>182057.50333785461</c:v>
                </c:pt>
                <c:pt idx="59">
                  <c:v>146588.05609863301</c:v>
                </c:pt>
                <c:pt idx="60">
                  <c:v>182387.77552607807</c:v>
                </c:pt>
                <c:pt idx="61">
                  <c:v>189626.81787018979</c:v>
                </c:pt>
                <c:pt idx="62">
                  <c:v>208411.38104763484</c:v>
                </c:pt>
                <c:pt idx="63">
                  <c:v>193690.57964174656</c:v>
                </c:pt>
                <c:pt idx="64">
                  <c:v>213240.40323585828</c:v>
                </c:pt>
                <c:pt idx="65">
                  <c:v>207492.72682996996</c:v>
                </c:pt>
                <c:pt idx="66">
                  <c:v>194163.33167408171</c:v>
                </c:pt>
                <c:pt idx="67">
                  <c:v>43166.95735152674</c:v>
                </c:pt>
                <c:pt idx="68">
                  <c:v>195226.72886230517</c:v>
                </c:pt>
                <c:pt idx="69">
                  <c:v>198866.70870641689</c:v>
                </c:pt>
                <c:pt idx="70">
                  <c:v>189628.51146719526</c:v>
                </c:pt>
                <c:pt idx="71">
                  <c:v>154159.06422797363</c:v>
                </c:pt>
                <c:pt idx="72">
                  <c:v>189958.78365541869</c:v>
                </c:pt>
                <c:pt idx="73">
                  <c:v>197197.82599953044</c:v>
                </c:pt>
                <c:pt idx="74">
                  <c:v>215982.3891769755</c:v>
                </c:pt>
                <c:pt idx="75">
                  <c:v>201261.58777108722</c:v>
                </c:pt>
                <c:pt idx="76">
                  <c:v>220811.41136519893</c:v>
                </c:pt>
                <c:pt idx="77">
                  <c:v>215063.73495931062</c:v>
                </c:pt>
                <c:pt idx="78">
                  <c:v>201734.33980342236</c:v>
                </c:pt>
                <c:pt idx="79">
                  <c:v>50737.965480867395</c:v>
                </c:pt>
                <c:pt idx="80">
                  <c:v>202797.7369916458</c:v>
                </c:pt>
                <c:pt idx="81">
                  <c:v>206437.71683575751</c:v>
                </c:pt>
                <c:pt idx="82">
                  <c:v>197199.51959653592</c:v>
                </c:pt>
                <c:pt idx="83">
                  <c:v>161730.07235731429</c:v>
                </c:pt>
                <c:pt idx="84">
                  <c:v>197529.79178475935</c:v>
                </c:pt>
                <c:pt idx="85">
                  <c:v>204768.83412887107</c:v>
                </c:pt>
                <c:pt idx="86">
                  <c:v>223553.39730631612</c:v>
                </c:pt>
                <c:pt idx="87">
                  <c:v>208832.59590042787</c:v>
                </c:pt>
                <c:pt idx="88">
                  <c:v>228382.41949453959</c:v>
                </c:pt>
                <c:pt idx="89">
                  <c:v>222634.74308865127</c:v>
                </c:pt>
                <c:pt idx="90">
                  <c:v>209305.34793276302</c:v>
                </c:pt>
                <c:pt idx="91">
                  <c:v>58308.97361020805</c:v>
                </c:pt>
                <c:pt idx="92">
                  <c:v>210368.74512098645</c:v>
                </c:pt>
                <c:pt idx="93">
                  <c:v>214008.72496509817</c:v>
                </c:pt>
                <c:pt idx="94">
                  <c:v>204770.52772587654</c:v>
                </c:pt>
                <c:pt idx="95">
                  <c:v>169301.08048665492</c:v>
                </c:pt>
                <c:pt idx="96">
                  <c:v>205100.7999141</c:v>
                </c:pt>
                <c:pt idx="97">
                  <c:v>212339.84225821172</c:v>
                </c:pt>
                <c:pt idx="98">
                  <c:v>231124.40543565678</c:v>
                </c:pt>
                <c:pt idx="99">
                  <c:v>216403.6040297685</c:v>
                </c:pt>
                <c:pt idx="100">
                  <c:v>235953.42762388021</c:v>
                </c:pt>
                <c:pt idx="101">
                  <c:v>230205.75121799193</c:v>
                </c:pt>
                <c:pt idx="102">
                  <c:v>216876.35606210367</c:v>
                </c:pt>
                <c:pt idx="103">
                  <c:v>65879.981739548704</c:v>
                </c:pt>
                <c:pt idx="104">
                  <c:v>217939.75325032711</c:v>
                </c:pt>
                <c:pt idx="105">
                  <c:v>221579.73309443882</c:v>
                </c:pt>
                <c:pt idx="106">
                  <c:v>212341.5358552172</c:v>
                </c:pt>
                <c:pt idx="107">
                  <c:v>176872.08861599557</c:v>
                </c:pt>
                <c:pt idx="111">
                  <c:v>212671.80804344063</c:v>
                </c:pt>
                <c:pt idx="112">
                  <c:v>219910.85038755235</c:v>
                </c:pt>
                <c:pt idx="113">
                  <c:v>238695.41356499741</c:v>
                </c:pt>
                <c:pt idx="114">
                  <c:v>223974.61215910915</c:v>
                </c:pt>
                <c:pt idx="115">
                  <c:v>243524.43575322087</c:v>
                </c:pt>
                <c:pt idx="116">
                  <c:v>237776.75934733258</c:v>
                </c:pt>
                <c:pt idx="117">
                  <c:v>224447.3641914443</c:v>
                </c:pt>
                <c:pt idx="118">
                  <c:v>73450.989868889359</c:v>
                </c:pt>
                <c:pt idx="119">
                  <c:v>225510.76137966776</c:v>
                </c:pt>
                <c:pt idx="120">
                  <c:v>229150.74122377948</c:v>
                </c:pt>
                <c:pt idx="121">
                  <c:v>219912.54398455785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A-452E-A605-4802BCE19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468008"/>
        <c:axId val="626468336"/>
      </c:lineChart>
      <c:catAx>
        <c:axId val="62646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468336"/>
        <c:crosses val="autoZero"/>
        <c:auto val="1"/>
        <c:lblAlgn val="ctr"/>
        <c:lblOffset val="100"/>
        <c:noMultiLvlLbl val="0"/>
      </c:catAx>
      <c:valAx>
        <c:axId val="62646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46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'Sèrie tipus IV. AEHW'!$C$1:$C$2</c:f>
              <c:strCache>
                <c:ptCount val="2"/>
                <c:pt idx="1">
                  <c:v>Yt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'Sèrie tipus IV. AEHW'!$C$3:$C$136</c:f>
              <c:numCache>
                <c:formatCode>General</c:formatCode>
                <c:ptCount val="134"/>
                <c:pt idx="12">
                  <c:v>101420</c:v>
                </c:pt>
                <c:pt idx="13">
                  <c:v>121200</c:v>
                </c:pt>
                <c:pt idx="14">
                  <c:v>141750</c:v>
                </c:pt>
                <c:pt idx="15">
                  <c:v>132880</c:v>
                </c:pt>
                <c:pt idx="16">
                  <c:v>143520</c:v>
                </c:pt>
                <c:pt idx="17">
                  <c:v>170020</c:v>
                </c:pt>
                <c:pt idx="18">
                  <c:v>153610</c:v>
                </c:pt>
                <c:pt idx="19">
                  <c:v>18020</c:v>
                </c:pt>
                <c:pt idx="20">
                  <c:v>144680</c:v>
                </c:pt>
                <c:pt idx="21">
                  <c:v>136290</c:v>
                </c:pt>
                <c:pt idx="22">
                  <c:v>113210</c:v>
                </c:pt>
                <c:pt idx="23">
                  <c:v>113200</c:v>
                </c:pt>
                <c:pt idx="24">
                  <c:v>134490</c:v>
                </c:pt>
                <c:pt idx="25">
                  <c:v>159930</c:v>
                </c:pt>
                <c:pt idx="26">
                  <c:v>174360</c:v>
                </c:pt>
                <c:pt idx="27">
                  <c:v>218550</c:v>
                </c:pt>
                <c:pt idx="28">
                  <c:v>181640</c:v>
                </c:pt>
                <c:pt idx="29">
                  <c:v>177810</c:v>
                </c:pt>
                <c:pt idx="30">
                  <c:v>153810</c:v>
                </c:pt>
                <c:pt idx="31">
                  <c:v>24370</c:v>
                </c:pt>
                <c:pt idx="32">
                  <c:v>176640</c:v>
                </c:pt>
                <c:pt idx="33">
                  <c:v>184940</c:v>
                </c:pt>
                <c:pt idx="34">
                  <c:v>194200</c:v>
                </c:pt>
                <c:pt idx="35">
                  <c:v>148560</c:v>
                </c:pt>
                <c:pt idx="36">
                  <c:v>181040</c:v>
                </c:pt>
                <c:pt idx="37">
                  <c:v>179160</c:v>
                </c:pt>
                <c:pt idx="38">
                  <c:v>207590</c:v>
                </c:pt>
                <c:pt idx="39">
                  <c:v>156870</c:v>
                </c:pt>
                <c:pt idx="40">
                  <c:v>209260</c:v>
                </c:pt>
                <c:pt idx="41">
                  <c:v>205260</c:v>
                </c:pt>
                <c:pt idx="42">
                  <c:v>183660</c:v>
                </c:pt>
                <c:pt idx="43">
                  <c:v>31230</c:v>
                </c:pt>
                <c:pt idx="44">
                  <c:v>190650</c:v>
                </c:pt>
                <c:pt idx="45">
                  <c:v>171030</c:v>
                </c:pt>
                <c:pt idx="46">
                  <c:v>166750</c:v>
                </c:pt>
                <c:pt idx="47">
                  <c:v>115990</c:v>
                </c:pt>
                <c:pt idx="48">
                  <c:v>176250</c:v>
                </c:pt>
                <c:pt idx="49">
                  <c:v>173590</c:v>
                </c:pt>
                <c:pt idx="50">
                  <c:v>184360</c:v>
                </c:pt>
                <c:pt idx="51">
                  <c:v>173710</c:v>
                </c:pt>
                <c:pt idx="52">
                  <c:v>202940</c:v>
                </c:pt>
                <c:pt idx="53">
                  <c:v>187720</c:v>
                </c:pt>
                <c:pt idx="54">
                  <c:v>186420</c:v>
                </c:pt>
                <c:pt idx="55">
                  <c:v>12490</c:v>
                </c:pt>
                <c:pt idx="56">
                  <c:v>165270</c:v>
                </c:pt>
                <c:pt idx="57">
                  <c:v>191680</c:v>
                </c:pt>
                <c:pt idx="58">
                  <c:v>179500</c:v>
                </c:pt>
                <c:pt idx="59">
                  <c:v>116880</c:v>
                </c:pt>
                <c:pt idx="60">
                  <c:v>181020</c:v>
                </c:pt>
                <c:pt idx="61">
                  <c:v>155610</c:v>
                </c:pt>
                <c:pt idx="62">
                  <c:v>175220</c:v>
                </c:pt>
                <c:pt idx="63">
                  <c:v>195960</c:v>
                </c:pt>
                <c:pt idx="64">
                  <c:v>196510</c:v>
                </c:pt>
                <c:pt idx="65">
                  <c:v>192470</c:v>
                </c:pt>
                <c:pt idx="66">
                  <c:v>179660</c:v>
                </c:pt>
                <c:pt idx="67">
                  <c:v>36410</c:v>
                </c:pt>
                <c:pt idx="68">
                  <c:v>201690</c:v>
                </c:pt>
                <c:pt idx="69">
                  <c:v>216780</c:v>
                </c:pt>
                <c:pt idx="70">
                  <c:v>194190</c:v>
                </c:pt>
                <c:pt idx="71">
                  <c:v>147960</c:v>
                </c:pt>
                <c:pt idx="72">
                  <c:v>182630</c:v>
                </c:pt>
                <c:pt idx="73">
                  <c:v>191620</c:v>
                </c:pt>
                <c:pt idx="74">
                  <c:v>213540</c:v>
                </c:pt>
                <c:pt idx="75">
                  <c:v>196140</c:v>
                </c:pt>
                <c:pt idx="76">
                  <c:v>205900</c:v>
                </c:pt>
                <c:pt idx="77">
                  <c:v>221080</c:v>
                </c:pt>
                <c:pt idx="78">
                  <c:v>200220</c:v>
                </c:pt>
                <c:pt idx="79">
                  <c:v>60190</c:v>
                </c:pt>
                <c:pt idx="80">
                  <c:v>207430</c:v>
                </c:pt>
                <c:pt idx="81">
                  <c:v>217990</c:v>
                </c:pt>
                <c:pt idx="82">
                  <c:v>210580</c:v>
                </c:pt>
                <c:pt idx="83">
                  <c:v>164530</c:v>
                </c:pt>
                <c:pt idx="84">
                  <c:v>191620</c:v>
                </c:pt>
                <c:pt idx="85">
                  <c:v>214600</c:v>
                </c:pt>
                <c:pt idx="86">
                  <c:v>230990</c:v>
                </c:pt>
                <c:pt idx="87">
                  <c:v>228600</c:v>
                </c:pt>
                <c:pt idx="88">
                  <c:v>221610</c:v>
                </c:pt>
                <c:pt idx="89">
                  <c:v>220660</c:v>
                </c:pt>
                <c:pt idx="90">
                  <c:v>211590</c:v>
                </c:pt>
                <c:pt idx="91">
                  <c:v>40070</c:v>
                </c:pt>
                <c:pt idx="92">
                  <c:v>212930</c:v>
                </c:pt>
                <c:pt idx="93">
                  <c:v>198690</c:v>
                </c:pt>
                <c:pt idx="94">
                  <c:v>161350</c:v>
                </c:pt>
                <c:pt idx="95">
                  <c:v>211950</c:v>
                </c:pt>
                <c:pt idx="96">
                  <c:v>186070</c:v>
                </c:pt>
                <c:pt idx="97">
                  <c:v>225570</c:v>
                </c:pt>
                <c:pt idx="98">
                  <c:v>247000</c:v>
                </c:pt>
                <c:pt idx="99">
                  <c:v>195030</c:v>
                </c:pt>
                <c:pt idx="100">
                  <c:v>252360</c:v>
                </c:pt>
                <c:pt idx="101">
                  <c:v>226210</c:v>
                </c:pt>
                <c:pt idx="102">
                  <c:v>217540</c:v>
                </c:pt>
                <c:pt idx="103">
                  <c:v>60030</c:v>
                </c:pt>
                <c:pt idx="104">
                  <c:v>202780</c:v>
                </c:pt>
                <c:pt idx="105">
                  <c:v>214570</c:v>
                </c:pt>
                <c:pt idx="106">
                  <c:v>238970</c:v>
                </c:pt>
                <c:pt idx="107">
                  <c:v>156810</c:v>
                </c:pt>
                <c:pt idx="108">
                  <c:v>228370</c:v>
                </c:pt>
                <c:pt idx="109">
                  <c:v>217890</c:v>
                </c:pt>
                <c:pt idx="110">
                  <c:v>232960</c:v>
                </c:pt>
                <c:pt idx="111">
                  <c:v>181530</c:v>
                </c:pt>
                <c:pt idx="112">
                  <c:v>232460</c:v>
                </c:pt>
                <c:pt idx="113">
                  <c:v>223470</c:v>
                </c:pt>
                <c:pt idx="114">
                  <c:v>202390</c:v>
                </c:pt>
                <c:pt idx="115">
                  <c:v>56000</c:v>
                </c:pt>
                <c:pt idx="116">
                  <c:v>174400</c:v>
                </c:pt>
                <c:pt idx="117">
                  <c:v>182980</c:v>
                </c:pt>
                <c:pt idx="118">
                  <c:v>185050</c:v>
                </c:pt>
                <c:pt idx="119">
                  <c:v>114050</c:v>
                </c:pt>
                <c:pt idx="123">
                  <c:v>197280</c:v>
                </c:pt>
                <c:pt idx="124">
                  <c:v>204130</c:v>
                </c:pt>
                <c:pt idx="125">
                  <c:v>183560</c:v>
                </c:pt>
                <c:pt idx="126">
                  <c:v>210800</c:v>
                </c:pt>
                <c:pt idx="127">
                  <c:v>227300</c:v>
                </c:pt>
                <c:pt idx="128">
                  <c:v>213510</c:v>
                </c:pt>
                <c:pt idx="129">
                  <c:v>207390</c:v>
                </c:pt>
                <c:pt idx="130">
                  <c:v>82060</c:v>
                </c:pt>
                <c:pt idx="131">
                  <c:v>210990</c:v>
                </c:pt>
                <c:pt idx="132">
                  <c:v>214230</c:v>
                </c:pt>
                <c:pt idx="133">
                  <c:v>216930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52-4708-BF69-FEFD5E813764}"/>
            </c:ext>
          </c:extLst>
        </c:ser>
        <c:ser>
          <c:idx val="1"/>
          <c:order val="1"/>
          <c:tx>
            <c:strRef>
              <c:f>'Sèrie tipus IV. AEHW'!$H$1:$H$2</c:f>
              <c:strCache>
                <c:ptCount val="2"/>
                <c:pt idx="1">
                  <c:v>Predicció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'Sèrie tipus IV. AEHW'!$H$3:$H$136</c:f>
              <c:numCache>
                <c:formatCode>General</c:formatCode>
                <c:ptCount val="134"/>
                <c:pt idx="12">
                  <c:v>144532.73487937482</c:v>
                </c:pt>
                <c:pt idx="13">
                  <c:v>139700.21145726158</c:v>
                </c:pt>
                <c:pt idx="14">
                  <c:v>149855.69663632341</c:v>
                </c:pt>
                <c:pt idx="15">
                  <c:v>127936.26446533369</c:v>
                </c:pt>
                <c:pt idx="16">
                  <c:v>143292.84257131518</c:v>
                </c:pt>
                <c:pt idx="17">
                  <c:v>132426.77765039518</c:v>
                </c:pt>
                <c:pt idx="18">
                  <c:v>124459.66475162757</c:v>
                </c:pt>
                <c:pt idx="19">
                  <c:v>-20530.977914183415</c:v>
                </c:pt>
                <c:pt idx="20">
                  <c:v>142498.73201963585</c:v>
                </c:pt>
                <c:pt idx="21">
                  <c:v>150009.2097384537</c:v>
                </c:pt>
                <c:pt idx="22">
                  <c:v>140363.87805109835</c:v>
                </c:pt>
                <c:pt idx="23">
                  <c:v>99628.052457126207</c:v>
                </c:pt>
                <c:pt idx="24">
                  <c:v>111800.16412924518</c:v>
                </c:pt>
                <c:pt idx="25">
                  <c:v>142394.52856621979</c:v>
                </c:pt>
                <c:pt idx="26">
                  <c:v>175806.85315908314</c:v>
                </c:pt>
                <c:pt idx="27">
                  <c:v>173500.74710134687</c:v>
                </c:pt>
                <c:pt idx="28">
                  <c:v>206998.18090978853</c:v>
                </c:pt>
                <c:pt idx="29">
                  <c:v>226020.86502097573</c:v>
                </c:pt>
                <c:pt idx="30">
                  <c:v>199716.69506406994</c:v>
                </c:pt>
                <c:pt idx="31">
                  <c:v>43953.703377660713</c:v>
                </c:pt>
                <c:pt idx="32">
                  <c:v>165651.73392789057</c:v>
                </c:pt>
                <c:pt idx="33">
                  <c:v>159023.73660477737</c:v>
                </c:pt>
                <c:pt idx="34">
                  <c:v>146154.58075452215</c:v>
                </c:pt>
                <c:pt idx="35">
                  <c:v>149986.35571419093</c:v>
                </c:pt>
                <c:pt idx="36">
                  <c:v>167257.60371835917</c:v>
                </c:pt>
                <c:pt idx="37">
                  <c:v>194322.44028433645</c:v>
                </c:pt>
                <c:pt idx="38">
                  <c:v>207981.41514318381</c:v>
                </c:pt>
                <c:pt idx="39">
                  <c:v>234663.25995589042</c:v>
                </c:pt>
                <c:pt idx="40">
                  <c:v>187723.38791796906</c:v>
                </c:pt>
                <c:pt idx="41">
                  <c:v>194442.85059765421</c:v>
                </c:pt>
                <c:pt idx="42">
                  <c:v>179084.73125299206</c:v>
                </c:pt>
                <c:pt idx="43">
                  <c:v>51969.183068146143</c:v>
                </c:pt>
                <c:pt idx="44">
                  <c:v>194614.07581293883</c:v>
                </c:pt>
                <c:pt idx="45">
                  <c:v>194965.23873361162</c:v>
                </c:pt>
                <c:pt idx="46">
                  <c:v>182716.03236544935</c:v>
                </c:pt>
                <c:pt idx="47">
                  <c:v>133390.25506356693</c:v>
                </c:pt>
                <c:pt idx="48">
                  <c:v>147229.08656206451</c:v>
                </c:pt>
                <c:pt idx="49">
                  <c:v>150064.77461645103</c:v>
                </c:pt>
                <c:pt idx="50">
                  <c:v>175257.59541201976</c:v>
                </c:pt>
                <c:pt idx="51">
                  <c:v>149403.38578212669</c:v>
                </c:pt>
                <c:pt idx="52">
                  <c:v>189724.95890842861</c:v>
                </c:pt>
                <c:pt idx="53">
                  <c:v>190524.27782098742</c:v>
                </c:pt>
                <c:pt idx="54">
                  <c:v>169961.98178033982</c:v>
                </c:pt>
                <c:pt idx="55">
                  <c:v>31487.266654235369</c:v>
                </c:pt>
                <c:pt idx="56">
                  <c:v>187821.4969641653</c:v>
                </c:pt>
                <c:pt idx="57">
                  <c:v>172791.52333228654</c:v>
                </c:pt>
                <c:pt idx="58">
                  <c:v>178751.14129904349</c:v>
                </c:pt>
                <c:pt idx="59">
                  <c:v>137731.42014798976</c:v>
                </c:pt>
                <c:pt idx="60">
                  <c:v>186194.45372815331</c:v>
                </c:pt>
                <c:pt idx="61">
                  <c:v>181543.08587881661</c:v>
                </c:pt>
                <c:pt idx="62">
                  <c:v>186526.23209606088</c:v>
                </c:pt>
                <c:pt idx="63">
                  <c:v>163600.89134108045</c:v>
                </c:pt>
                <c:pt idx="64">
                  <c:v>196358.45815863143</c:v>
                </c:pt>
                <c:pt idx="65">
                  <c:v>181171.73478096884</c:v>
                </c:pt>
                <c:pt idx="66">
                  <c:v>173765.0419213977</c:v>
                </c:pt>
                <c:pt idx="67">
                  <c:v>7648.5127435621689</c:v>
                </c:pt>
                <c:pt idx="68">
                  <c:v>172242.66704589914</c:v>
                </c:pt>
                <c:pt idx="69">
                  <c:v>199276.82952416484</c:v>
                </c:pt>
                <c:pt idx="70">
                  <c:v>198381.99326056024</c:v>
                </c:pt>
                <c:pt idx="71">
                  <c:v>147186.61760369479</c:v>
                </c:pt>
                <c:pt idx="72">
                  <c:v>216374.54875477348</c:v>
                </c:pt>
                <c:pt idx="73">
                  <c:v>196804.70827491945</c:v>
                </c:pt>
                <c:pt idx="74">
                  <c:v>221039.65759344981</c:v>
                </c:pt>
                <c:pt idx="75">
                  <c:v>232866.91694193095</c:v>
                </c:pt>
                <c:pt idx="76">
                  <c:v>231713.02094776306</c:v>
                </c:pt>
                <c:pt idx="77">
                  <c:v>216908.70802253153</c:v>
                </c:pt>
                <c:pt idx="78">
                  <c:v>202489.76613400166</c:v>
                </c:pt>
                <c:pt idx="79">
                  <c:v>46592.955039680062</c:v>
                </c:pt>
                <c:pt idx="80">
                  <c:v>204598.09099782832</c:v>
                </c:pt>
                <c:pt idx="81">
                  <c:v>212540.5996519943</c:v>
                </c:pt>
                <c:pt idx="82">
                  <c:v>188261.49791368056</c:v>
                </c:pt>
                <c:pt idx="83">
                  <c:v>140578.29471648514</c:v>
                </c:pt>
                <c:pt idx="84">
                  <c:v>189196.9133091924</c:v>
                </c:pt>
                <c:pt idx="85">
                  <c:v>194918.80746208466</c:v>
                </c:pt>
                <c:pt idx="86">
                  <c:v>224414.55108087286</c:v>
                </c:pt>
                <c:pt idx="87">
                  <c:v>223246.57597139789</c:v>
                </c:pt>
                <c:pt idx="88">
                  <c:v>243755.25910780317</c:v>
                </c:pt>
                <c:pt idx="89">
                  <c:v>255429.49727010768</c:v>
                </c:pt>
                <c:pt idx="90">
                  <c:v>232539.8956483115</c:v>
                </c:pt>
                <c:pt idx="91">
                  <c:v>85007.182697938755</c:v>
                </c:pt>
                <c:pt idx="92">
                  <c:v>221678.4128450047</c:v>
                </c:pt>
                <c:pt idx="93">
                  <c:v>225316.25257707937</c:v>
                </c:pt>
                <c:pt idx="94">
                  <c:v>199188.39411827276</c:v>
                </c:pt>
                <c:pt idx="95">
                  <c:v>129476.65878199998</c:v>
                </c:pt>
                <c:pt idx="96">
                  <c:v>169660.61659266645</c:v>
                </c:pt>
                <c:pt idx="97">
                  <c:v>183983.18949872968</c:v>
                </c:pt>
                <c:pt idx="98">
                  <c:v>205983.0618989497</c:v>
                </c:pt>
                <c:pt idx="99">
                  <c:v>210187.28893526245</c:v>
                </c:pt>
                <c:pt idx="100">
                  <c:v>206619.81547382535</c:v>
                </c:pt>
                <c:pt idx="101">
                  <c:v>226847.60863199871</c:v>
                </c:pt>
                <c:pt idx="102">
                  <c:v>225415.4595597708</c:v>
                </c:pt>
                <c:pt idx="103">
                  <c:v>71978.254786424892</c:v>
                </c:pt>
                <c:pt idx="104">
                  <c:v>247879.68212567267</c:v>
                </c:pt>
                <c:pt idx="105">
                  <c:v>239368.94793463382</c:v>
                </c:pt>
                <c:pt idx="106">
                  <c:v>213140.46155089606</c:v>
                </c:pt>
                <c:pt idx="107">
                  <c:v>244964.93968164679</c:v>
                </c:pt>
                <c:pt idx="108">
                  <c:v>206895.16217991922</c:v>
                </c:pt>
                <c:pt idx="109">
                  <c:v>236902.46952803311</c:v>
                </c:pt>
                <c:pt idx="110">
                  <c:v>240127.91540328902</c:v>
                </c:pt>
                <c:pt idx="111">
                  <c:v>188599.02597218394</c:v>
                </c:pt>
                <c:pt idx="112">
                  <c:v>216126.00869241875</c:v>
                </c:pt>
                <c:pt idx="113">
                  <c:v>188940.7007018915</c:v>
                </c:pt>
                <c:pt idx="114">
                  <c:v>180872.98637256847</c:v>
                </c:pt>
                <c:pt idx="115">
                  <c:v>24022.36289723817</c:v>
                </c:pt>
                <c:pt idx="116">
                  <c:v>184320.80207397341</c:v>
                </c:pt>
                <c:pt idx="117">
                  <c:v>195481.37113644392</c:v>
                </c:pt>
                <c:pt idx="118">
                  <c:v>204741.49490269614</c:v>
                </c:pt>
                <c:pt idx="119">
                  <c:v>151496.88119602227</c:v>
                </c:pt>
                <c:pt idx="123">
                  <c:v>194773.59850799106</c:v>
                </c:pt>
                <c:pt idx="124">
                  <c:v>193897.90007915522</c:v>
                </c:pt>
                <c:pt idx="125">
                  <c:v>209351.19055195595</c:v>
                </c:pt>
                <c:pt idx="126">
                  <c:v>160737.44272178106</c:v>
                </c:pt>
                <c:pt idx="127">
                  <c:v>206639.95305764221</c:v>
                </c:pt>
                <c:pt idx="128">
                  <c:v>188509.91597706944</c:v>
                </c:pt>
                <c:pt idx="129">
                  <c:v>163123.2070725761</c:v>
                </c:pt>
                <c:pt idx="130">
                  <c:v>4857.346919461037</c:v>
                </c:pt>
                <c:pt idx="131">
                  <c:v>125580.41365780251</c:v>
                </c:pt>
                <c:pt idx="132">
                  <c:v>131502.39915627363</c:v>
                </c:pt>
                <c:pt idx="133">
                  <c:v>134090.0478515157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52-4708-BF69-FEFD5E813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994480"/>
        <c:axId val="777001368"/>
      </c:lineChart>
      <c:catAx>
        <c:axId val="77699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001368"/>
        <c:crosses val="autoZero"/>
        <c:auto val="1"/>
        <c:lblAlgn val="ctr"/>
        <c:lblOffset val="100"/>
        <c:noMultiLvlLbl val="0"/>
      </c:catAx>
      <c:valAx>
        <c:axId val="77700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99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3</xdr:row>
      <xdr:rowOff>28575</xdr:rowOff>
    </xdr:from>
    <xdr:to>
      <xdr:col>11</xdr:col>
      <xdr:colOff>152400</xdr:colOff>
      <xdr:row>17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3F2E5E-B3A0-4E96-A0AE-30F0D20E7F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457200</xdr:colOff>
      <xdr:row>3</xdr:row>
      <xdr:rowOff>114300</xdr:rowOff>
    </xdr:from>
    <xdr:to>
      <xdr:col>15</xdr:col>
      <xdr:colOff>657225</xdr:colOff>
      <xdr:row>9</xdr:row>
      <xdr:rowOff>123825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C3E72DD0-E635-460F-B519-F6CD58FD6E67}"/>
            </a:ext>
          </a:extLst>
        </xdr:cNvPr>
        <xdr:cNvSpPr txBox="1"/>
      </xdr:nvSpPr>
      <xdr:spPr>
        <a:xfrm>
          <a:off x="8867775" y="685800"/>
          <a:ext cx="32480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1.</a:t>
          </a:r>
          <a:r>
            <a:rPr lang="es-ES" sz="1100" baseline="0"/>
            <a:t> Fem mitjana i desviació típica de cada any</a:t>
          </a:r>
        </a:p>
        <a:p>
          <a:r>
            <a:rPr lang="es-ES" sz="1100" baseline="0"/>
            <a:t>2. Seleccionem les columnes mitjana i desviació típica</a:t>
          </a:r>
        </a:p>
        <a:p>
          <a:r>
            <a:rPr lang="es-ES" sz="1100" baseline="0"/>
            <a:t>3. Gràficos recomendados </a:t>
          </a:r>
        </a:p>
        <a:p>
          <a:r>
            <a:rPr lang="es-ES" sz="1100" baseline="0"/>
            <a:t>4. Al signe + (de color verd) que surt a la dreta del gràfic podem posar recta de regressió, equació etc.</a:t>
          </a:r>
        </a:p>
        <a:p>
          <a:r>
            <a:rPr lang="es-ES" sz="1100" baseline="0"/>
            <a:t>5. Si coeficient recta pròxim a 0 --&gt; esquema additiu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16</xdr:row>
      <xdr:rowOff>104775</xdr:rowOff>
    </xdr:from>
    <xdr:to>
      <xdr:col>9</xdr:col>
      <xdr:colOff>180975</xdr:colOff>
      <xdr:row>30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7F8150-FD9E-40E9-9C38-9BF81B5D4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514350</xdr:colOff>
      <xdr:row>3</xdr:row>
      <xdr:rowOff>142875</xdr:rowOff>
    </xdr:from>
    <xdr:to>
      <xdr:col>14</xdr:col>
      <xdr:colOff>600075</xdr:colOff>
      <xdr:row>23</xdr:row>
      <xdr:rowOff>85725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5BE2655B-1BCE-405D-B4BB-A1C339EBA01F}"/>
            </a:ext>
          </a:extLst>
        </xdr:cNvPr>
        <xdr:cNvSpPr txBox="1"/>
      </xdr:nvSpPr>
      <xdr:spPr>
        <a:xfrm>
          <a:off x="7372350" y="723900"/>
          <a:ext cx="3895725" cy="377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1. Fem columna </a:t>
          </a:r>
          <a:r>
            <a:rPr lang="es-ES" sz="1100" b="1"/>
            <a:t>t</a:t>
          </a:r>
          <a:r>
            <a:rPr lang="es-ES" sz="1100" b="0"/>
            <a:t> de l'1 a</a:t>
          </a:r>
          <a:r>
            <a:rPr lang="es-ES" sz="1100" b="0" baseline="0"/>
            <a:t> N</a:t>
          </a:r>
        </a:p>
        <a:p>
          <a:r>
            <a:rPr lang="es-ES" sz="1100" b="0" baseline="0"/>
            <a:t>2. Fem columna </a:t>
          </a:r>
          <a:r>
            <a:rPr lang="es-ES" sz="1100" b="1" baseline="0"/>
            <a:t>MM(k= )</a:t>
          </a:r>
          <a:r>
            <a:rPr lang="es-ES" sz="1100" b="0" baseline="0"/>
            <a:t> : mitjana dels k valors en el punt mig de la columna</a:t>
          </a:r>
        </a:p>
        <a:p>
          <a:r>
            <a:rPr lang="es-ES" sz="1100" b="0" baseline="0"/>
            <a:t>3. Fem columna </a:t>
          </a:r>
          <a:r>
            <a:rPr lang="es-ES" sz="1100" b="1" baseline="0"/>
            <a:t>MMC </a:t>
          </a:r>
          <a:r>
            <a:rPr lang="es-ES" sz="1100" b="0" baseline="0"/>
            <a:t>: promig de </a:t>
          </a:r>
          <a:r>
            <a:rPr lang="es-ES" sz="1100" b="1" baseline="0"/>
            <a:t>MM</a:t>
          </a:r>
          <a:r>
            <a:rPr lang="es-ES" sz="1100" b="0" baseline="0"/>
            <a:t> actual i el seu seguent (</a:t>
          </a:r>
          <a:r>
            <a:rPr lang="es-ES" sz="1100" b="1" baseline="0"/>
            <a:t>NOMÉS SI K ÉS PARELL</a:t>
          </a:r>
          <a:r>
            <a:rPr lang="es-ES" sz="1100" b="0" baseline="0"/>
            <a:t>)</a:t>
          </a:r>
        </a:p>
        <a:p>
          <a:r>
            <a:rPr lang="es-ES" sz="1100" b="0" baseline="0"/>
            <a:t>4. Fem columna </a:t>
          </a:r>
          <a:r>
            <a:rPr lang="es-ES" sz="1100" b="1" baseline="0"/>
            <a:t>Yt-Tt(1) = Yt-MMC</a:t>
          </a:r>
        </a:p>
        <a:p>
          <a:r>
            <a:rPr lang="es-ES" sz="1100" b="1" baseline="0"/>
            <a:t>*VIGILAR PERÍODE MOSTRAL PER ABAIX QUE LA SELECCIÓ DE DADES ES PASSA DE LES DADES DISPONIBLES*</a:t>
          </a:r>
        </a:p>
        <a:p>
          <a:r>
            <a:rPr lang="es-ES" sz="1100" b="0" baseline="0"/>
            <a:t>5. Fem taula lateral dret: </a:t>
          </a:r>
        </a:p>
        <a:p>
          <a:r>
            <a:rPr lang="es-ES" sz="1100" b="0" baseline="0"/>
            <a:t>    - S*i-barra=mitjana dels Yt-Tt(1) de cada mes</a:t>
          </a:r>
        </a:p>
        <a:p>
          <a:r>
            <a:rPr lang="es-ES" sz="1100" b="0" baseline="0"/>
            <a:t>    - S-barra = mitjana de S*i-barra</a:t>
          </a:r>
        </a:p>
        <a:p>
          <a:r>
            <a:rPr lang="es-ES" sz="1100" b="0" baseline="0"/>
            <a:t>    - Si^ = S*i-barra menys S-barra</a:t>
          </a:r>
        </a:p>
        <a:p>
          <a:r>
            <a:rPr lang="es-ES" sz="1100" b="0" baseline="0"/>
            <a:t>6. Fem columna </a:t>
          </a:r>
          <a:r>
            <a:rPr lang="es-ES" sz="1100" b="1" baseline="0"/>
            <a:t>Si^</a:t>
          </a:r>
          <a:r>
            <a:rPr lang="es-ES" sz="1100" b="0" baseline="0"/>
            <a:t> enganxant valors corresponents</a:t>
          </a:r>
        </a:p>
        <a:p>
          <a:r>
            <a:rPr lang="es-ES" sz="1100" b="0" baseline="0"/>
            <a:t>7. Fem columna </a:t>
          </a:r>
          <a:r>
            <a:rPr lang="es-ES" sz="1100" b="1" baseline="0"/>
            <a:t>T2</a:t>
          </a:r>
        </a:p>
        <a:p>
          <a:r>
            <a:rPr lang="es-ES" sz="1100" b="0" baseline="0"/>
            <a:t>8. Fem regressió : Y=T2, X=t --&gt; Posem </a:t>
          </a:r>
          <a:r>
            <a:rPr lang="es-ES" sz="1100" b="1" baseline="0"/>
            <a:t>B0 i B1</a:t>
          </a:r>
          <a:r>
            <a:rPr lang="es-ES" sz="1100" b="0" baseline="0"/>
            <a:t> en dues columnes</a:t>
          </a:r>
        </a:p>
        <a:p>
          <a:r>
            <a:rPr lang="es-ES" sz="1100" b="0" baseline="0"/>
            <a:t>9. Fem columna </a:t>
          </a:r>
          <a:r>
            <a:rPr lang="es-ES" sz="1100" b="1" baseline="0"/>
            <a:t>Predicció=B0+B1*t+Si^</a:t>
          </a:r>
          <a:endParaRPr lang="es-ES" sz="1100" b="0" baseline="0"/>
        </a:p>
        <a:p>
          <a:r>
            <a:rPr lang="es-E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10. Fer columna 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Error</a:t>
          </a:r>
          <a:r>
            <a:rPr lang="es-E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Yt-Predicció</a:t>
          </a:r>
          <a:endParaRPr lang="es-ES">
            <a:effectLst/>
          </a:endParaRPr>
        </a:p>
        <a:p>
          <a:r>
            <a:rPr lang="es-E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11. Fer columna 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Abs(Error)</a:t>
          </a:r>
          <a:endParaRPr lang="es-ES">
            <a:effectLst/>
          </a:endParaRPr>
        </a:p>
        <a:p>
          <a:r>
            <a:rPr lang="es-E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12. Fer columna 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Error^2</a:t>
          </a:r>
          <a:endParaRPr lang="es-ES">
            <a:effectLst/>
          </a:endParaRPr>
        </a:p>
        <a:p>
          <a:r>
            <a:rPr lang="es-E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13. Calcular EAM i EQM per la part mostral i extramostral (funció promedio)</a:t>
          </a:r>
          <a:endParaRPr lang="es-ES">
            <a:effectLst/>
          </a:endParaRPr>
        </a:p>
        <a:p>
          <a:r>
            <a:rPr lang="es-E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14. Per fer gràfic seleccionar columna 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Yt </a:t>
          </a:r>
          <a:r>
            <a:rPr lang="es-E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columna 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Predicció</a:t>
          </a:r>
          <a:endParaRPr lang="es-ES">
            <a:effectLst/>
          </a:endParaRPr>
        </a:p>
        <a:p>
          <a:endParaRPr lang="es-ES" sz="1100" b="0" baseline="0"/>
        </a:p>
        <a:p>
          <a:endParaRPr lang="es-ES" sz="1100" b="1" baseline="0"/>
        </a:p>
        <a:p>
          <a:endParaRPr lang="es-ES" sz="1100" b="0" baseline="0"/>
        </a:p>
        <a:p>
          <a:endParaRPr lang="es-ES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3</xdr:row>
      <xdr:rowOff>95250</xdr:rowOff>
    </xdr:from>
    <xdr:to>
      <xdr:col>16</xdr:col>
      <xdr:colOff>161925</xdr:colOff>
      <xdr:row>17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E3C0C3-2736-412A-A408-1B8C4E56E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504825</xdr:colOff>
      <xdr:row>2</xdr:row>
      <xdr:rowOff>180975</xdr:rowOff>
    </xdr:from>
    <xdr:to>
      <xdr:col>18</xdr:col>
      <xdr:colOff>19050</xdr:colOff>
      <xdr:row>17</xdr:row>
      <xdr:rowOff>19050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CDAC20C2-8DC2-4F48-9E1E-63C3F588C419}"/>
            </a:ext>
          </a:extLst>
        </xdr:cNvPr>
        <xdr:cNvSpPr txBox="1"/>
      </xdr:nvSpPr>
      <xdr:spPr>
        <a:xfrm>
          <a:off x="7362825" y="561975"/>
          <a:ext cx="6372225" cy="2705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1. Fem columna </a:t>
          </a:r>
          <a:r>
            <a:rPr lang="es-ES" sz="1100" b="1"/>
            <a:t>t</a:t>
          </a:r>
          <a:r>
            <a:rPr lang="es-ES" sz="1100" b="0"/>
            <a:t> de l'1 a</a:t>
          </a:r>
          <a:r>
            <a:rPr lang="es-ES" sz="1100" b="0" baseline="0"/>
            <a:t> N</a:t>
          </a:r>
        </a:p>
        <a:p>
          <a:r>
            <a:rPr lang="es-ES" sz="1100" b="0" baseline="0"/>
            <a:t>2. Fem un any 0 </a:t>
          </a:r>
        </a:p>
        <a:p>
          <a:r>
            <a:rPr lang="es-ES" sz="1100" b="0" baseline="0"/>
            <a:t>3. Fem columna </a:t>
          </a:r>
          <a:r>
            <a:rPr lang="es-ES" sz="1100" b="1" baseline="0"/>
            <a:t>Tend(B0) </a:t>
          </a:r>
          <a:r>
            <a:rPr lang="es-ES" sz="1100" b="0" baseline="0"/>
            <a:t>(primer valor que és l'últim de l'any 0 és el </a:t>
          </a:r>
          <a:r>
            <a:rPr lang="es-ES" sz="1100" b="1" baseline="0"/>
            <a:t>B0</a:t>
          </a:r>
          <a:r>
            <a:rPr lang="es-ES" sz="1100" b="0" baseline="0"/>
            <a:t> de la regressió del Mètode de Descomposició) seguents: $alpha$*(Yt-si^_12abans)+(1-$alpha$)*(Tend_anterior+Pend_anterior)</a:t>
          </a:r>
        </a:p>
        <a:p>
          <a:r>
            <a:rPr lang="es-ES" sz="1100" b="0" baseline="0"/>
            <a:t>4. Fem columna </a:t>
          </a:r>
          <a:r>
            <a:rPr lang="es-ES" sz="1100" b="1" baseline="0"/>
            <a:t>Pend(B1)</a:t>
          </a:r>
          <a:r>
            <a:rPr lang="es-ES" sz="1100" b="0" baseline="0"/>
            <a:t> (primer valor que és l'últim de l'any 0 és el </a:t>
          </a:r>
          <a:r>
            <a:rPr lang="es-ES" sz="1100" b="1" baseline="0"/>
            <a:t>B1</a:t>
          </a:r>
          <a:r>
            <a:rPr lang="es-ES" sz="1100" b="0" baseline="0"/>
            <a:t> de la regressió del Mètode de Descomposició) seguents: $gamma$*(Tend_actual - Tend_anterior)+(1-$gamma$)*Pend_anterior</a:t>
          </a:r>
        </a:p>
        <a:p>
          <a:r>
            <a:rPr lang="es-ES" sz="1100" b="0" baseline="0"/>
            <a:t>5. Fem columna </a:t>
          </a:r>
          <a:r>
            <a:rPr lang="es-ES" sz="1100" b="1" baseline="0"/>
            <a:t>Estac(Si^)</a:t>
          </a:r>
          <a:r>
            <a:rPr lang="es-ES" sz="1100" b="0" baseline="0"/>
            <a:t> on els primers 12 valors son els IVENs del mètode de Descomposició. seguents: $delta$*(Yt-Tend_actual)+(1-$gamma$)*si^_12abans</a:t>
          </a:r>
        </a:p>
        <a:p>
          <a:r>
            <a:rPr lang="es-ES" sz="1100" b="0" baseline="0"/>
            <a:t>9. Fem columna </a:t>
          </a:r>
          <a:r>
            <a:rPr lang="es-ES" sz="1100" b="1" baseline="0"/>
            <a:t>Predicció=Tend_anterior+Pend_anterior+si^</a:t>
          </a:r>
        </a:p>
        <a:p>
          <a:r>
            <a:rPr lang="es-ES" sz="1100" b="0" baseline="0"/>
            <a:t>*Període extra-mostral: $Tend_ultim$+$Pend_ultim$*(t_actual-$t_ultim$)+Si^_12abans</a:t>
          </a:r>
        </a:p>
        <a:p>
          <a:r>
            <a:rPr lang="es-E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10. Fer columna 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Error</a:t>
          </a:r>
          <a:r>
            <a:rPr lang="es-E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Yt-Predicció</a:t>
          </a:r>
          <a:endParaRPr lang="es-ES">
            <a:effectLst/>
          </a:endParaRPr>
        </a:p>
        <a:p>
          <a:r>
            <a:rPr lang="es-E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11. Fer columna 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Abs(Error)</a:t>
          </a:r>
          <a:endParaRPr lang="es-ES">
            <a:effectLst/>
          </a:endParaRPr>
        </a:p>
        <a:p>
          <a:r>
            <a:rPr lang="es-E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12. Fer columna 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Error^2</a:t>
          </a:r>
          <a:endParaRPr lang="es-ES">
            <a:effectLst/>
          </a:endParaRPr>
        </a:p>
        <a:p>
          <a:r>
            <a:rPr lang="es-E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13. Calcular EAM i EQM per la part mostral i extramostral (funció promedio)</a:t>
          </a:r>
          <a:endParaRPr lang="es-ES">
            <a:effectLst/>
          </a:endParaRPr>
        </a:p>
        <a:p>
          <a:r>
            <a:rPr lang="es-E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14. Per fer gràfic seleccionar columna 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Yt </a:t>
          </a:r>
          <a:r>
            <a:rPr lang="es-E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columna 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Predicció</a:t>
          </a:r>
          <a:endParaRPr lang="es-ES">
            <a:effectLst/>
          </a:endParaRPr>
        </a:p>
        <a:p>
          <a:endParaRPr lang="es-ES" sz="1100" b="0" baseline="0"/>
        </a:p>
        <a:p>
          <a:endParaRPr lang="es-ES" sz="1100" b="1" baseline="0"/>
        </a:p>
        <a:p>
          <a:endParaRPr lang="es-ES" sz="1100" b="0" baseline="0"/>
        </a:p>
        <a:p>
          <a:endParaRPr lang="es-ES" sz="1100" b="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stad&#237;stica\Quart\Series%20temporals\bloc1resum\Excel_Bloc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es i gràfic de la sèrie"/>
      <sheetName val="Test de Daniel"/>
      <sheetName val="Test de Kruskal-Wallis"/>
      <sheetName val="Sèrie tipus I. Mètode Ingenu"/>
      <sheetName val="Sèrie tipus I. Mitjana Simple"/>
      <sheetName val="Sèrie tipus I. Mitjanes mòbils"/>
      <sheetName val="Sèrie tipus I. Mètode AES"/>
      <sheetName val="Sèrie tipus III. Tendència line"/>
      <sheetName val="Regressió tendència L"/>
      <sheetName val="Serie tipus III. Dobles MM"/>
      <sheetName val="Serie tipus III. Dobles MM ppt"/>
      <sheetName val="Sèrie tipus III. Mètode AELHolt"/>
      <sheetName val="Sèrie tipus III.Mètode AELH ppt"/>
      <sheetName val="Sèrie Tipus II. Ingenu est"/>
      <sheetName val="Sèrie Tipus II. Mitjanes est"/>
      <sheetName val="Esquema integració"/>
      <sheetName val="Sèrie tipus IV. Descomposició"/>
      <sheetName val="Regressió Desc."/>
      <sheetName val="Sèrie tipus IV. AEH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E2" t="str">
            <v>Desviació</v>
          </cell>
        </row>
        <row r="3">
          <cell r="D3">
            <v>124150</v>
          </cell>
          <cell r="E3">
            <v>38530.38611985941</v>
          </cell>
        </row>
        <row r="15">
          <cell r="D15">
            <v>160775</v>
          </cell>
          <cell r="E15">
            <v>48332.724750609515</v>
          </cell>
        </row>
        <row r="27">
          <cell r="D27">
            <v>166540.83333333334</v>
          </cell>
          <cell r="E27">
            <v>49754.900984422617</v>
          </cell>
        </row>
        <row r="39">
          <cell r="D39">
            <v>162567.5</v>
          </cell>
          <cell r="E39">
            <v>51778.775772072338</v>
          </cell>
        </row>
        <row r="51">
          <cell r="D51">
            <v>172790</v>
          </cell>
          <cell r="E51">
            <v>47046.495570388084</v>
          </cell>
        </row>
        <row r="63">
          <cell r="D63">
            <v>189320.83333333334</v>
          </cell>
          <cell r="E63">
            <v>43668.795278328987</v>
          </cell>
        </row>
        <row r="75">
          <cell r="D75">
            <v>195388.33333333334</v>
          </cell>
          <cell r="E75">
            <v>52412.525885488205</v>
          </cell>
        </row>
        <row r="87">
          <cell r="D87">
            <v>201911.66666666666</v>
          </cell>
          <cell r="E87">
            <v>52196.789840918107</v>
          </cell>
        </row>
        <row r="99">
          <cell r="D99">
            <v>185962.5</v>
          </cell>
          <cell r="E99">
            <v>53163.50818251865</v>
          </cell>
        </row>
        <row r="114">
          <cell r="D114">
            <v>197107.27272727274</v>
          </cell>
          <cell r="E114">
            <v>39776.231619123784</v>
          </cell>
        </row>
      </sheetData>
      <sheetData sheetId="16">
        <row r="2">
          <cell r="C2" t="str">
            <v>Yt</v>
          </cell>
          <cell r="L2" t="str">
            <v>Predicció</v>
          </cell>
        </row>
        <row r="3">
          <cell r="C3">
            <v>101420</v>
          </cell>
          <cell r="L3">
            <v>144532.73487937482</v>
          </cell>
        </row>
        <row r="4">
          <cell r="C4">
            <v>121200</v>
          </cell>
          <cell r="L4">
            <v>151771.77722348654</v>
          </cell>
        </row>
        <row r="5">
          <cell r="C5">
            <v>141750</v>
          </cell>
          <cell r="L5">
            <v>170556.3404009316</v>
          </cell>
        </row>
        <row r="6">
          <cell r="C6">
            <v>132880</v>
          </cell>
          <cell r="L6">
            <v>155835.53899504335</v>
          </cell>
        </row>
        <row r="7">
          <cell r="C7">
            <v>143520</v>
          </cell>
          <cell r="L7">
            <v>175385.36258915506</v>
          </cell>
        </row>
        <row r="8">
          <cell r="C8">
            <v>170020</v>
          </cell>
          <cell r="L8">
            <v>169637.68618326675</v>
          </cell>
        </row>
        <row r="9">
          <cell r="C9">
            <v>153610</v>
          </cell>
          <cell r="L9">
            <v>156308.29102737849</v>
          </cell>
        </row>
        <row r="10">
          <cell r="C10">
            <v>18020</v>
          </cell>
          <cell r="L10">
            <v>5311.9167048235249</v>
          </cell>
        </row>
        <row r="11">
          <cell r="C11">
            <v>144680</v>
          </cell>
          <cell r="L11">
            <v>157371.68821560193</v>
          </cell>
        </row>
        <row r="12">
          <cell r="C12">
            <v>136290</v>
          </cell>
          <cell r="L12">
            <v>161011.66805971364</v>
          </cell>
        </row>
        <row r="13">
          <cell r="C13">
            <v>113210</v>
          </cell>
          <cell r="L13">
            <v>151773.47082049205</v>
          </cell>
        </row>
        <row r="14">
          <cell r="C14">
            <v>113200</v>
          </cell>
          <cell r="L14">
            <v>116304.02358127043</v>
          </cell>
        </row>
        <row r="15">
          <cell r="C15">
            <v>134490</v>
          </cell>
          <cell r="L15">
            <v>152103.74300871548</v>
          </cell>
        </row>
        <row r="16">
          <cell r="C16">
            <v>159930</v>
          </cell>
          <cell r="L16">
            <v>159342.7853528272</v>
          </cell>
        </row>
        <row r="17">
          <cell r="C17">
            <v>174360</v>
          </cell>
          <cell r="L17">
            <v>178127.34853027225</v>
          </cell>
        </row>
        <row r="18">
          <cell r="C18">
            <v>218550</v>
          </cell>
          <cell r="L18">
            <v>163406.54712438397</v>
          </cell>
        </row>
        <row r="19">
          <cell r="C19">
            <v>181640</v>
          </cell>
          <cell r="L19">
            <v>182956.37071849569</v>
          </cell>
        </row>
        <row r="20">
          <cell r="C20">
            <v>177810</v>
          </cell>
          <cell r="L20">
            <v>177208.6943126074</v>
          </cell>
        </row>
        <row r="21">
          <cell r="C21">
            <v>153810</v>
          </cell>
          <cell r="L21">
            <v>163879.29915671915</v>
          </cell>
        </row>
        <row r="22">
          <cell r="C22">
            <v>24370</v>
          </cell>
          <cell r="L22">
            <v>12882.92483416418</v>
          </cell>
        </row>
        <row r="23">
          <cell r="C23">
            <v>176640</v>
          </cell>
          <cell r="L23">
            <v>164942.69634494258</v>
          </cell>
        </row>
        <row r="24">
          <cell r="C24">
            <v>184940</v>
          </cell>
          <cell r="L24">
            <v>168582.6761890543</v>
          </cell>
        </row>
        <row r="25">
          <cell r="C25">
            <v>194200</v>
          </cell>
          <cell r="L25">
            <v>159344.47894983267</v>
          </cell>
        </row>
        <row r="26">
          <cell r="C26">
            <v>148560</v>
          </cell>
          <cell r="L26">
            <v>123875.03171061106</v>
          </cell>
        </row>
        <row r="27">
          <cell r="C27">
            <v>181040</v>
          </cell>
          <cell r="L27">
            <v>159674.7511380561</v>
          </cell>
        </row>
        <row r="28">
          <cell r="C28">
            <v>179160</v>
          </cell>
          <cell r="L28">
            <v>166913.79348216785</v>
          </cell>
        </row>
        <row r="29">
          <cell r="C29">
            <v>207590</v>
          </cell>
          <cell r="L29">
            <v>185698.35665961291</v>
          </cell>
        </row>
        <row r="30">
          <cell r="C30">
            <v>156870</v>
          </cell>
          <cell r="L30">
            <v>170977.55525372463</v>
          </cell>
        </row>
        <row r="31">
          <cell r="C31">
            <v>209260</v>
          </cell>
          <cell r="L31">
            <v>190527.37884783634</v>
          </cell>
        </row>
        <row r="32">
          <cell r="C32">
            <v>205260</v>
          </cell>
          <cell r="L32">
            <v>184779.70244194806</v>
          </cell>
        </row>
        <row r="33">
          <cell r="C33">
            <v>183660</v>
          </cell>
          <cell r="L33">
            <v>171450.30728605977</v>
          </cell>
        </row>
        <row r="34">
          <cell r="C34">
            <v>31230</v>
          </cell>
          <cell r="L34">
            <v>20453.932963504834</v>
          </cell>
        </row>
        <row r="35">
          <cell r="C35">
            <v>190650</v>
          </cell>
          <cell r="L35">
            <v>172513.70447428324</v>
          </cell>
        </row>
        <row r="36">
          <cell r="C36">
            <v>171030</v>
          </cell>
          <cell r="L36">
            <v>176153.68431839495</v>
          </cell>
        </row>
        <row r="37">
          <cell r="C37">
            <v>166750</v>
          </cell>
          <cell r="L37">
            <v>166915.48707917333</v>
          </cell>
        </row>
        <row r="38">
          <cell r="C38">
            <v>115990</v>
          </cell>
          <cell r="L38">
            <v>131446.0398399517</v>
          </cell>
        </row>
        <row r="39">
          <cell r="C39">
            <v>176250</v>
          </cell>
          <cell r="L39">
            <v>167245.75926739676</v>
          </cell>
        </row>
        <row r="40">
          <cell r="C40">
            <v>173590</v>
          </cell>
          <cell r="L40">
            <v>174484.80161150848</v>
          </cell>
        </row>
        <row r="41">
          <cell r="C41">
            <v>184360</v>
          </cell>
          <cell r="L41">
            <v>193269.36478895354</v>
          </cell>
        </row>
        <row r="42">
          <cell r="C42">
            <v>173710</v>
          </cell>
          <cell r="L42">
            <v>178548.56338306528</v>
          </cell>
        </row>
        <row r="43">
          <cell r="C43">
            <v>202940</v>
          </cell>
          <cell r="L43">
            <v>198098.386977177</v>
          </cell>
        </row>
        <row r="44">
          <cell r="C44">
            <v>187720</v>
          </cell>
          <cell r="L44">
            <v>192350.71057128871</v>
          </cell>
        </row>
        <row r="45">
          <cell r="C45">
            <v>186420</v>
          </cell>
          <cell r="L45">
            <v>179021.31541540043</v>
          </cell>
        </row>
        <row r="46">
          <cell r="C46">
            <v>12490</v>
          </cell>
          <cell r="L46">
            <v>28024.94109284546</v>
          </cell>
        </row>
        <row r="47">
          <cell r="C47">
            <v>165270</v>
          </cell>
          <cell r="L47">
            <v>180084.71260362386</v>
          </cell>
        </row>
        <row r="48">
          <cell r="C48">
            <v>191680</v>
          </cell>
          <cell r="L48">
            <v>183724.69244773561</v>
          </cell>
        </row>
        <row r="49">
          <cell r="C49">
            <v>179500</v>
          </cell>
          <cell r="L49">
            <v>174486.49520851398</v>
          </cell>
        </row>
        <row r="50">
          <cell r="C50">
            <v>116880</v>
          </cell>
          <cell r="L50">
            <v>139017.04796929235</v>
          </cell>
        </row>
        <row r="51">
          <cell r="C51">
            <v>181020</v>
          </cell>
          <cell r="L51">
            <v>174816.76739673741</v>
          </cell>
        </row>
        <row r="52">
          <cell r="C52">
            <v>155610</v>
          </cell>
          <cell r="L52">
            <v>182055.80974084913</v>
          </cell>
        </row>
        <row r="53">
          <cell r="C53">
            <v>175220</v>
          </cell>
          <cell r="L53">
            <v>200840.37291829419</v>
          </cell>
        </row>
        <row r="54">
          <cell r="C54">
            <v>195960</v>
          </cell>
          <cell r="L54">
            <v>186119.57151240591</v>
          </cell>
        </row>
        <row r="55">
          <cell r="C55">
            <v>196510</v>
          </cell>
          <cell r="L55">
            <v>205669.39510651762</v>
          </cell>
        </row>
        <row r="56">
          <cell r="C56">
            <v>192470</v>
          </cell>
          <cell r="L56">
            <v>199921.71870062931</v>
          </cell>
        </row>
        <row r="57">
          <cell r="C57">
            <v>179660</v>
          </cell>
          <cell r="L57">
            <v>186592.32354474108</v>
          </cell>
        </row>
        <row r="58">
          <cell r="C58">
            <v>36410</v>
          </cell>
          <cell r="L58">
            <v>35595.949222186115</v>
          </cell>
        </row>
        <row r="59">
          <cell r="C59">
            <v>201690</v>
          </cell>
          <cell r="L59">
            <v>187655.72073296452</v>
          </cell>
        </row>
        <row r="60">
          <cell r="C60">
            <v>216780</v>
          </cell>
          <cell r="L60">
            <v>191295.70057707623</v>
          </cell>
        </row>
        <row r="61">
          <cell r="C61">
            <v>194190</v>
          </cell>
          <cell r="L61">
            <v>182057.50333785461</v>
          </cell>
        </row>
        <row r="62">
          <cell r="C62">
            <v>147960</v>
          </cell>
          <cell r="L62">
            <v>146588.05609863301</v>
          </cell>
        </row>
        <row r="63">
          <cell r="C63">
            <v>182630</v>
          </cell>
          <cell r="L63">
            <v>182387.77552607807</v>
          </cell>
        </row>
        <row r="64">
          <cell r="C64">
            <v>191620</v>
          </cell>
          <cell r="L64">
            <v>189626.81787018979</v>
          </cell>
        </row>
        <row r="65">
          <cell r="C65">
            <v>213540</v>
          </cell>
          <cell r="L65">
            <v>208411.38104763484</v>
          </cell>
        </row>
        <row r="66">
          <cell r="C66">
            <v>196140</v>
          </cell>
          <cell r="L66">
            <v>193690.57964174656</v>
          </cell>
        </row>
        <row r="67">
          <cell r="C67">
            <v>205900</v>
          </cell>
          <cell r="L67">
            <v>213240.40323585828</v>
          </cell>
        </row>
        <row r="68">
          <cell r="C68">
            <v>221080</v>
          </cell>
          <cell r="L68">
            <v>207492.72682996996</v>
          </cell>
        </row>
        <row r="69">
          <cell r="C69">
            <v>200220</v>
          </cell>
          <cell r="L69">
            <v>194163.33167408171</v>
          </cell>
        </row>
        <row r="70">
          <cell r="C70">
            <v>60190</v>
          </cell>
          <cell r="L70">
            <v>43166.95735152674</v>
          </cell>
        </row>
        <row r="71">
          <cell r="C71">
            <v>207430</v>
          </cell>
          <cell r="L71">
            <v>195226.72886230517</v>
          </cell>
        </row>
        <row r="72">
          <cell r="C72">
            <v>217990</v>
          </cell>
          <cell r="L72">
            <v>198866.70870641689</v>
          </cell>
        </row>
        <row r="73">
          <cell r="C73">
            <v>210580</v>
          </cell>
          <cell r="L73">
            <v>189628.51146719526</v>
          </cell>
        </row>
        <row r="74">
          <cell r="C74">
            <v>164530</v>
          </cell>
          <cell r="L74">
            <v>154159.06422797363</v>
          </cell>
        </row>
        <row r="75">
          <cell r="C75">
            <v>191620</v>
          </cell>
          <cell r="L75">
            <v>189958.78365541869</v>
          </cell>
        </row>
        <row r="76">
          <cell r="C76">
            <v>214600</v>
          </cell>
          <cell r="L76">
            <v>197197.82599953044</v>
          </cell>
        </row>
        <row r="77">
          <cell r="C77">
            <v>230990</v>
          </cell>
          <cell r="L77">
            <v>215982.3891769755</v>
          </cell>
        </row>
        <row r="78">
          <cell r="C78">
            <v>228600</v>
          </cell>
          <cell r="L78">
            <v>201261.58777108722</v>
          </cell>
        </row>
        <row r="79">
          <cell r="C79">
            <v>221610</v>
          </cell>
          <cell r="L79">
            <v>220811.41136519893</v>
          </cell>
        </row>
        <row r="80">
          <cell r="C80">
            <v>220660</v>
          </cell>
          <cell r="L80">
            <v>215063.73495931062</v>
          </cell>
        </row>
        <row r="81">
          <cell r="C81">
            <v>211590</v>
          </cell>
          <cell r="L81">
            <v>201734.33980342236</v>
          </cell>
        </row>
        <row r="82">
          <cell r="C82">
            <v>40070</v>
          </cell>
          <cell r="L82">
            <v>50737.965480867395</v>
          </cell>
        </row>
        <row r="83">
          <cell r="C83">
            <v>212930</v>
          </cell>
          <cell r="L83">
            <v>202797.7369916458</v>
          </cell>
        </row>
        <row r="84">
          <cell r="C84">
            <v>198690</v>
          </cell>
          <cell r="L84">
            <v>206437.71683575751</v>
          </cell>
        </row>
        <row r="85">
          <cell r="C85">
            <v>161350</v>
          </cell>
          <cell r="L85">
            <v>197199.51959653592</v>
          </cell>
        </row>
        <row r="86">
          <cell r="C86">
            <v>211950</v>
          </cell>
          <cell r="L86">
            <v>161730.07235731429</v>
          </cell>
        </row>
        <row r="87">
          <cell r="C87">
            <v>186070</v>
          </cell>
          <cell r="L87">
            <v>197529.79178475935</v>
          </cell>
        </row>
        <row r="88">
          <cell r="C88">
            <v>225570</v>
          </cell>
          <cell r="L88">
            <v>204768.83412887107</v>
          </cell>
        </row>
        <row r="89">
          <cell r="C89">
            <v>247000</v>
          </cell>
          <cell r="L89">
            <v>223553.39730631612</v>
          </cell>
        </row>
        <row r="90">
          <cell r="C90">
            <v>195030</v>
          </cell>
          <cell r="L90">
            <v>208832.59590042787</v>
          </cell>
        </row>
        <row r="91">
          <cell r="C91">
            <v>252360</v>
          </cell>
          <cell r="L91">
            <v>228382.41949453959</v>
          </cell>
        </row>
        <row r="92">
          <cell r="C92">
            <v>226210</v>
          </cell>
          <cell r="L92">
            <v>222634.74308865127</v>
          </cell>
        </row>
        <row r="93">
          <cell r="C93">
            <v>217540</v>
          </cell>
          <cell r="L93">
            <v>209305.34793276302</v>
          </cell>
        </row>
        <row r="94">
          <cell r="C94">
            <v>60030</v>
          </cell>
          <cell r="L94">
            <v>58308.97361020805</v>
          </cell>
        </row>
        <row r="95">
          <cell r="C95">
            <v>202780</v>
          </cell>
          <cell r="L95">
            <v>210368.74512098645</v>
          </cell>
        </row>
        <row r="96">
          <cell r="C96">
            <v>214570</v>
          </cell>
          <cell r="L96">
            <v>214008.72496509817</v>
          </cell>
        </row>
        <row r="97">
          <cell r="C97">
            <v>238970</v>
          </cell>
          <cell r="L97">
            <v>204770.52772587654</v>
          </cell>
        </row>
        <row r="98">
          <cell r="C98">
            <v>156810</v>
          </cell>
          <cell r="L98">
            <v>169301.08048665492</v>
          </cell>
        </row>
        <row r="99">
          <cell r="C99">
            <v>228370</v>
          </cell>
          <cell r="L99">
            <v>205100.7999141</v>
          </cell>
        </row>
        <row r="100">
          <cell r="C100">
            <v>217890</v>
          </cell>
          <cell r="L100">
            <v>212339.84225821172</v>
          </cell>
        </row>
        <row r="101">
          <cell r="C101">
            <v>232960</v>
          </cell>
          <cell r="L101">
            <v>231124.40543565678</v>
          </cell>
        </row>
        <row r="102">
          <cell r="C102">
            <v>181530</v>
          </cell>
          <cell r="L102">
            <v>216403.6040297685</v>
          </cell>
        </row>
        <row r="103">
          <cell r="C103">
            <v>232460</v>
          </cell>
          <cell r="L103">
            <v>235953.42762388021</v>
          </cell>
        </row>
        <row r="104">
          <cell r="C104">
            <v>223470</v>
          </cell>
          <cell r="L104">
            <v>230205.75121799193</v>
          </cell>
        </row>
        <row r="105">
          <cell r="C105">
            <v>202390</v>
          </cell>
          <cell r="L105">
            <v>216876.35606210367</v>
          </cell>
        </row>
        <row r="106">
          <cell r="C106">
            <v>56000</v>
          </cell>
          <cell r="L106">
            <v>65879.981739548704</v>
          </cell>
        </row>
        <row r="107">
          <cell r="C107">
            <v>174400</v>
          </cell>
          <cell r="L107">
            <v>217939.75325032711</v>
          </cell>
        </row>
        <row r="108">
          <cell r="C108">
            <v>182980</v>
          </cell>
          <cell r="L108">
            <v>221579.73309443882</v>
          </cell>
        </row>
        <row r="109">
          <cell r="C109">
            <v>185050</v>
          </cell>
          <cell r="L109">
            <v>212341.5358552172</v>
          </cell>
        </row>
        <row r="110">
          <cell r="C110">
            <v>114050</v>
          </cell>
          <cell r="L110">
            <v>176872.08861599557</v>
          </cell>
        </row>
        <row r="114">
          <cell r="C114">
            <v>197280</v>
          </cell>
          <cell r="L114">
            <v>212671.80804344063</v>
          </cell>
        </row>
        <row r="115">
          <cell r="C115">
            <v>204130</v>
          </cell>
          <cell r="L115">
            <v>219910.85038755235</v>
          </cell>
        </row>
        <row r="116">
          <cell r="C116">
            <v>183560</v>
          </cell>
          <cell r="L116">
            <v>238695.41356499741</v>
          </cell>
        </row>
        <row r="117">
          <cell r="C117">
            <v>210800</v>
          </cell>
          <cell r="L117">
            <v>223974.61215910915</v>
          </cell>
        </row>
        <row r="118">
          <cell r="C118">
            <v>227300</v>
          </cell>
          <cell r="L118">
            <v>243524.43575322087</v>
          </cell>
        </row>
        <row r="119">
          <cell r="C119">
            <v>213510</v>
          </cell>
          <cell r="L119">
            <v>237776.75934733258</v>
          </cell>
        </row>
        <row r="120">
          <cell r="C120">
            <v>207390</v>
          </cell>
          <cell r="L120">
            <v>224447.3641914443</v>
          </cell>
        </row>
        <row r="121">
          <cell r="C121">
            <v>82060</v>
          </cell>
          <cell r="L121">
            <v>73450.989868889359</v>
          </cell>
        </row>
        <row r="122">
          <cell r="C122">
            <v>210990</v>
          </cell>
          <cell r="L122">
            <v>225510.76137966776</v>
          </cell>
        </row>
        <row r="123">
          <cell r="C123">
            <v>214230</v>
          </cell>
          <cell r="L123">
            <v>229150.74122377948</v>
          </cell>
        </row>
        <row r="124">
          <cell r="C124">
            <v>216930</v>
          </cell>
          <cell r="L124">
            <v>219912.54398455785</v>
          </cell>
        </row>
      </sheetData>
      <sheetData sheetId="17"/>
      <sheetData sheetId="18">
        <row r="2">
          <cell r="C2" t="str">
            <v>Yt</v>
          </cell>
          <cell r="H2" t="str">
            <v>Predicció</v>
          </cell>
        </row>
        <row r="15">
          <cell r="C15">
            <v>101420</v>
          </cell>
          <cell r="H15">
            <v>144532.73487937482</v>
          </cell>
        </row>
        <row r="16">
          <cell r="C16">
            <v>121200</v>
          </cell>
          <cell r="H16">
            <v>139700.21145726158</v>
          </cell>
        </row>
        <row r="17">
          <cell r="C17">
            <v>141750</v>
          </cell>
          <cell r="H17">
            <v>149855.69663632341</v>
          </cell>
        </row>
        <row r="18">
          <cell r="C18">
            <v>132880</v>
          </cell>
          <cell r="H18">
            <v>127936.26446533369</v>
          </cell>
        </row>
        <row r="19">
          <cell r="C19">
            <v>143520</v>
          </cell>
          <cell r="H19">
            <v>143292.84257131518</v>
          </cell>
        </row>
        <row r="20">
          <cell r="C20">
            <v>170020</v>
          </cell>
          <cell r="H20">
            <v>132426.77765039518</v>
          </cell>
        </row>
        <row r="21">
          <cell r="C21">
            <v>153610</v>
          </cell>
          <cell r="H21">
            <v>124459.66475162757</v>
          </cell>
        </row>
        <row r="22">
          <cell r="C22">
            <v>18020</v>
          </cell>
          <cell r="H22">
            <v>-20530.977914183415</v>
          </cell>
        </row>
        <row r="23">
          <cell r="C23">
            <v>144680</v>
          </cell>
          <cell r="H23">
            <v>142498.73201963585</v>
          </cell>
        </row>
        <row r="24">
          <cell r="C24">
            <v>136290</v>
          </cell>
          <cell r="H24">
            <v>150009.2097384537</v>
          </cell>
        </row>
        <row r="25">
          <cell r="C25">
            <v>113210</v>
          </cell>
          <cell r="H25">
            <v>140363.87805109835</v>
          </cell>
        </row>
        <row r="26">
          <cell r="C26">
            <v>113200</v>
          </cell>
          <cell r="H26">
            <v>99628.052457126207</v>
          </cell>
        </row>
        <row r="27">
          <cell r="C27">
            <v>134490</v>
          </cell>
          <cell r="H27">
            <v>111800.16412924518</v>
          </cell>
        </row>
        <row r="28">
          <cell r="C28">
            <v>159930</v>
          </cell>
          <cell r="H28">
            <v>142394.52856621979</v>
          </cell>
        </row>
        <row r="29">
          <cell r="C29">
            <v>174360</v>
          </cell>
          <cell r="H29">
            <v>175806.85315908314</v>
          </cell>
        </row>
        <row r="30">
          <cell r="C30">
            <v>218550</v>
          </cell>
          <cell r="H30">
            <v>173500.74710134687</v>
          </cell>
        </row>
        <row r="31">
          <cell r="C31">
            <v>181640</v>
          </cell>
          <cell r="H31">
            <v>206998.18090978853</v>
          </cell>
        </row>
        <row r="32">
          <cell r="C32">
            <v>177810</v>
          </cell>
          <cell r="H32">
            <v>226020.86502097573</v>
          </cell>
        </row>
        <row r="33">
          <cell r="C33">
            <v>153810</v>
          </cell>
          <cell r="H33">
            <v>199716.69506406994</v>
          </cell>
        </row>
        <row r="34">
          <cell r="C34">
            <v>24370</v>
          </cell>
          <cell r="H34">
            <v>43953.703377660713</v>
          </cell>
        </row>
        <row r="35">
          <cell r="C35">
            <v>176640</v>
          </cell>
          <cell r="H35">
            <v>165651.73392789057</v>
          </cell>
        </row>
        <row r="36">
          <cell r="C36">
            <v>184940</v>
          </cell>
          <cell r="H36">
            <v>159023.73660477737</v>
          </cell>
        </row>
        <row r="37">
          <cell r="C37">
            <v>194200</v>
          </cell>
          <cell r="H37">
            <v>146154.58075452215</v>
          </cell>
        </row>
        <row r="38">
          <cell r="C38">
            <v>148560</v>
          </cell>
          <cell r="H38">
            <v>149986.35571419093</v>
          </cell>
        </row>
        <row r="39">
          <cell r="C39">
            <v>181040</v>
          </cell>
          <cell r="H39">
            <v>167257.60371835917</v>
          </cell>
        </row>
        <row r="40">
          <cell r="C40">
            <v>179160</v>
          </cell>
          <cell r="H40">
            <v>194322.44028433645</v>
          </cell>
        </row>
        <row r="41">
          <cell r="C41">
            <v>207590</v>
          </cell>
          <cell r="H41">
            <v>207981.41514318381</v>
          </cell>
        </row>
        <row r="42">
          <cell r="C42">
            <v>156870</v>
          </cell>
          <cell r="H42">
            <v>234663.25995589042</v>
          </cell>
        </row>
        <row r="43">
          <cell r="C43">
            <v>209260</v>
          </cell>
          <cell r="H43">
            <v>187723.38791796906</v>
          </cell>
        </row>
        <row r="44">
          <cell r="C44">
            <v>205260</v>
          </cell>
          <cell r="H44">
            <v>194442.85059765421</v>
          </cell>
        </row>
        <row r="45">
          <cell r="C45">
            <v>183660</v>
          </cell>
          <cell r="H45">
            <v>179084.73125299206</v>
          </cell>
        </row>
        <row r="46">
          <cell r="C46">
            <v>31230</v>
          </cell>
          <cell r="H46">
            <v>51969.183068146143</v>
          </cell>
        </row>
        <row r="47">
          <cell r="C47">
            <v>190650</v>
          </cell>
          <cell r="H47">
            <v>194614.07581293883</v>
          </cell>
        </row>
        <row r="48">
          <cell r="C48">
            <v>171030</v>
          </cell>
          <cell r="H48">
            <v>194965.23873361162</v>
          </cell>
        </row>
        <row r="49">
          <cell r="C49">
            <v>166750</v>
          </cell>
          <cell r="H49">
            <v>182716.03236544935</v>
          </cell>
        </row>
        <row r="50">
          <cell r="C50">
            <v>115990</v>
          </cell>
          <cell r="H50">
            <v>133390.25506356693</v>
          </cell>
        </row>
        <row r="51">
          <cell r="C51">
            <v>176250</v>
          </cell>
          <cell r="H51">
            <v>147229.08656206451</v>
          </cell>
        </row>
        <row r="52">
          <cell r="C52">
            <v>173590</v>
          </cell>
          <cell r="H52">
            <v>150064.77461645103</v>
          </cell>
        </row>
        <row r="53">
          <cell r="C53">
            <v>184360</v>
          </cell>
          <cell r="H53">
            <v>175257.59541201976</v>
          </cell>
        </row>
        <row r="54">
          <cell r="C54">
            <v>173710</v>
          </cell>
          <cell r="H54">
            <v>149403.38578212669</v>
          </cell>
        </row>
        <row r="55">
          <cell r="C55">
            <v>202940</v>
          </cell>
          <cell r="H55">
            <v>189724.95890842861</v>
          </cell>
        </row>
        <row r="56">
          <cell r="C56">
            <v>187720</v>
          </cell>
          <cell r="H56">
            <v>190524.27782098742</v>
          </cell>
        </row>
        <row r="57">
          <cell r="C57">
            <v>186420</v>
          </cell>
          <cell r="H57">
            <v>169961.98178033982</v>
          </cell>
        </row>
        <row r="58">
          <cell r="C58">
            <v>12490</v>
          </cell>
          <cell r="H58">
            <v>31487.266654235369</v>
          </cell>
        </row>
        <row r="59">
          <cell r="C59">
            <v>165270</v>
          </cell>
          <cell r="H59">
            <v>187821.4969641653</v>
          </cell>
        </row>
        <row r="60">
          <cell r="C60">
            <v>191680</v>
          </cell>
          <cell r="H60">
            <v>172791.52333228654</v>
          </cell>
        </row>
        <row r="61">
          <cell r="C61">
            <v>179500</v>
          </cell>
          <cell r="H61">
            <v>178751.14129904349</v>
          </cell>
        </row>
        <row r="62">
          <cell r="C62">
            <v>116880</v>
          </cell>
          <cell r="H62">
            <v>137731.42014798976</v>
          </cell>
        </row>
        <row r="63">
          <cell r="C63">
            <v>181020</v>
          </cell>
          <cell r="H63">
            <v>186194.45372815331</v>
          </cell>
        </row>
        <row r="64">
          <cell r="C64">
            <v>155610</v>
          </cell>
          <cell r="H64">
            <v>181543.08587881661</v>
          </cell>
        </row>
        <row r="65">
          <cell r="C65">
            <v>175220</v>
          </cell>
          <cell r="H65">
            <v>186526.23209606088</v>
          </cell>
        </row>
        <row r="66">
          <cell r="C66">
            <v>195960</v>
          </cell>
          <cell r="H66">
            <v>163600.89134108045</v>
          </cell>
        </row>
        <row r="67">
          <cell r="C67">
            <v>196510</v>
          </cell>
          <cell r="H67">
            <v>196358.45815863143</v>
          </cell>
        </row>
        <row r="68">
          <cell r="C68">
            <v>192470</v>
          </cell>
          <cell r="H68">
            <v>181171.73478096884</v>
          </cell>
        </row>
        <row r="69">
          <cell r="C69">
            <v>179660</v>
          </cell>
          <cell r="H69">
            <v>173765.0419213977</v>
          </cell>
        </row>
        <row r="70">
          <cell r="C70">
            <v>36410</v>
          </cell>
          <cell r="H70">
            <v>7648.5127435621689</v>
          </cell>
        </row>
        <row r="71">
          <cell r="C71">
            <v>201690</v>
          </cell>
          <cell r="H71">
            <v>172242.66704589914</v>
          </cell>
        </row>
        <row r="72">
          <cell r="C72">
            <v>216780</v>
          </cell>
          <cell r="H72">
            <v>199276.82952416484</v>
          </cell>
        </row>
        <row r="73">
          <cell r="C73">
            <v>194190</v>
          </cell>
          <cell r="H73">
            <v>198381.99326056024</v>
          </cell>
        </row>
        <row r="74">
          <cell r="C74">
            <v>147960</v>
          </cell>
          <cell r="H74">
            <v>147186.61760369479</v>
          </cell>
        </row>
        <row r="75">
          <cell r="C75">
            <v>182630</v>
          </cell>
          <cell r="H75">
            <v>216374.54875477348</v>
          </cell>
        </row>
        <row r="76">
          <cell r="C76">
            <v>191620</v>
          </cell>
          <cell r="H76">
            <v>196804.70827491945</v>
          </cell>
        </row>
        <row r="77">
          <cell r="C77">
            <v>213540</v>
          </cell>
          <cell r="H77">
            <v>221039.65759344981</v>
          </cell>
        </row>
        <row r="78">
          <cell r="C78">
            <v>196140</v>
          </cell>
          <cell r="H78">
            <v>232866.91694193095</v>
          </cell>
        </row>
        <row r="79">
          <cell r="C79">
            <v>205900</v>
          </cell>
          <cell r="H79">
            <v>231713.02094776306</v>
          </cell>
        </row>
        <row r="80">
          <cell r="C80">
            <v>221080</v>
          </cell>
          <cell r="H80">
            <v>216908.70802253153</v>
          </cell>
        </row>
        <row r="81">
          <cell r="C81">
            <v>200220</v>
          </cell>
          <cell r="H81">
            <v>202489.76613400166</v>
          </cell>
        </row>
        <row r="82">
          <cell r="C82">
            <v>60190</v>
          </cell>
          <cell r="H82">
            <v>46592.955039680062</v>
          </cell>
        </row>
        <row r="83">
          <cell r="C83">
            <v>207430</v>
          </cell>
          <cell r="H83">
            <v>204598.09099782832</v>
          </cell>
        </row>
        <row r="84">
          <cell r="C84">
            <v>217990</v>
          </cell>
          <cell r="H84">
            <v>212540.5996519943</v>
          </cell>
        </row>
        <row r="85">
          <cell r="C85">
            <v>210580</v>
          </cell>
          <cell r="H85">
            <v>188261.49791368056</v>
          </cell>
        </row>
        <row r="86">
          <cell r="C86">
            <v>164530</v>
          </cell>
          <cell r="H86">
            <v>140578.29471648514</v>
          </cell>
        </row>
        <row r="87">
          <cell r="C87">
            <v>191620</v>
          </cell>
          <cell r="H87">
            <v>189196.9133091924</v>
          </cell>
        </row>
        <row r="88">
          <cell r="C88">
            <v>214600</v>
          </cell>
          <cell r="H88">
            <v>194918.80746208466</v>
          </cell>
        </row>
        <row r="89">
          <cell r="C89">
            <v>230990</v>
          </cell>
          <cell r="H89">
            <v>224414.55108087286</v>
          </cell>
        </row>
        <row r="90">
          <cell r="C90">
            <v>228600</v>
          </cell>
          <cell r="H90">
            <v>223246.57597139789</v>
          </cell>
        </row>
        <row r="91">
          <cell r="C91">
            <v>221610</v>
          </cell>
          <cell r="H91">
            <v>243755.25910780317</v>
          </cell>
        </row>
        <row r="92">
          <cell r="C92">
            <v>220660</v>
          </cell>
          <cell r="H92">
            <v>255429.49727010768</v>
          </cell>
        </row>
        <row r="93">
          <cell r="C93">
            <v>211590</v>
          </cell>
          <cell r="H93">
            <v>232539.8956483115</v>
          </cell>
        </row>
        <row r="94">
          <cell r="C94">
            <v>40070</v>
          </cell>
          <cell r="H94">
            <v>85007.182697938755</v>
          </cell>
        </row>
        <row r="95">
          <cell r="C95">
            <v>212930</v>
          </cell>
          <cell r="H95">
            <v>221678.4128450047</v>
          </cell>
        </row>
        <row r="96">
          <cell r="C96">
            <v>198690</v>
          </cell>
          <cell r="H96">
            <v>225316.25257707937</v>
          </cell>
        </row>
        <row r="97">
          <cell r="C97">
            <v>161350</v>
          </cell>
          <cell r="H97">
            <v>199188.39411827276</v>
          </cell>
        </row>
        <row r="98">
          <cell r="C98">
            <v>211950</v>
          </cell>
          <cell r="H98">
            <v>129476.65878199998</v>
          </cell>
        </row>
        <row r="99">
          <cell r="C99">
            <v>186070</v>
          </cell>
          <cell r="H99">
            <v>169660.61659266645</v>
          </cell>
        </row>
        <row r="100">
          <cell r="C100">
            <v>225570</v>
          </cell>
          <cell r="H100">
            <v>183983.18949872968</v>
          </cell>
        </row>
        <row r="101">
          <cell r="C101">
            <v>247000</v>
          </cell>
          <cell r="H101">
            <v>205983.0618989497</v>
          </cell>
        </row>
        <row r="102">
          <cell r="C102">
            <v>195030</v>
          </cell>
          <cell r="H102">
            <v>210187.28893526245</v>
          </cell>
        </row>
        <row r="103">
          <cell r="C103">
            <v>252360</v>
          </cell>
          <cell r="H103">
            <v>206619.81547382535</v>
          </cell>
        </row>
        <row r="104">
          <cell r="C104">
            <v>226210</v>
          </cell>
          <cell r="H104">
            <v>226847.60863199871</v>
          </cell>
        </row>
        <row r="105">
          <cell r="C105">
            <v>217540</v>
          </cell>
          <cell r="H105">
            <v>225415.4595597708</v>
          </cell>
        </row>
        <row r="106">
          <cell r="C106">
            <v>60030</v>
          </cell>
          <cell r="H106">
            <v>71978.254786424892</v>
          </cell>
        </row>
        <row r="107">
          <cell r="C107">
            <v>202780</v>
          </cell>
          <cell r="H107">
            <v>247879.68212567267</v>
          </cell>
        </row>
        <row r="108">
          <cell r="C108">
            <v>214570</v>
          </cell>
          <cell r="H108">
            <v>239368.94793463382</v>
          </cell>
        </row>
        <row r="109">
          <cell r="C109">
            <v>238970</v>
          </cell>
          <cell r="H109">
            <v>213140.46155089606</v>
          </cell>
        </row>
        <row r="110">
          <cell r="C110">
            <v>156810</v>
          </cell>
          <cell r="H110">
            <v>244964.93968164679</v>
          </cell>
        </row>
        <row r="111">
          <cell r="C111">
            <v>228370</v>
          </cell>
          <cell r="H111">
            <v>206895.16217991922</v>
          </cell>
        </row>
        <row r="112">
          <cell r="C112">
            <v>217890</v>
          </cell>
          <cell r="H112">
            <v>236902.46952803311</v>
          </cell>
        </row>
        <row r="113">
          <cell r="C113">
            <v>232960</v>
          </cell>
          <cell r="H113">
            <v>240127.91540328902</v>
          </cell>
        </row>
        <row r="114">
          <cell r="C114">
            <v>181530</v>
          </cell>
          <cell r="H114">
            <v>188599.02597218394</v>
          </cell>
        </row>
        <row r="115">
          <cell r="C115">
            <v>232460</v>
          </cell>
          <cell r="H115">
            <v>216126.00869241875</v>
          </cell>
        </row>
        <row r="116">
          <cell r="C116">
            <v>223470</v>
          </cell>
          <cell r="H116">
            <v>188940.7007018915</v>
          </cell>
        </row>
        <row r="117">
          <cell r="C117">
            <v>202390</v>
          </cell>
          <cell r="H117">
            <v>180872.98637256847</v>
          </cell>
        </row>
        <row r="118">
          <cell r="C118">
            <v>56000</v>
          </cell>
          <cell r="H118">
            <v>24022.36289723817</v>
          </cell>
        </row>
        <row r="119">
          <cell r="C119">
            <v>174400</v>
          </cell>
          <cell r="H119">
            <v>184320.80207397341</v>
          </cell>
        </row>
        <row r="120">
          <cell r="C120">
            <v>182980</v>
          </cell>
          <cell r="H120">
            <v>195481.37113644392</v>
          </cell>
        </row>
        <row r="121">
          <cell r="C121">
            <v>185050</v>
          </cell>
          <cell r="H121">
            <v>204741.49490269614</v>
          </cell>
        </row>
        <row r="122">
          <cell r="C122">
            <v>114050</v>
          </cell>
          <cell r="H122">
            <v>151496.88119602227</v>
          </cell>
        </row>
        <row r="126">
          <cell r="C126">
            <v>197280</v>
          </cell>
          <cell r="H126">
            <v>194773.59850799106</v>
          </cell>
        </row>
        <row r="127">
          <cell r="C127">
            <v>204130</v>
          </cell>
          <cell r="H127">
            <v>193897.90007915522</v>
          </cell>
        </row>
        <row r="128">
          <cell r="C128">
            <v>183560</v>
          </cell>
          <cell r="H128">
            <v>209351.19055195595</v>
          </cell>
        </row>
        <row r="129">
          <cell r="C129">
            <v>210800</v>
          </cell>
          <cell r="H129">
            <v>160737.44272178106</v>
          </cell>
        </row>
        <row r="130">
          <cell r="C130">
            <v>227300</v>
          </cell>
          <cell r="H130">
            <v>206639.95305764221</v>
          </cell>
        </row>
        <row r="131">
          <cell r="C131">
            <v>213510</v>
          </cell>
          <cell r="H131">
            <v>188509.91597706944</v>
          </cell>
        </row>
        <row r="132">
          <cell r="C132">
            <v>207390</v>
          </cell>
          <cell r="H132">
            <v>163123.2070725761</v>
          </cell>
        </row>
        <row r="133">
          <cell r="C133">
            <v>82060</v>
          </cell>
          <cell r="H133">
            <v>4857.346919461037</v>
          </cell>
        </row>
        <row r="134">
          <cell r="C134">
            <v>210990</v>
          </cell>
          <cell r="H134">
            <v>125580.41365780251</v>
          </cell>
        </row>
        <row r="135">
          <cell r="C135">
            <v>214230</v>
          </cell>
          <cell r="H135">
            <v>131502.39915627363</v>
          </cell>
        </row>
        <row r="136">
          <cell r="C136">
            <v>216930</v>
          </cell>
          <cell r="H136">
            <v>134090.0478515157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4"/>
  <sheetViews>
    <sheetView tabSelected="1" workbookViewId="0">
      <selection activeCell="M28" sqref="M28"/>
    </sheetView>
  </sheetViews>
  <sheetFormatPr defaultColWidth="11.42578125" defaultRowHeight="15" x14ac:dyDescent="0.25"/>
  <cols>
    <col min="5" max="5" width="11.85546875" bestFit="1" customWidth="1"/>
  </cols>
  <sheetData>
    <row r="2" spans="1: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5">
      <c r="A3">
        <v>1993</v>
      </c>
      <c r="B3" t="s">
        <v>5</v>
      </c>
      <c r="C3">
        <v>101420</v>
      </c>
      <c r="D3">
        <f>AVERAGE(C3:C14)</f>
        <v>124150</v>
      </c>
      <c r="E3">
        <f>_xlfn.STDEV.S(C3:C14)</f>
        <v>38530.38611985941</v>
      </c>
    </row>
    <row r="4" spans="1:5" x14ac:dyDescent="0.25">
      <c r="B4" t="s">
        <v>6</v>
      </c>
      <c r="C4">
        <v>121200</v>
      </c>
    </row>
    <row r="5" spans="1:5" x14ac:dyDescent="0.25">
      <c r="B5" t="s">
        <v>7</v>
      </c>
      <c r="C5">
        <v>141750</v>
      </c>
    </row>
    <row r="6" spans="1:5" x14ac:dyDescent="0.25">
      <c r="B6" t="s">
        <v>8</v>
      </c>
      <c r="C6">
        <v>132880</v>
      </c>
    </row>
    <row r="7" spans="1:5" x14ac:dyDescent="0.25">
      <c r="B7" t="s">
        <v>9</v>
      </c>
      <c r="C7">
        <v>143520</v>
      </c>
    </row>
    <row r="8" spans="1:5" x14ac:dyDescent="0.25">
      <c r="B8" t="s">
        <v>10</v>
      </c>
      <c r="C8">
        <v>170020</v>
      </c>
    </row>
    <row r="9" spans="1:5" x14ac:dyDescent="0.25">
      <c r="B9" t="s">
        <v>11</v>
      </c>
      <c r="C9">
        <v>153610</v>
      </c>
    </row>
    <row r="10" spans="1:5" x14ac:dyDescent="0.25">
      <c r="B10" t="s">
        <v>12</v>
      </c>
      <c r="C10">
        <v>18020</v>
      </c>
    </row>
    <row r="11" spans="1:5" x14ac:dyDescent="0.25">
      <c r="B11" t="s">
        <v>13</v>
      </c>
      <c r="C11">
        <v>144680</v>
      </c>
    </row>
    <row r="12" spans="1:5" x14ac:dyDescent="0.25">
      <c r="B12" t="s">
        <v>14</v>
      </c>
      <c r="C12">
        <v>136290</v>
      </c>
    </row>
    <row r="13" spans="1:5" x14ac:dyDescent="0.25">
      <c r="B13" t="s">
        <v>15</v>
      </c>
      <c r="C13">
        <v>113210</v>
      </c>
    </row>
    <row r="14" spans="1:5" x14ac:dyDescent="0.25">
      <c r="B14" t="s">
        <v>16</v>
      </c>
      <c r="C14">
        <v>113200</v>
      </c>
    </row>
    <row r="15" spans="1:5" x14ac:dyDescent="0.25">
      <c r="A15">
        <v>1994</v>
      </c>
      <c r="B15" t="s">
        <v>5</v>
      </c>
      <c r="C15">
        <v>134490</v>
      </c>
      <c r="D15">
        <f>AVERAGE(C15:C26)</f>
        <v>160775</v>
      </c>
      <c r="E15">
        <f>_xlfn.STDEV.S(C15:C26)</f>
        <v>48332.724750609515</v>
      </c>
    </row>
    <row r="16" spans="1:5" x14ac:dyDescent="0.25">
      <c r="B16" t="s">
        <v>6</v>
      </c>
      <c r="C16">
        <v>159930</v>
      </c>
    </row>
    <row r="17" spans="1:5" x14ac:dyDescent="0.25">
      <c r="B17" t="s">
        <v>7</v>
      </c>
      <c r="C17">
        <v>174360</v>
      </c>
    </row>
    <row r="18" spans="1:5" x14ac:dyDescent="0.25">
      <c r="B18" t="s">
        <v>8</v>
      </c>
      <c r="C18">
        <v>218550</v>
      </c>
    </row>
    <row r="19" spans="1:5" x14ac:dyDescent="0.25">
      <c r="B19" t="s">
        <v>9</v>
      </c>
      <c r="C19">
        <v>181640</v>
      </c>
    </row>
    <row r="20" spans="1:5" x14ac:dyDescent="0.25">
      <c r="B20" t="s">
        <v>10</v>
      </c>
      <c r="C20">
        <v>177810</v>
      </c>
    </row>
    <row r="21" spans="1:5" x14ac:dyDescent="0.25">
      <c r="B21" t="s">
        <v>11</v>
      </c>
      <c r="C21">
        <v>153810</v>
      </c>
    </row>
    <row r="22" spans="1:5" x14ac:dyDescent="0.25">
      <c r="B22" t="s">
        <v>12</v>
      </c>
      <c r="C22">
        <v>24370</v>
      </c>
    </row>
    <row r="23" spans="1:5" x14ac:dyDescent="0.25">
      <c r="B23" t="s">
        <v>13</v>
      </c>
      <c r="C23">
        <v>176640</v>
      </c>
    </row>
    <row r="24" spans="1:5" x14ac:dyDescent="0.25">
      <c r="B24" t="s">
        <v>14</v>
      </c>
      <c r="C24">
        <v>184940</v>
      </c>
    </row>
    <row r="25" spans="1:5" x14ac:dyDescent="0.25">
      <c r="B25" t="s">
        <v>15</v>
      </c>
      <c r="C25">
        <v>194200</v>
      </c>
    </row>
    <row r="26" spans="1:5" x14ac:dyDescent="0.25">
      <c r="B26" t="s">
        <v>16</v>
      </c>
      <c r="C26">
        <v>148560</v>
      </c>
    </row>
    <row r="27" spans="1:5" x14ac:dyDescent="0.25">
      <c r="A27">
        <v>1995</v>
      </c>
      <c r="B27" t="s">
        <v>5</v>
      </c>
      <c r="C27">
        <v>181040</v>
      </c>
      <c r="D27">
        <f>AVERAGE(C27:C38)</f>
        <v>166540.83333333334</v>
      </c>
      <c r="E27">
        <f>_xlfn.STDEV.S(C27:C38)</f>
        <v>49754.900984422617</v>
      </c>
    </row>
    <row r="28" spans="1:5" x14ac:dyDescent="0.25">
      <c r="B28" t="s">
        <v>6</v>
      </c>
      <c r="C28">
        <v>179160</v>
      </c>
    </row>
    <row r="29" spans="1:5" x14ac:dyDescent="0.25">
      <c r="B29" t="s">
        <v>7</v>
      </c>
      <c r="C29">
        <v>207590</v>
      </c>
    </row>
    <row r="30" spans="1:5" x14ac:dyDescent="0.25">
      <c r="B30" t="s">
        <v>8</v>
      </c>
      <c r="C30">
        <v>156870</v>
      </c>
    </row>
    <row r="31" spans="1:5" x14ac:dyDescent="0.25">
      <c r="B31" t="s">
        <v>9</v>
      </c>
      <c r="C31">
        <v>209260</v>
      </c>
    </row>
    <row r="32" spans="1:5" x14ac:dyDescent="0.25">
      <c r="B32" t="s">
        <v>10</v>
      </c>
      <c r="C32">
        <v>205260</v>
      </c>
    </row>
    <row r="33" spans="1:5" x14ac:dyDescent="0.25">
      <c r="B33" t="s">
        <v>11</v>
      </c>
      <c r="C33">
        <v>183660</v>
      </c>
    </row>
    <row r="34" spans="1:5" x14ac:dyDescent="0.25">
      <c r="B34" t="s">
        <v>12</v>
      </c>
      <c r="C34">
        <v>31230</v>
      </c>
    </row>
    <row r="35" spans="1:5" x14ac:dyDescent="0.25">
      <c r="B35" t="s">
        <v>13</v>
      </c>
      <c r="C35">
        <v>190650</v>
      </c>
    </row>
    <row r="36" spans="1:5" x14ac:dyDescent="0.25">
      <c r="B36" t="s">
        <v>14</v>
      </c>
      <c r="C36">
        <v>171030</v>
      </c>
    </row>
    <row r="37" spans="1:5" x14ac:dyDescent="0.25">
      <c r="B37" t="s">
        <v>15</v>
      </c>
      <c r="C37">
        <v>166750</v>
      </c>
    </row>
    <row r="38" spans="1:5" x14ac:dyDescent="0.25">
      <c r="B38" t="s">
        <v>16</v>
      </c>
      <c r="C38">
        <v>115990</v>
      </c>
    </row>
    <row r="39" spans="1:5" x14ac:dyDescent="0.25">
      <c r="A39">
        <v>1996</v>
      </c>
      <c r="B39" t="s">
        <v>5</v>
      </c>
      <c r="C39">
        <v>176250</v>
      </c>
      <c r="D39">
        <f>AVERAGE(C39:C50)</f>
        <v>162567.5</v>
      </c>
      <c r="E39">
        <f>_xlfn.STDEV.S(C39:C50)</f>
        <v>51778.775772072338</v>
      </c>
    </row>
    <row r="40" spans="1:5" x14ac:dyDescent="0.25">
      <c r="B40" t="s">
        <v>6</v>
      </c>
      <c r="C40">
        <v>173590</v>
      </c>
    </row>
    <row r="41" spans="1:5" x14ac:dyDescent="0.25">
      <c r="B41" t="s">
        <v>7</v>
      </c>
      <c r="C41">
        <v>184360</v>
      </c>
    </row>
    <row r="42" spans="1:5" x14ac:dyDescent="0.25">
      <c r="B42" t="s">
        <v>8</v>
      </c>
      <c r="C42">
        <v>173710</v>
      </c>
    </row>
    <row r="43" spans="1:5" x14ac:dyDescent="0.25">
      <c r="B43" t="s">
        <v>9</v>
      </c>
      <c r="C43">
        <v>202940</v>
      </c>
    </row>
    <row r="44" spans="1:5" x14ac:dyDescent="0.25">
      <c r="B44" t="s">
        <v>10</v>
      </c>
      <c r="C44">
        <v>187720</v>
      </c>
    </row>
    <row r="45" spans="1:5" x14ac:dyDescent="0.25">
      <c r="B45" t="s">
        <v>11</v>
      </c>
      <c r="C45">
        <v>186420</v>
      </c>
    </row>
    <row r="46" spans="1:5" x14ac:dyDescent="0.25">
      <c r="B46" t="s">
        <v>12</v>
      </c>
      <c r="C46">
        <v>12490</v>
      </c>
    </row>
    <row r="47" spans="1:5" x14ac:dyDescent="0.25">
      <c r="B47" t="s">
        <v>13</v>
      </c>
      <c r="C47">
        <v>165270</v>
      </c>
    </row>
    <row r="48" spans="1:5" x14ac:dyDescent="0.25">
      <c r="B48" t="s">
        <v>14</v>
      </c>
      <c r="C48">
        <v>191680</v>
      </c>
    </row>
    <row r="49" spans="1:5" x14ac:dyDescent="0.25">
      <c r="B49" t="s">
        <v>15</v>
      </c>
      <c r="C49">
        <v>179500</v>
      </c>
    </row>
    <row r="50" spans="1:5" x14ac:dyDescent="0.25">
      <c r="B50" t="s">
        <v>16</v>
      </c>
      <c r="C50">
        <v>116880</v>
      </c>
    </row>
    <row r="51" spans="1:5" x14ac:dyDescent="0.25">
      <c r="A51">
        <v>1997</v>
      </c>
      <c r="B51" t="s">
        <v>5</v>
      </c>
      <c r="C51">
        <v>181020</v>
      </c>
      <c r="D51">
        <f>AVERAGE(C51:C62)</f>
        <v>172790</v>
      </c>
      <c r="E51">
        <f>_xlfn.STDEV.S(C51:C62)</f>
        <v>47046.495570388084</v>
      </c>
    </row>
    <row r="52" spans="1:5" x14ac:dyDescent="0.25">
      <c r="B52" t="s">
        <v>6</v>
      </c>
      <c r="C52">
        <v>155610</v>
      </c>
    </row>
    <row r="53" spans="1:5" x14ac:dyDescent="0.25">
      <c r="B53" t="s">
        <v>7</v>
      </c>
      <c r="C53">
        <v>175220</v>
      </c>
    </row>
    <row r="54" spans="1:5" x14ac:dyDescent="0.25">
      <c r="B54" t="s">
        <v>8</v>
      </c>
      <c r="C54">
        <v>195960</v>
      </c>
    </row>
    <row r="55" spans="1:5" x14ac:dyDescent="0.25">
      <c r="B55" t="s">
        <v>9</v>
      </c>
      <c r="C55">
        <v>196510</v>
      </c>
    </row>
    <row r="56" spans="1:5" x14ac:dyDescent="0.25">
      <c r="B56" t="s">
        <v>10</v>
      </c>
      <c r="C56">
        <v>192470</v>
      </c>
    </row>
    <row r="57" spans="1:5" x14ac:dyDescent="0.25">
      <c r="B57" t="s">
        <v>11</v>
      </c>
      <c r="C57">
        <v>179660</v>
      </c>
    </row>
    <row r="58" spans="1:5" x14ac:dyDescent="0.25">
      <c r="B58" t="s">
        <v>12</v>
      </c>
      <c r="C58">
        <v>36410</v>
      </c>
    </row>
    <row r="59" spans="1:5" x14ac:dyDescent="0.25">
      <c r="B59" t="s">
        <v>13</v>
      </c>
      <c r="C59">
        <v>201690</v>
      </c>
    </row>
    <row r="60" spans="1:5" x14ac:dyDescent="0.25">
      <c r="B60" t="s">
        <v>14</v>
      </c>
      <c r="C60">
        <v>216780</v>
      </c>
    </row>
    <row r="61" spans="1:5" x14ac:dyDescent="0.25">
      <c r="B61" t="s">
        <v>15</v>
      </c>
      <c r="C61">
        <v>194190</v>
      </c>
    </row>
    <row r="62" spans="1:5" x14ac:dyDescent="0.25">
      <c r="B62" t="s">
        <v>16</v>
      </c>
      <c r="C62">
        <v>147960</v>
      </c>
    </row>
    <row r="63" spans="1:5" x14ac:dyDescent="0.25">
      <c r="A63">
        <v>1998</v>
      </c>
      <c r="B63" t="s">
        <v>5</v>
      </c>
      <c r="C63">
        <v>182630</v>
      </c>
      <c r="D63">
        <f>AVERAGE(C63:C74)</f>
        <v>189320.83333333334</v>
      </c>
      <c r="E63">
        <f>_xlfn.STDEV.S(C63:C74)</f>
        <v>43668.795278328987</v>
      </c>
    </row>
    <row r="64" spans="1:5" x14ac:dyDescent="0.25">
      <c r="B64" t="s">
        <v>6</v>
      </c>
      <c r="C64">
        <v>191620</v>
      </c>
    </row>
    <row r="65" spans="1:5" x14ac:dyDescent="0.25">
      <c r="B65" t="s">
        <v>7</v>
      </c>
      <c r="C65">
        <v>213540</v>
      </c>
    </row>
    <row r="66" spans="1:5" x14ac:dyDescent="0.25">
      <c r="B66" t="s">
        <v>8</v>
      </c>
      <c r="C66">
        <v>196140</v>
      </c>
    </row>
    <row r="67" spans="1:5" x14ac:dyDescent="0.25">
      <c r="B67" t="s">
        <v>9</v>
      </c>
      <c r="C67">
        <v>205900</v>
      </c>
    </row>
    <row r="68" spans="1:5" x14ac:dyDescent="0.25">
      <c r="B68" t="s">
        <v>10</v>
      </c>
      <c r="C68">
        <v>221080</v>
      </c>
    </row>
    <row r="69" spans="1:5" x14ac:dyDescent="0.25">
      <c r="B69" t="s">
        <v>11</v>
      </c>
      <c r="C69">
        <v>200220</v>
      </c>
    </row>
    <row r="70" spans="1:5" x14ac:dyDescent="0.25">
      <c r="B70" t="s">
        <v>12</v>
      </c>
      <c r="C70">
        <v>60190</v>
      </c>
    </row>
    <row r="71" spans="1:5" x14ac:dyDescent="0.25">
      <c r="B71" t="s">
        <v>13</v>
      </c>
      <c r="C71">
        <v>207430</v>
      </c>
    </row>
    <row r="72" spans="1:5" x14ac:dyDescent="0.25">
      <c r="B72" t="s">
        <v>14</v>
      </c>
      <c r="C72">
        <v>217990</v>
      </c>
    </row>
    <row r="73" spans="1:5" x14ac:dyDescent="0.25">
      <c r="B73" t="s">
        <v>15</v>
      </c>
      <c r="C73">
        <v>210580</v>
      </c>
    </row>
    <row r="74" spans="1:5" x14ac:dyDescent="0.25">
      <c r="B74" t="s">
        <v>16</v>
      </c>
      <c r="C74">
        <v>164530</v>
      </c>
    </row>
    <row r="75" spans="1:5" x14ac:dyDescent="0.25">
      <c r="A75">
        <v>1999</v>
      </c>
      <c r="B75" t="s">
        <v>5</v>
      </c>
      <c r="C75">
        <v>191620</v>
      </c>
      <c r="D75">
        <f>AVERAGE(C75:C86)</f>
        <v>195388.33333333334</v>
      </c>
      <c r="E75">
        <f>_xlfn.STDEV.S(C75:C86)</f>
        <v>52412.525885488205</v>
      </c>
    </row>
    <row r="76" spans="1:5" x14ac:dyDescent="0.25">
      <c r="B76" t="s">
        <v>6</v>
      </c>
      <c r="C76">
        <v>214600</v>
      </c>
    </row>
    <row r="77" spans="1:5" x14ac:dyDescent="0.25">
      <c r="B77" t="s">
        <v>7</v>
      </c>
      <c r="C77">
        <v>230990</v>
      </c>
    </row>
    <row r="78" spans="1:5" x14ac:dyDescent="0.25">
      <c r="B78" t="s">
        <v>8</v>
      </c>
      <c r="C78">
        <v>228600</v>
      </c>
    </row>
    <row r="79" spans="1:5" x14ac:dyDescent="0.25">
      <c r="B79" t="s">
        <v>9</v>
      </c>
      <c r="C79">
        <v>221610</v>
      </c>
    </row>
    <row r="80" spans="1:5" x14ac:dyDescent="0.25">
      <c r="B80" t="s">
        <v>10</v>
      </c>
      <c r="C80">
        <v>220660</v>
      </c>
    </row>
    <row r="81" spans="1:5" x14ac:dyDescent="0.25">
      <c r="B81" t="s">
        <v>11</v>
      </c>
      <c r="C81">
        <v>211590</v>
      </c>
    </row>
    <row r="82" spans="1:5" x14ac:dyDescent="0.25">
      <c r="B82" t="s">
        <v>12</v>
      </c>
      <c r="C82">
        <v>40070</v>
      </c>
    </row>
    <row r="83" spans="1:5" x14ac:dyDescent="0.25">
      <c r="B83" t="s">
        <v>13</v>
      </c>
      <c r="C83">
        <v>212930</v>
      </c>
    </row>
    <row r="84" spans="1:5" x14ac:dyDescent="0.25">
      <c r="B84" t="s">
        <v>14</v>
      </c>
      <c r="C84">
        <v>198690</v>
      </c>
    </row>
    <row r="85" spans="1:5" x14ac:dyDescent="0.25">
      <c r="B85" t="s">
        <v>15</v>
      </c>
      <c r="C85">
        <v>161350</v>
      </c>
    </row>
    <row r="86" spans="1:5" x14ac:dyDescent="0.25">
      <c r="B86" t="s">
        <v>16</v>
      </c>
      <c r="C86">
        <v>211950</v>
      </c>
    </row>
    <row r="87" spans="1:5" x14ac:dyDescent="0.25">
      <c r="A87">
        <v>2000</v>
      </c>
      <c r="B87" t="s">
        <v>5</v>
      </c>
      <c r="C87">
        <v>186070</v>
      </c>
      <c r="D87">
        <f>AVERAGE(C87:C98)</f>
        <v>201911.66666666666</v>
      </c>
      <c r="E87">
        <f>_xlfn.STDEV.S(C87:C98)</f>
        <v>52196.789840918107</v>
      </c>
    </row>
    <row r="88" spans="1:5" x14ac:dyDescent="0.25">
      <c r="B88" t="s">
        <v>6</v>
      </c>
      <c r="C88">
        <v>225570</v>
      </c>
    </row>
    <row r="89" spans="1:5" x14ac:dyDescent="0.25">
      <c r="B89" t="s">
        <v>7</v>
      </c>
      <c r="C89">
        <v>247000</v>
      </c>
    </row>
    <row r="90" spans="1:5" x14ac:dyDescent="0.25">
      <c r="B90" t="s">
        <v>8</v>
      </c>
      <c r="C90">
        <v>195030</v>
      </c>
    </row>
    <row r="91" spans="1:5" x14ac:dyDescent="0.25">
      <c r="B91" t="s">
        <v>9</v>
      </c>
      <c r="C91" s="2">
        <v>252360</v>
      </c>
    </row>
    <row r="92" spans="1:5" x14ac:dyDescent="0.25">
      <c r="B92" t="s">
        <v>10</v>
      </c>
      <c r="C92" s="2">
        <v>226210</v>
      </c>
    </row>
    <row r="93" spans="1:5" x14ac:dyDescent="0.25">
      <c r="B93" t="s">
        <v>11</v>
      </c>
      <c r="C93" s="2">
        <v>217540</v>
      </c>
    </row>
    <row r="94" spans="1:5" x14ac:dyDescent="0.25">
      <c r="B94" t="s">
        <v>12</v>
      </c>
      <c r="C94" s="2">
        <v>60030</v>
      </c>
    </row>
    <row r="95" spans="1:5" x14ac:dyDescent="0.25">
      <c r="B95" t="s">
        <v>13</v>
      </c>
      <c r="C95" s="2">
        <v>202780</v>
      </c>
    </row>
    <row r="96" spans="1:5" x14ac:dyDescent="0.25">
      <c r="B96" t="s">
        <v>14</v>
      </c>
      <c r="C96" s="2">
        <v>214570</v>
      </c>
    </row>
    <row r="97" spans="1:5" x14ac:dyDescent="0.25">
      <c r="B97" t="s">
        <v>15</v>
      </c>
      <c r="C97" s="2">
        <v>238970</v>
      </c>
    </row>
    <row r="98" spans="1:5" x14ac:dyDescent="0.25">
      <c r="B98" t="s">
        <v>16</v>
      </c>
      <c r="C98" s="2">
        <v>156810</v>
      </c>
    </row>
    <row r="99" spans="1:5" x14ac:dyDescent="0.25">
      <c r="A99">
        <v>2001</v>
      </c>
      <c r="B99" t="s">
        <v>5</v>
      </c>
      <c r="C99" s="2">
        <v>228370</v>
      </c>
      <c r="D99">
        <f>AVERAGE(C99:C110)</f>
        <v>185962.5</v>
      </c>
      <c r="E99">
        <f>_xlfn.STDEV.S(C99:C110)</f>
        <v>53163.50818251865</v>
      </c>
    </row>
    <row r="100" spans="1:5" x14ac:dyDescent="0.25">
      <c r="B100" t="s">
        <v>6</v>
      </c>
      <c r="C100" s="2">
        <v>217890</v>
      </c>
    </row>
    <row r="101" spans="1:5" x14ac:dyDescent="0.25">
      <c r="B101" t="s">
        <v>7</v>
      </c>
      <c r="C101" s="2">
        <v>232960</v>
      </c>
    </row>
    <row r="102" spans="1:5" x14ac:dyDescent="0.25">
      <c r="B102" t="s">
        <v>8</v>
      </c>
      <c r="C102" s="3">
        <v>181530</v>
      </c>
    </row>
    <row r="103" spans="1:5" x14ac:dyDescent="0.25">
      <c r="B103" t="s">
        <v>9</v>
      </c>
      <c r="C103" s="4">
        <v>232460</v>
      </c>
    </row>
    <row r="104" spans="1:5" x14ac:dyDescent="0.25">
      <c r="B104" t="s">
        <v>10</v>
      </c>
      <c r="C104" s="4">
        <v>223470</v>
      </c>
    </row>
    <row r="105" spans="1:5" x14ac:dyDescent="0.25">
      <c r="B105" t="s">
        <v>11</v>
      </c>
      <c r="C105" s="4">
        <v>202390</v>
      </c>
    </row>
    <row r="106" spans="1:5" x14ac:dyDescent="0.25">
      <c r="B106" t="s">
        <v>12</v>
      </c>
      <c r="C106" s="4">
        <v>56000</v>
      </c>
    </row>
    <row r="107" spans="1:5" x14ac:dyDescent="0.25">
      <c r="B107" t="s">
        <v>13</v>
      </c>
      <c r="C107" s="4">
        <v>174400</v>
      </c>
    </row>
    <row r="108" spans="1:5" x14ac:dyDescent="0.25">
      <c r="B108" t="s">
        <v>14</v>
      </c>
      <c r="C108" s="4">
        <v>182980</v>
      </c>
    </row>
    <row r="109" spans="1:5" x14ac:dyDescent="0.25">
      <c r="B109" t="s">
        <v>15</v>
      </c>
      <c r="C109" s="4">
        <v>185050</v>
      </c>
    </row>
    <row r="110" spans="1:5" ht="15.75" thickBot="1" x14ac:dyDescent="0.3">
      <c r="A110" s="5"/>
      <c r="B110" s="6" t="s">
        <v>16</v>
      </c>
      <c r="C110" s="7">
        <v>114050</v>
      </c>
      <c r="D110" s="6"/>
      <c r="E110" s="6"/>
    </row>
    <row r="111" spans="1:5" ht="7.5" customHeight="1" x14ac:dyDescent="0.25">
      <c r="A111" s="3"/>
      <c r="B111" s="8"/>
      <c r="C111" s="9"/>
      <c r="D111" s="8"/>
    </row>
    <row r="112" spans="1:5" ht="7.5" customHeight="1" x14ac:dyDescent="0.25">
      <c r="A112" s="3"/>
      <c r="B112" s="8"/>
      <c r="C112" s="9"/>
      <c r="D112" s="8"/>
    </row>
    <row r="113" spans="1:5" ht="7.5" customHeight="1" x14ac:dyDescent="0.25">
      <c r="A113" s="3"/>
      <c r="B113" s="8"/>
      <c r="C113" s="9"/>
      <c r="D113" s="8"/>
    </row>
    <row r="114" spans="1:5" x14ac:dyDescent="0.25">
      <c r="A114" s="10">
        <v>2002</v>
      </c>
      <c r="B114" s="11" t="s">
        <v>5</v>
      </c>
      <c r="C114" s="12">
        <v>197280</v>
      </c>
      <c r="D114" s="11">
        <f>AVERAGE(C114:C125)</f>
        <v>197107.27272727274</v>
      </c>
      <c r="E114" s="11">
        <f>_xlfn.STDEV.S(C114:C125)</f>
        <v>39776.231619123784</v>
      </c>
    </row>
    <row r="115" spans="1:5" x14ac:dyDescent="0.25">
      <c r="A115" s="10"/>
      <c r="B115" s="11" t="s">
        <v>6</v>
      </c>
      <c r="C115" s="12">
        <v>204130</v>
      </c>
      <c r="D115" s="11"/>
      <c r="E115" s="11"/>
    </row>
    <row r="116" spans="1:5" x14ac:dyDescent="0.25">
      <c r="A116" s="10"/>
      <c r="B116" s="11" t="s">
        <v>7</v>
      </c>
      <c r="C116" s="12">
        <v>183560</v>
      </c>
      <c r="D116" s="11"/>
      <c r="E116" s="11"/>
    </row>
    <row r="117" spans="1:5" x14ac:dyDescent="0.25">
      <c r="A117" s="10"/>
      <c r="B117" s="11" t="s">
        <v>8</v>
      </c>
      <c r="C117" s="12">
        <v>210800</v>
      </c>
      <c r="D117" s="11"/>
      <c r="E117" s="11"/>
    </row>
    <row r="118" spans="1:5" x14ac:dyDescent="0.25">
      <c r="A118" s="10"/>
      <c r="B118" s="11" t="s">
        <v>9</v>
      </c>
      <c r="C118" s="12">
        <v>227300</v>
      </c>
      <c r="D118" s="11"/>
      <c r="E118" s="11"/>
    </row>
    <row r="119" spans="1:5" x14ac:dyDescent="0.25">
      <c r="A119" s="10"/>
      <c r="B119" s="11" t="s">
        <v>10</v>
      </c>
      <c r="C119" s="12">
        <v>213510</v>
      </c>
      <c r="D119" s="11"/>
      <c r="E119" s="11"/>
    </row>
    <row r="120" spans="1:5" x14ac:dyDescent="0.25">
      <c r="A120" s="10"/>
      <c r="B120" s="11" t="s">
        <v>11</v>
      </c>
      <c r="C120" s="12">
        <v>207390</v>
      </c>
      <c r="D120" s="11"/>
      <c r="E120" s="11"/>
    </row>
    <row r="121" spans="1:5" x14ac:dyDescent="0.25">
      <c r="A121" s="10"/>
      <c r="B121" s="11" t="s">
        <v>12</v>
      </c>
      <c r="C121" s="12">
        <v>82060</v>
      </c>
      <c r="D121" s="11"/>
      <c r="E121" s="11"/>
    </row>
    <row r="122" spans="1:5" x14ac:dyDescent="0.25">
      <c r="A122" s="10"/>
      <c r="B122" s="11" t="s">
        <v>13</v>
      </c>
      <c r="C122" s="12">
        <v>210990</v>
      </c>
      <c r="D122" s="11"/>
      <c r="E122" s="11"/>
    </row>
    <row r="123" spans="1:5" x14ac:dyDescent="0.25">
      <c r="A123" s="10"/>
      <c r="B123" s="11" t="s">
        <v>14</v>
      </c>
      <c r="C123" s="12">
        <v>214230</v>
      </c>
      <c r="D123" s="11"/>
      <c r="E123" s="11"/>
    </row>
    <row r="124" spans="1:5" x14ac:dyDescent="0.25">
      <c r="A124" s="10"/>
      <c r="B124" s="11" t="s">
        <v>15</v>
      </c>
      <c r="C124" s="12">
        <v>216930</v>
      </c>
      <c r="D124" s="11"/>
      <c r="E124" s="1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25"/>
  <sheetViews>
    <sheetView topLeftCell="C1" workbookViewId="0">
      <selection activeCell="K27" sqref="K27"/>
    </sheetView>
  </sheetViews>
  <sheetFormatPr defaultColWidth="11.42578125" defaultRowHeight="15" x14ac:dyDescent="0.25"/>
  <cols>
    <col min="17" max="17" width="5" customWidth="1"/>
    <col min="18" max="18" width="11" bestFit="1" customWidth="1"/>
    <col min="20" max="20" width="3.140625" customWidth="1"/>
    <col min="22" max="22" width="11.85546875" bestFit="1" customWidth="1"/>
  </cols>
  <sheetData>
    <row r="2" spans="1:23" ht="15.75" x14ac:dyDescent="0.25">
      <c r="A2" s="1" t="s">
        <v>0</v>
      </c>
      <c r="B2" s="1" t="s">
        <v>1</v>
      </c>
      <c r="C2" s="1" t="s">
        <v>2</v>
      </c>
      <c r="D2" s="1" t="s">
        <v>17</v>
      </c>
      <c r="E2" s="13" t="s">
        <v>18</v>
      </c>
      <c r="F2" s="13" t="s">
        <v>19</v>
      </c>
      <c r="G2" s="13" t="s">
        <v>20</v>
      </c>
      <c r="H2" s="13" t="s">
        <v>21</v>
      </c>
      <c r="I2" s="13" t="s">
        <v>22</v>
      </c>
      <c r="J2" s="13" t="s">
        <v>23</v>
      </c>
      <c r="K2" s="13" t="s">
        <v>24</v>
      </c>
      <c r="L2" s="13" t="s">
        <v>25</v>
      </c>
      <c r="M2" s="13" t="s">
        <v>26</v>
      </c>
      <c r="N2" s="13" t="s">
        <v>27</v>
      </c>
      <c r="O2" s="13" t="s">
        <v>28</v>
      </c>
      <c r="P2" s="13"/>
      <c r="S2" s="14"/>
      <c r="T2" s="14"/>
      <c r="U2" s="14"/>
      <c r="V2" s="14"/>
      <c r="W2" s="13" t="s">
        <v>29</v>
      </c>
    </row>
    <row r="3" spans="1:23" x14ac:dyDescent="0.25">
      <c r="A3">
        <v>1993</v>
      </c>
      <c r="B3" t="s">
        <v>5</v>
      </c>
      <c r="C3">
        <v>101420</v>
      </c>
      <c r="D3">
        <v>1</v>
      </c>
      <c r="H3" s="15">
        <f>$W$4</f>
        <v>5019.4053819444425</v>
      </c>
      <c r="I3" s="15">
        <f>C3-H3</f>
        <v>96400.594618055562</v>
      </c>
      <c r="J3">
        <f>$S$21</f>
        <v>138882.41215331867</v>
      </c>
      <c r="K3">
        <f>$S$22</f>
        <v>630.91734411172047</v>
      </c>
      <c r="L3">
        <f>J3+K3*D3+H3</f>
        <v>144532.73487937482</v>
      </c>
      <c r="M3">
        <f>C3-L3</f>
        <v>-43112.734879374824</v>
      </c>
      <c r="N3">
        <f>ABS(M3)</f>
        <v>43112.734879374824</v>
      </c>
      <c r="O3">
        <f>M3^2</f>
        <v>1858707908.7792625</v>
      </c>
      <c r="S3" s="16"/>
      <c r="T3" s="17"/>
      <c r="U3" s="18" t="s">
        <v>30</v>
      </c>
      <c r="V3" s="18" t="s">
        <v>31</v>
      </c>
      <c r="W3" s="19" t="s">
        <v>21</v>
      </c>
    </row>
    <row r="4" spans="1:23" x14ac:dyDescent="0.25">
      <c r="B4" t="s">
        <v>6</v>
      </c>
      <c r="C4">
        <v>121200</v>
      </c>
      <c r="D4">
        <v>2</v>
      </c>
      <c r="H4" s="15">
        <f>$W$5</f>
        <v>11627.530381944451</v>
      </c>
      <c r="I4" s="15">
        <f t="shared" ref="I4:I67" si="0">C4-H4</f>
        <v>109572.46961805555</v>
      </c>
      <c r="J4">
        <f t="shared" ref="J4:J67" si="1">$S$21</f>
        <v>138882.41215331867</v>
      </c>
      <c r="K4">
        <f t="shared" ref="K4:K67" si="2">$S$22</f>
        <v>630.91734411172047</v>
      </c>
      <c r="L4">
        <f>J4+K4*D4+H4</f>
        <v>151771.77722348654</v>
      </c>
      <c r="M4">
        <f t="shared" ref="M4:M67" si="3">C4-L4</f>
        <v>-30571.777223486541</v>
      </c>
      <c r="N4">
        <f t="shared" ref="N4:N67" si="4">ABS(M4)</f>
        <v>30571.777223486541</v>
      </c>
      <c r="O4">
        <f t="shared" ref="O4:O67" si="5">M4^2</f>
        <v>934633562.60249043</v>
      </c>
      <c r="S4" s="20">
        <v>1</v>
      </c>
      <c r="T4" s="21"/>
      <c r="U4" s="21">
        <f>AVERAGE(G3,G15,G27,G39,G51,G63,G75,G87,G99)</f>
        <v>5481.9791666666642</v>
      </c>
      <c r="V4" s="21"/>
      <c r="W4" s="22">
        <f>U4-$V$16</f>
        <v>5019.4053819444425</v>
      </c>
    </row>
    <row r="5" spans="1:23" x14ac:dyDescent="0.25">
      <c r="B5" t="s">
        <v>7</v>
      </c>
      <c r="C5">
        <v>141750</v>
      </c>
      <c r="D5">
        <v>3</v>
      </c>
      <c r="H5" s="15">
        <f>$W$6</f>
        <v>29781.176215277781</v>
      </c>
      <c r="I5" s="15">
        <f t="shared" si="0"/>
        <v>111968.82378472222</v>
      </c>
      <c r="J5">
        <f t="shared" si="1"/>
        <v>138882.41215331867</v>
      </c>
      <c r="K5">
        <f t="shared" si="2"/>
        <v>630.91734411172047</v>
      </c>
      <c r="L5">
        <f t="shared" ref="L5:L68" si="6">J5+K5*D5+H5</f>
        <v>170556.3404009316</v>
      </c>
      <c r="M5">
        <f t="shared" si="3"/>
        <v>-28806.3404009316</v>
      </c>
      <c r="N5">
        <f t="shared" si="4"/>
        <v>28806.3404009316</v>
      </c>
      <c r="O5">
        <f t="shared" si="5"/>
        <v>829805247.29434419</v>
      </c>
      <c r="S5" s="20">
        <v>2</v>
      </c>
      <c r="T5" s="21"/>
      <c r="U5" s="21">
        <f t="shared" ref="U5:U14" si="7">AVERAGE(G4,G16,G28,G40,G52,G64,G76,G88,G100)</f>
        <v>12090.104166666672</v>
      </c>
      <c r="V5" s="21"/>
      <c r="W5" s="22">
        <f t="shared" ref="W5:W15" si="8">U5-$V$16</f>
        <v>11627.530381944451</v>
      </c>
    </row>
    <row r="6" spans="1:23" x14ac:dyDescent="0.25">
      <c r="B6" t="s">
        <v>8</v>
      </c>
      <c r="C6">
        <v>132880</v>
      </c>
      <c r="D6">
        <v>4</v>
      </c>
      <c r="H6" s="15">
        <f>$W$7</f>
        <v>14429.457465277783</v>
      </c>
      <c r="I6" s="15">
        <f t="shared" si="0"/>
        <v>118450.54253472222</v>
      </c>
      <c r="J6">
        <f t="shared" si="1"/>
        <v>138882.41215331867</v>
      </c>
      <c r="K6">
        <f t="shared" si="2"/>
        <v>630.91734411172047</v>
      </c>
      <c r="L6">
        <f t="shared" si="6"/>
        <v>155835.53899504335</v>
      </c>
      <c r="M6">
        <f t="shared" si="3"/>
        <v>-22955.538995043345</v>
      </c>
      <c r="N6">
        <f t="shared" si="4"/>
        <v>22955.538995043345</v>
      </c>
      <c r="O6">
        <f t="shared" si="5"/>
        <v>526956770.55295563</v>
      </c>
      <c r="S6" s="20">
        <v>3</v>
      </c>
      <c r="T6" s="21"/>
      <c r="U6" s="21">
        <f t="shared" si="7"/>
        <v>30243.750000000004</v>
      </c>
      <c r="V6" s="21"/>
      <c r="W6" s="22">
        <f t="shared" si="8"/>
        <v>29781.176215277781</v>
      </c>
    </row>
    <row r="7" spans="1:23" x14ac:dyDescent="0.25">
      <c r="B7" t="s">
        <v>9</v>
      </c>
      <c r="C7">
        <v>143520</v>
      </c>
      <c r="D7">
        <v>5</v>
      </c>
      <c r="H7" s="15">
        <f>$W$8</f>
        <v>33348.363715277781</v>
      </c>
      <c r="I7" s="15">
        <f t="shared" si="0"/>
        <v>110171.63628472222</v>
      </c>
      <c r="J7">
        <f t="shared" si="1"/>
        <v>138882.41215331867</v>
      </c>
      <c r="K7">
        <f t="shared" si="2"/>
        <v>630.91734411172047</v>
      </c>
      <c r="L7">
        <f t="shared" si="6"/>
        <v>175385.36258915506</v>
      </c>
      <c r="M7">
        <f t="shared" si="3"/>
        <v>-31865.362589155062</v>
      </c>
      <c r="N7">
        <f t="shared" si="4"/>
        <v>31865.362589155062</v>
      </c>
      <c r="O7">
        <f t="shared" si="5"/>
        <v>1015401332.938323</v>
      </c>
      <c r="S7" s="20">
        <v>4</v>
      </c>
      <c r="T7" s="21"/>
      <c r="U7" s="21">
        <f t="shared" si="7"/>
        <v>14892.031250000004</v>
      </c>
      <c r="V7" s="21"/>
      <c r="W7" s="22">
        <f t="shared" si="8"/>
        <v>14429.457465277783</v>
      </c>
    </row>
    <row r="8" spans="1:23" x14ac:dyDescent="0.25">
      <c r="B8" t="s">
        <v>10</v>
      </c>
      <c r="C8">
        <v>170020</v>
      </c>
      <c r="D8">
        <v>6</v>
      </c>
      <c r="H8" s="15">
        <f>$W$9</f>
        <v>26969.769965277766</v>
      </c>
      <c r="I8" s="15">
        <f t="shared" si="0"/>
        <v>143050.23003472225</v>
      </c>
      <c r="J8">
        <f t="shared" si="1"/>
        <v>138882.41215331867</v>
      </c>
      <c r="K8">
        <f t="shared" si="2"/>
        <v>630.91734411172047</v>
      </c>
      <c r="L8">
        <f t="shared" si="6"/>
        <v>169637.68618326675</v>
      </c>
      <c r="M8">
        <f t="shared" si="3"/>
        <v>382.31381673325086</v>
      </c>
      <c r="N8">
        <f t="shared" si="4"/>
        <v>382.31381673325086</v>
      </c>
      <c r="O8">
        <f t="shared" si="5"/>
        <v>146163.85446514573</v>
      </c>
      <c r="S8" s="20">
        <v>5</v>
      </c>
      <c r="T8" s="21"/>
      <c r="U8" s="21">
        <f t="shared" si="7"/>
        <v>33810.9375</v>
      </c>
      <c r="V8" s="21"/>
      <c r="W8" s="22">
        <f t="shared" si="8"/>
        <v>33348.363715277781</v>
      </c>
    </row>
    <row r="9" spans="1:23" x14ac:dyDescent="0.25">
      <c r="B9" t="s">
        <v>11</v>
      </c>
      <c r="C9">
        <v>153610</v>
      </c>
      <c r="D9">
        <v>7</v>
      </c>
      <c r="E9">
        <f>AVERAGE(C3:C14)</f>
        <v>124150</v>
      </c>
      <c r="F9">
        <f>AVERAGE(E9:E10)</f>
        <v>125527.91666666666</v>
      </c>
      <c r="G9">
        <f>C9-F9</f>
        <v>28082.083333333343</v>
      </c>
      <c r="H9" s="15">
        <f>$W$10</f>
        <v>13009.457465277783</v>
      </c>
      <c r="I9" s="15">
        <f t="shared" si="0"/>
        <v>140600.54253472222</v>
      </c>
      <c r="J9">
        <f t="shared" si="1"/>
        <v>138882.41215331867</v>
      </c>
      <c r="K9">
        <f t="shared" si="2"/>
        <v>630.91734411172047</v>
      </c>
      <c r="L9">
        <f t="shared" si="6"/>
        <v>156308.29102737849</v>
      </c>
      <c r="M9">
        <f t="shared" si="3"/>
        <v>-2698.2910273784946</v>
      </c>
      <c r="N9">
        <f t="shared" si="4"/>
        <v>2698.2910273784946</v>
      </c>
      <c r="O9">
        <f t="shared" si="5"/>
        <v>7280774.4684312921</v>
      </c>
      <c r="S9" s="20">
        <v>6</v>
      </c>
      <c r="T9" s="21"/>
      <c r="U9" s="21">
        <f t="shared" si="7"/>
        <v>27432.343749999989</v>
      </c>
      <c r="V9" s="21"/>
      <c r="W9" s="22">
        <f t="shared" si="8"/>
        <v>26969.769965277766</v>
      </c>
    </row>
    <row r="10" spans="1:23" x14ac:dyDescent="0.25">
      <c r="B10" t="s">
        <v>12</v>
      </c>
      <c r="C10">
        <v>18020</v>
      </c>
      <c r="D10">
        <v>8</v>
      </c>
      <c r="E10">
        <f t="shared" ref="E10:E73" si="9">AVERAGE(C4:C15)</f>
        <v>126905.83333333333</v>
      </c>
      <c r="F10">
        <f t="shared" ref="F10:F73" si="10">AVERAGE(E10:E11)</f>
        <v>128519.58333333333</v>
      </c>
      <c r="G10">
        <f>C10-F10</f>
        <v>-110499.58333333333</v>
      </c>
      <c r="H10" s="15">
        <f>$W$11</f>
        <v>-138617.83420138891</v>
      </c>
      <c r="I10" s="15">
        <f t="shared" si="0"/>
        <v>156637.83420138891</v>
      </c>
      <c r="J10">
        <f t="shared" si="1"/>
        <v>138882.41215331867</v>
      </c>
      <c r="K10">
        <f t="shared" si="2"/>
        <v>630.91734411172047</v>
      </c>
      <c r="L10">
        <f t="shared" si="6"/>
        <v>5311.9167048235249</v>
      </c>
      <c r="M10">
        <f t="shared" si="3"/>
        <v>12708.083295176475</v>
      </c>
      <c r="N10">
        <f t="shared" si="4"/>
        <v>12708.083295176475</v>
      </c>
      <c r="O10">
        <f t="shared" si="5"/>
        <v>161495381.03714338</v>
      </c>
      <c r="S10" s="23">
        <v>7</v>
      </c>
      <c r="T10" s="24"/>
      <c r="U10" s="21">
        <f>AVERAGE(G9,G21,G33,G45,G57,G69,G81,G93,G105)</f>
        <v>13472.031250000004</v>
      </c>
      <c r="V10" s="24"/>
      <c r="W10" s="22">
        <f t="shared" si="8"/>
        <v>13009.457465277783</v>
      </c>
    </row>
    <row r="11" spans="1:23" x14ac:dyDescent="0.25">
      <c r="B11" t="s">
        <v>13</v>
      </c>
      <c r="C11">
        <v>144680</v>
      </c>
      <c r="D11">
        <v>9</v>
      </c>
      <c r="E11">
        <f t="shared" si="9"/>
        <v>130133.33333333333</v>
      </c>
      <c r="F11">
        <f t="shared" si="10"/>
        <v>131492.08333333334</v>
      </c>
      <c r="G11">
        <f t="shared" ref="G11:G74" si="11">C11-F11</f>
        <v>13187.916666666657</v>
      </c>
      <c r="H11" s="15">
        <f>$W$12</f>
        <v>12811.019965277786</v>
      </c>
      <c r="I11" s="15">
        <f t="shared" si="0"/>
        <v>131868.98003472222</v>
      </c>
      <c r="J11">
        <f t="shared" si="1"/>
        <v>138882.41215331867</v>
      </c>
      <c r="K11">
        <f t="shared" si="2"/>
        <v>630.91734411172047</v>
      </c>
      <c r="L11">
        <f>J11+K11*D11+H11</f>
        <v>157371.68821560193</v>
      </c>
      <c r="M11">
        <f t="shared" si="3"/>
        <v>-12691.688215601927</v>
      </c>
      <c r="N11">
        <f t="shared" si="4"/>
        <v>12691.688215601927</v>
      </c>
      <c r="O11">
        <f t="shared" si="5"/>
        <v>161078949.76204884</v>
      </c>
      <c r="S11" s="23">
        <v>8</v>
      </c>
      <c r="T11" s="24"/>
      <c r="U11" s="21">
        <f>AVERAGE(G10,G22,G34,G46,G58,G70,G82,G94,G106)</f>
        <v>-138155.26041666669</v>
      </c>
      <c r="V11" s="24"/>
      <c r="W11" s="22">
        <f t="shared" si="8"/>
        <v>-138617.83420138891</v>
      </c>
    </row>
    <row r="12" spans="1:23" x14ac:dyDescent="0.25">
      <c r="B12" t="s">
        <v>14</v>
      </c>
      <c r="C12">
        <v>136290</v>
      </c>
      <c r="D12">
        <v>10</v>
      </c>
      <c r="E12">
        <f t="shared" si="9"/>
        <v>132850.83333333334</v>
      </c>
      <c r="F12">
        <f t="shared" si="10"/>
        <v>136420.41666666669</v>
      </c>
      <c r="G12">
        <f t="shared" si="11"/>
        <v>-130.41666666668607</v>
      </c>
      <c r="H12" s="15">
        <f>$W$13</f>
        <v>15820.082465277783</v>
      </c>
      <c r="I12" s="15">
        <f t="shared" si="0"/>
        <v>120469.91753472222</v>
      </c>
      <c r="J12">
        <f t="shared" si="1"/>
        <v>138882.41215331867</v>
      </c>
      <c r="K12">
        <f>$S$22</f>
        <v>630.91734411172047</v>
      </c>
      <c r="L12">
        <f t="shared" si="6"/>
        <v>161011.66805971364</v>
      </c>
      <c r="M12">
        <f t="shared" si="3"/>
        <v>-24721.668059713644</v>
      </c>
      <c r="N12">
        <f t="shared" si="4"/>
        <v>24721.668059713644</v>
      </c>
      <c r="O12">
        <f t="shared" si="5"/>
        <v>611160871.65466571</v>
      </c>
      <c r="S12" s="23">
        <v>9</v>
      </c>
      <c r="T12" s="24"/>
      <c r="U12" s="21">
        <f t="shared" si="7"/>
        <v>13273.593750000007</v>
      </c>
      <c r="V12" s="24"/>
      <c r="W12" s="22">
        <f t="shared" si="8"/>
        <v>12811.019965277786</v>
      </c>
    </row>
    <row r="13" spans="1:23" x14ac:dyDescent="0.25">
      <c r="B13" t="s">
        <v>15</v>
      </c>
      <c r="C13">
        <v>113210</v>
      </c>
      <c r="D13">
        <v>11</v>
      </c>
      <c r="E13">
        <f t="shared" si="9"/>
        <v>139990</v>
      </c>
      <c r="F13">
        <f t="shared" si="10"/>
        <v>141578.33333333331</v>
      </c>
      <c r="G13">
        <f t="shared" si="11"/>
        <v>-28368.333333333314</v>
      </c>
      <c r="H13" s="15">
        <f>$W$14</f>
        <v>5950.9678819444425</v>
      </c>
      <c r="I13" s="15">
        <f t="shared" si="0"/>
        <v>107259.03211805556</v>
      </c>
      <c r="J13">
        <f t="shared" si="1"/>
        <v>138882.41215331867</v>
      </c>
      <c r="K13">
        <f t="shared" si="2"/>
        <v>630.91734411172047</v>
      </c>
      <c r="L13">
        <f t="shared" si="6"/>
        <v>151773.47082049205</v>
      </c>
      <c r="M13">
        <f t="shared" si="3"/>
        <v>-38563.470820492046</v>
      </c>
      <c r="N13">
        <f t="shared" si="4"/>
        <v>38563.470820492046</v>
      </c>
      <c r="O13">
        <f t="shared" si="5"/>
        <v>1487141281.7229414</v>
      </c>
      <c r="S13" s="23">
        <v>10</v>
      </c>
      <c r="T13" s="24"/>
      <c r="U13" s="21">
        <f t="shared" si="7"/>
        <v>16282.656250000004</v>
      </c>
      <c r="V13" s="24"/>
      <c r="W13" s="22">
        <f t="shared" si="8"/>
        <v>15820.082465277783</v>
      </c>
    </row>
    <row r="14" spans="1:23" x14ac:dyDescent="0.25">
      <c r="B14" t="s">
        <v>16</v>
      </c>
      <c r="C14">
        <v>113200</v>
      </c>
      <c r="D14">
        <v>12</v>
      </c>
      <c r="E14">
        <f t="shared" si="9"/>
        <v>143166.66666666666</v>
      </c>
      <c r="F14">
        <f t="shared" si="10"/>
        <v>143491.25</v>
      </c>
      <c r="G14">
        <f t="shared" si="11"/>
        <v>-30291.25</v>
      </c>
      <c r="H14" s="15">
        <f>$W$15</f>
        <v>-30149.396701388894</v>
      </c>
      <c r="I14" s="15">
        <f t="shared" si="0"/>
        <v>143349.39670138891</v>
      </c>
      <c r="J14">
        <f t="shared" si="1"/>
        <v>138882.41215331867</v>
      </c>
      <c r="K14">
        <f t="shared" si="2"/>
        <v>630.91734411172047</v>
      </c>
      <c r="L14">
        <f t="shared" si="6"/>
        <v>116304.02358127043</v>
      </c>
      <c r="M14">
        <f t="shared" si="3"/>
        <v>-3104.0235812704341</v>
      </c>
      <c r="N14">
        <f t="shared" si="4"/>
        <v>3104.0235812704341</v>
      </c>
      <c r="O14">
        <f t="shared" si="5"/>
        <v>9634962.3930829316</v>
      </c>
      <c r="S14" s="20">
        <v>11</v>
      </c>
      <c r="T14" s="24"/>
      <c r="U14" s="21">
        <f t="shared" si="7"/>
        <v>6413.5416666666642</v>
      </c>
      <c r="V14" s="24"/>
      <c r="W14" s="22">
        <f t="shared" si="8"/>
        <v>5950.9678819444425</v>
      </c>
    </row>
    <row r="15" spans="1:23" x14ac:dyDescent="0.25">
      <c r="A15">
        <v>1994</v>
      </c>
      <c r="B15" t="s">
        <v>5</v>
      </c>
      <c r="C15">
        <v>134490</v>
      </c>
      <c r="D15">
        <v>13</v>
      </c>
      <c r="E15">
        <f t="shared" si="9"/>
        <v>143815.83333333334</v>
      </c>
      <c r="F15">
        <f t="shared" si="10"/>
        <v>143824.16666666669</v>
      </c>
      <c r="G15">
        <f t="shared" si="11"/>
        <v>-9334.1666666666861</v>
      </c>
      <c r="H15" s="15">
        <f t="shared" ref="H15" si="12">$W$4</f>
        <v>5019.4053819444425</v>
      </c>
      <c r="I15" s="15">
        <f t="shared" si="0"/>
        <v>129470.59461805556</v>
      </c>
      <c r="J15">
        <f t="shared" si="1"/>
        <v>138882.41215331867</v>
      </c>
      <c r="K15">
        <f t="shared" si="2"/>
        <v>630.91734411172047</v>
      </c>
      <c r="L15">
        <f t="shared" si="6"/>
        <v>152103.74300871548</v>
      </c>
      <c r="M15">
        <f t="shared" si="3"/>
        <v>-17613.743008715479</v>
      </c>
      <c r="N15">
        <f t="shared" si="4"/>
        <v>17613.743008715479</v>
      </c>
      <c r="O15">
        <f t="shared" si="5"/>
        <v>310243942.77707338</v>
      </c>
      <c r="S15" s="23">
        <v>12</v>
      </c>
      <c r="T15" s="25"/>
      <c r="U15" s="21">
        <f>AVERAGE(G14,G26,G38,G50,G62,G74,G86,G98,G110)</f>
        <v>-29686.822916666672</v>
      </c>
      <c r="V15" s="25"/>
      <c r="W15" s="22">
        <f t="shared" si="8"/>
        <v>-30149.396701388894</v>
      </c>
    </row>
    <row r="16" spans="1:23" x14ac:dyDescent="0.25">
      <c r="B16" t="s">
        <v>6</v>
      </c>
      <c r="C16">
        <v>159930</v>
      </c>
      <c r="D16">
        <v>14</v>
      </c>
      <c r="E16">
        <f t="shared" si="9"/>
        <v>143832.5</v>
      </c>
      <c r="F16">
        <f t="shared" si="10"/>
        <v>144097.08333333331</v>
      </c>
      <c r="G16">
        <f t="shared" si="11"/>
        <v>15832.916666666686</v>
      </c>
      <c r="H16" s="15">
        <f t="shared" ref="H16" si="13">$W$5</f>
        <v>11627.530381944451</v>
      </c>
      <c r="I16" s="15">
        <f t="shared" si="0"/>
        <v>148302.46961805556</v>
      </c>
      <c r="J16">
        <f t="shared" si="1"/>
        <v>138882.41215331867</v>
      </c>
      <c r="K16">
        <f t="shared" si="2"/>
        <v>630.91734411172047</v>
      </c>
      <c r="L16">
        <f t="shared" si="6"/>
        <v>159342.7853528272</v>
      </c>
      <c r="M16">
        <f t="shared" si="3"/>
        <v>587.21464717280469</v>
      </c>
      <c r="N16">
        <f t="shared" si="4"/>
        <v>587.21464717280469</v>
      </c>
      <c r="O16">
        <f t="shared" si="5"/>
        <v>344821.0418542815</v>
      </c>
      <c r="S16" s="26"/>
      <c r="T16" s="27"/>
      <c r="U16" s="27"/>
      <c r="V16" s="28">
        <f>AVERAGE(U4:U15)</f>
        <v>462.57378472222143</v>
      </c>
      <c r="W16" s="29"/>
    </row>
    <row r="17" spans="1:23" x14ac:dyDescent="0.25">
      <c r="B17" t="s">
        <v>7</v>
      </c>
      <c r="C17">
        <v>174360</v>
      </c>
      <c r="D17">
        <v>15</v>
      </c>
      <c r="E17">
        <f t="shared" si="9"/>
        <v>144361.66666666666</v>
      </c>
      <c r="F17">
        <f t="shared" si="10"/>
        <v>145693.33333333331</v>
      </c>
      <c r="G17">
        <f t="shared" si="11"/>
        <v>28666.666666666686</v>
      </c>
      <c r="H17" s="15">
        <f t="shared" ref="H17" si="14">$W$6</f>
        <v>29781.176215277781</v>
      </c>
      <c r="I17" s="15">
        <f t="shared" si="0"/>
        <v>144578.82378472222</v>
      </c>
      <c r="J17">
        <f t="shared" si="1"/>
        <v>138882.41215331867</v>
      </c>
      <c r="K17">
        <f t="shared" si="2"/>
        <v>630.91734411172047</v>
      </c>
      <c r="L17">
        <f t="shared" si="6"/>
        <v>178127.34853027225</v>
      </c>
      <c r="M17">
        <f t="shared" si="3"/>
        <v>-3767.3485302722547</v>
      </c>
      <c r="N17">
        <f t="shared" si="4"/>
        <v>3767.3485302722547</v>
      </c>
      <c r="O17">
        <f t="shared" si="5"/>
        <v>14192914.948544517</v>
      </c>
      <c r="S17" s="15"/>
      <c r="T17" s="15"/>
      <c r="U17" s="15"/>
      <c r="V17" s="15"/>
      <c r="W17" s="15"/>
    </row>
    <row r="18" spans="1:23" x14ac:dyDescent="0.25">
      <c r="B18" t="s">
        <v>8</v>
      </c>
      <c r="C18">
        <v>218550</v>
      </c>
      <c r="D18">
        <v>16</v>
      </c>
      <c r="E18">
        <f t="shared" si="9"/>
        <v>147025</v>
      </c>
      <c r="F18">
        <f t="shared" si="10"/>
        <v>149052.08333333331</v>
      </c>
      <c r="G18">
        <f t="shared" si="11"/>
        <v>69497.916666666686</v>
      </c>
      <c r="H18" s="15">
        <f t="shared" ref="H18" si="15">$W$7</f>
        <v>14429.457465277783</v>
      </c>
      <c r="I18" s="15">
        <f t="shared" si="0"/>
        <v>204120.54253472222</v>
      </c>
      <c r="J18">
        <f t="shared" si="1"/>
        <v>138882.41215331867</v>
      </c>
      <c r="K18">
        <f t="shared" si="2"/>
        <v>630.91734411172047</v>
      </c>
      <c r="L18">
        <f t="shared" si="6"/>
        <v>163406.54712438397</v>
      </c>
      <c r="M18">
        <f t="shared" si="3"/>
        <v>55143.452875616029</v>
      </c>
      <c r="N18">
        <f t="shared" si="4"/>
        <v>55143.452875616029</v>
      </c>
      <c r="O18">
        <f t="shared" si="5"/>
        <v>3040800395.0452857</v>
      </c>
      <c r="S18" s="15"/>
      <c r="T18" s="15"/>
      <c r="U18" s="15"/>
      <c r="V18" s="30" t="s">
        <v>32</v>
      </c>
      <c r="W18" s="15">
        <f>SUM(W4:W15)</f>
        <v>0</v>
      </c>
    </row>
    <row r="19" spans="1:23" ht="15.75" thickBot="1" x14ac:dyDescent="0.3">
      <c r="B19" t="s">
        <v>9</v>
      </c>
      <c r="C19">
        <v>181640</v>
      </c>
      <c r="D19">
        <v>17</v>
      </c>
      <c r="E19">
        <f t="shared" si="9"/>
        <v>151079.16666666666</v>
      </c>
      <c r="F19">
        <f t="shared" si="10"/>
        <v>154453.75</v>
      </c>
      <c r="G19">
        <f t="shared" si="11"/>
        <v>27186.25</v>
      </c>
      <c r="H19" s="15">
        <f t="shared" ref="H19" si="16">$W$8</f>
        <v>33348.363715277781</v>
      </c>
      <c r="I19" s="15">
        <f t="shared" si="0"/>
        <v>148291.63628472222</v>
      </c>
      <c r="J19">
        <f t="shared" si="1"/>
        <v>138882.41215331867</v>
      </c>
      <c r="K19">
        <f t="shared" si="2"/>
        <v>630.91734411172047</v>
      </c>
      <c r="L19">
        <f t="shared" si="6"/>
        <v>182956.37071849569</v>
      </c>
      <c r="M19">
        <f t="shared" si="3"/>
        <v>-1316.3707184956875</v>
      </c>
      <c r="N19">
        <f t="shared" si="4"/>
        <v>1316.3707184956875</v>
      </c>
      <c r="O19">
        <f t="shared" si="5"/>
        <v>1732831.8685128524</v>
      </c>
    </row>
    <row r="20" spans="1:23" x14ac:dyDescent="0.25">
      <c r="B20" t="s">
        <v>10</v>
      </c>
      <c r="C20">
        <v>177810</v>
      </c>
      <c r="D20">
        <v>18</v>
      </c>
      <c r="E20">
        <f t="shared" si="9"/>
        <v>157828.33333333334</v>
      </c>
      <c r="F20">
        <f t="shared" si="10"/>
        <v>159301.66666666669</v>
      </c>
      <c r="G20">
        <f t="shared" si="11"/>
        <v>18508.333333333314</v>
      </c>
      <c r="H20" s="15">
        <f t="shared" ref="H20" si="17">$W$9</f>
        <v>26969.769965277766</v>
      </c>
      <c r="I20" s="15">
        <f t="shared" si="0"/>
        <v>150840.23003472225</v>
      </c>
      <c r="J20">
        <f t="shared" si="1"/>
        <v>138882.41215331867</v>
      </c>
      <c r="K20">
        <f t="shared" si="2"/>
        <v>630.91734411172047</v>
      </c>
      <c r="L20">
        <f t="shared" si="6"/>
        <v>177208.6943126074</v>
      </c>
      <c r="M20">
        <f t="shared" si="3"/>
        <v>601.30568739259616</v>
      </c>
      <c r="N20">
        <f t="shared" si="4"/>
        <v>601.30568739259616</v>
      </c>
      <c r="O20">
        <f t="shared" si="5"/>
        <v>361568.5296906826</v>
      </c>
      <c r="S20" s="31" t="s">
        <v>33</v>
      </c>
    </row>
    <row r="21" spans="1:23" x14ac:dyDescent="0.25">
      <c r="B21" t="s">
        <v>11</v>
      </c>
      <c r="C21">
        <v>153810</v>
      </c>
      <c r="D21">
        <v>19</v>
      </c>
      <c r="E21">
        <f t="shared" si="9"/>
        <v>160775</v>
      </c>
      <c r="F21">
        <f t="shared" si="10"/>
        <v>162714.58333333331</v>
      </c>
      <c r="G21">
        <f t="shared" si="11"/>
        <v>-8904.5833333333139</v>
      </c>
      <c r="H21" s="15">
        <f t="shared" ref="H21" si="18">$W$10</f>
        <v>13009.457465277783</v>
      </c>
      <c r="I21" s="15">
        <f t="shared" si="0"/>
        <v>140800.54253472222</v>
      </c>
      <c r="J21">
        <f t="shared" si="1"/>
        <v>138882.41215331867</v>
      </c>
      <c r="K21">
        <f t="shared" si="2"/>
        <v>630.91734411172047</v>
      </c>
      <c r="L21">
        <f t="shared" si="6"/>
        <v>163879.29915671915</v>
      </c>
      <c r="M21">
        <f t="shared" si="3"/>
        <v>-10069.299156719149</v>
      </c>
      <c r="N21">
        <f t="shared" si="4"/>
        <v>10069.299156719149</v>
      </c>
      <c r="O21">
        <f t="shared" si="5"/>
        <v>101390785.50750497</v>
      </c>
      <c r="S21" s="32">
        <v>138882.41215331867</v>
      </c>
    </row>
    <row r="22" spans="1:23" ht="15.75" thickBot="1" x14ac:dyDescent="0.3">
      <c r="B22" t="s">
        <v>12</v>
      </c>
      <c r="C22">
        <v>24370</v>
      </c>
      <c r="D22">
        <v>20</v>
      </c>
      <c r="E22">
        <f t="shared" si="9"/>
        <v>164654.16666666666</v>
      </c>
      <c r="F22">
        <f t="shared" si="10"/>
        <v>165455.41666666666</v>
      </c>
      <c r="G22">
        <f t="shared" si="11"/>
        <v>-141085.41666666666</v>
      </c>
      <c r="H22" s="15">
        <f t="shared" ref="H22" si="19">$W$11</f>
        <v>-138617.83420138891</v>
      </c>
      <c r="I22" s="15">
        <f t="shared" si="0"/>
        <v>162987.83420138891</v>
      </c>
      <c r="J22">
        <f t="shared" si="1"/>
        <v>138882.41215331867</v>
      </c>
      <c r="K22">
        <f t="shared" si="2"/>
        <v>630.91734411172047</v>
      </c>
      <c r="L22">
        <f t="shared" si="6"/>
        <v>12882.92483416418</v>
      </c>
      <c r="M22">
        <f t="shared" si="3"/>
        <v>11487.07516583582</v>
      </c>
      <c r="N22">
        <f t="shared" si="4"/>
        <v>11487.07516583582</v>
      </c>
      <c r="O22">
        <f t="shared" si="5"/>
        <v>131952895.86556204</v>
      </c>
      <c r="S22" s="33">
        <v>630.91734411172047</v>
      </c>
    </row>
    <row r="23" spans="1:23" x14ac:dyDescent="0.25">
      <c r="B23" t="s">
        <v>13</v>
      </c>
      <c r="C23">
        <v>176640</v>
      </c>
      <c r="D23">
        <v>21</v>
      </c>
      <c r="E23">
        <f t="shared" si="9"/>
        <v>166256.66666666666</v>
      </c>
      <c r="F23">
        <f t="shared" si="10"/>
        <v>167641.25</v>
      </c>
      <c r="G23">
        <f t="shared" si="11"/>
        <v>8998.75</v>
      </c>
      <c r="H23" s="15">
        <f t="shared" ref="H23" si="20">$W$12</f>
        <v>12811.019965277786</v>
      </c>
      <c r="I23" s="15">
        <f t="shared" si="0"/>
        <v>163828.98003472222</v>
      </c>
      <c r="J23">
        <f t="shared" si="1"/>
        <v>138882.41215331867</v>
      </c>
      <c r="K23">
        <f t="shared" si="2"/>
        <v>630.91734411172047</v>
      </c>
      <c r="L23">
        <f t="shared" si="6"/>
        <v>164942.69634494258</v>
      </c>
      <c r="M23">
        <f t="shared" si="3"/>
        <v>11697.303655057418</v>
      </c>
      <c r="N23">
        <f t="shared" si="4"/>
        <v>11697.303655057418</v>
      </c>
      <c r="O23">
        <f t="shared" si="5"/>
        <v>136826912.79861963</v>
      </c>
    </row>
    <row r="24" spans="1:23" x14ac:dyDescent="0.25">
      <c r="B24" t="s">
        <v>14</v>
      </c>
      <c r="C24">
        <v>184940</v>
      </c>
      <c r="D24">
        <v>22</v>
      </c>
      <c r="E24">
        <f t="shared" si="9"/>
        <v>169025.83333333334</v>
      </c>
      <c r="F24">
        <f t="shared" si="10"/>
        <v>166455.83333333334</v>
      </c>
      <c r="G24">
        <f t="shared" si="11"/>
        <v>18484.166666666657</v>
      </c>
      <c r="H24" s="15">
        <f t="shared" ref="H24" si="21">$W$13</f>
        <v>15820.082465277783</v>
      </c>
      <c r="I24" s="15">
        <f t="shared" si="0"/>
        <v>169119.91753472222</v>
      </c>
      <c r="J24">
        <f t="shared" si="1"/>
        <v>138882.41215331867</v>
      </c>
      <c r="K24">
        <f t="shared" si="2"/>
        <v>630.91734411172047</v>
      </c>
      <c r="L24">
        <f t="shared" si="6"/>
        <v>168582.6761890543</v>
      </c>
      <c r="M24">
        <f t="shared" si="3"/>
        <v>16357.323810945702</v>
      </c>
      <c r="N24">
        <f t="shared" si="4"/>
        <v>16357.323810945702</v>
      </c>
      <c r="O24">
        <f t="shared" si="5"/>
        <v>267562042.2561312</v>
      </c>
    </row>
    <row r="25" spans="1:23" x14ac:dyDescent="0.25">
      <c r="B25" t="s">
        <v>15</v>
      </c>
      <c r="C25">
        <v>194200</v>
      </c>
      <c r="D25">
        <v>23</v>
      </c>
      <c r="E25">
        <f t="shared" si="9"/>
        <v>163885.83333333334</v>
      </c>
      <c r="F25">
        <f t="shared" si="10"/>
        <v>165036.66666666669</v>
      </c>
      <c r="G25">
        <f t="shared" si="11"/>
        <v>29163.333333333314</v>
      </c>
      <c r="H25" s="15">
        <f t="shared" ref="H25" si="22">$W$14</f>
        <v>5950.9678819444425</v>
      </c>
      <c r="I25" s="15">
        <f t="shared" si="0"/>
        <v>188249.03211805556</v>
      </c>
      <c r="J25">
        <f t="shared" si="1"/>
        <v>138882.41215331867</v>
      </c>
      <c r="K25">
        <f t="shared" si="2"/>
        <v>630.91734411172047</v>
      </c>
      <c r="L25">
        <f t="shared" si="6"/>
        <v>159344.47894983267</v>
      </c>
      <c r="M25">
        <f t="shared" si="3"/>
        <v>34855.521050167328</v>
      </c>
      <c r="N25">
        <f t="shared" si="4"/>
        <v>34855.521050167328</v>
      </c>
      <c r="O25">
        <f t="shared" si="5"/>
        <v>1214907347.6786578</v>
      </c>
    </row>
    <row r="26" spans="1:23" x14ac:dyDescent="0.25">
      <c r="B26" t="s">
        <v>16</v>
      </c>
      <c r="C26">
        <v>148560</v>
      </c>
      <c r="D26">
        <v>24</v>
      </c>
      <c r="E26">
        <f t="shared" si="9"/>
        <v>166187.5</v>
      </c>
      <c r="F26">
        <f t="shared" si="10"/>
        <v>167331.25</v>
      </c>
      <c r="G26">
        <f t="shared" si="11"/>
        <v>-18771.25</v>
      </c>
      <c r="H26" s="15">
        <f t="shared" ref="H26" si="23">$W$15</f>
        <v>-30149.396701388894</v>
      </c>
      <c r="I26" s="15">
        <f t="shared" si="0"/>
        <v>178709.39670138891</v>
      </c>
      <c r="J26">
        <f t="shared" si="1"/>
        <v>138882.41215331867</v>
      </c>
      <c r="K26">
        <f t="shared" si="2"/>
        <v>630.91734411172047</v>
      </c>
      <c r="L26">
        <f t="shared" si="6"/>
        <v>123875.03171061106</v>
      </c>
      <c r="M26">
        <f t="shared" si="3"/>
        <v>24684.96828938894</v>
      </c>
      <c r="N26">
        <f t="shared" si="4"/>
        <v>24684.96828938894</v>
      </c>
      <c r="O26">
        <f t="shared" si="5"/>
        <v>609347659.44813752</v>
      </c>
    </row>
    <row r="27" spans="1:23" x14ac:dyDescent="0.25">
      <c r="A27">
        <v>1995</v>
      </c>
      <c r="B27" t="s">
        <v>5</v>
      </c>
      <c r="C27">
        <v>181040</v>
      </c>
      <c r="D27">
        <v>25</v>
      </c>
      <c r="E27">
        <f t="shared" si="9"/>
        <v>168475</v>
      </c>
      <c r="F27">
        <f t="shared" si="10"/>
        <v>169718.75</v>
      </c>
      <c r="G27">
        <f t="shared" si="11"/>
        <v>11321.25</v>
      </c>
      <c r="H27" s="15">
        <f t="shared" ref="H27" si="24">$W$4</f>
        <v>5019.4053819444425</v>
      </c>
      <c r="I27" s="15">
        <f t="shared" si="0"/>
        <v>176020.59461805556</v>
      </c>
      <c r="J27">
        <f t="shared" si="1"/>
        <v>138882.41215331867</v>
      </c>
      <c r="K27">
        <f t="shared" si="2"/>
        <v>630.91734411172047</v>
      </c>
      <c r="L27">
        <f t="shared" si="6"/>
        <v>159674.7511380561</v>
      </c>
      <c r="M27">
        <f t="shared" si="3"/>
        <v>21365.248861943895</v>
      </c>
      <c r="N27">
        <f t="shared" si="4"/>
        <v>21365.248861943895</v>
      </c>
      <c r="O27">
        <f t="shared" si="5"/>
        <v>456473858.93279493</v>
      </c>
    </row>
    <row r="28" spans="1:23" x14ac:dyDescent="0.25">
      <c r="B28" t="s">
        <v>6</v>
      </c>
      <c r="C28">
        <v>179160</v>
      </c>
      <c r="D28">
        <v>26</v>
      </c>
      <c r="E28">
        <f t="shared" si="9"/>
        <v>170962.5</v>
      </c>
      <c r="F28">
        <f t="shared" si="10"/>
        <v>171248.33333333331</v>
      </c>
      <c r="G28">
        <f t="shared" si="11"/>
        <v>7911.6666666666861</v>
      </c>
      <c r="H28" s="15">
        <f t="shared" ref="H28" si="25">$W$5</f>
        <v>11627.530381944451</v>
      </c>
      <c r="I28" s="15">
        <f t="shared" si="0"/>
        <v>167532.46961805556</v>
      </c>
      <c r="J28">
        <f t="shared" si="1"/>
        <v>138882.41215331867</v>
      </c>
      <c r="K28">
        <f t="shared" si="2"/>
        <v>630.91734411172047</v>
      </c>
      <c r="L28">
        <f t="shared" si="6"/>
        <v>166913.79348216785</v>
      </c>
      <c r="M28">
        <f t="shared" si="3"/>
        <v>12246.20651783215</v>
      </c>
      <c r="N28">
        <f t="shared" si="4"/>
        <v>12246.20651783215</v>
      </c>
      <c r="O28">
        <f t="shared" si="5"/>
        <v>149969574.07739463</v>
      </c>
    </row>
    <row r="29" spans="1:23" x14ac:dyDescent="0.25">
      <c r="B29" t="s">
        <v>7</v>
      </c>
      <c r="C29">
        <v>207590</v>
      </c>
      <c r="D29">
        <v>27</v>
      </c>
      <c r="E29">
        <f t="shared" si="9"/>
        <v>171534.16666666666</v>
      </c>
      <c r="F29">
        <f t="shared" si="10"/>
        <v>172117.91666666666</v>
      </c>
      <c r="G29">
        <f t="shared" si="11"/>
        <v>35472.083333333343</v>
      </c>
      <c r="H29" s="15">
        <f t="shared" ref="H29" si="26">$W$6</f>
        <v>29781.176215277781</v>
      </c>
      <c r="I29" s="15">
        <f t="shared" si="0"/>
        <v>177808.82378472222</v>
      </c>
      <c r="J29">
        <f t="shared" si="1"/>
        <v>138882.41215331867</v>
      </c>
      <c r="K29">
        <f t="shared" si="2"/>
        <v>630.91734411172047</v>
      </c>
      <c r="L29">
        <f t="shared" si="6"/>
        <v>185698.35665961291</v>
      </c>
      <c r="M29">
        <f t="shared" si="3"/>
        <v>21891.643340387091</v>
      </c>
      <c r="N29">
        <f t="shared" si="4"/>
        <v>21891.643340387091</v>
      </c>
      <c r="O29">
        <f t="shared" si="5"/>
        <v>479244048.14271444</v>
      </c>
    </row>
    <row r="30" spans="1:23" x14ac:dyDescent="0.25">
      <c r="B30" t="s">
        <v>8</v>
      </c>
      <c r="C30">
        <v>156870</v>
      </c>
      <c r="D30">
        <v>28</v>
      </c>
      <c r="E30">
        <f t="shared" si="9"/>
        <v>172701.66666666666</v>
      </c>
      <c r="F30">
        <f t="shared" si="10"/>
        <v>172122.08333333331</v>
      </c>
      <c r="G30">
        <f t="shared" si="11"/>
        <v>-15252.083333333314</v>
      </c>
      <c r="H30" s="15">
        <f t="shared" ref="H30" si="27">$W$7</f>
        <v>14429.457465277783</v>
      </c>
      <c r="I30" s="15">
        <f t="shared" si="0"/>
        <v>142440.54253472222</v>
      </c>
      <c r="J30">
        <f t="shared" si="1"/>
        <v>138882.41215331867</v>
      </c>
      <c r="K30">
        <f t="shared" si="2"/>
        <v>630.91734411172047</v>
      </c>
      <c r="L30">
        <f t="shared" si="6"/>
        <v>170977.55525372463</v>
      </c>
      <c r="M30">
        <f t="shared" si="3"/>
        <v>-14107.555253724626</v>
      </c>
      <c r="N30">
        <f t="shared" si="4"/>
        <v>14107.555253724626</v>
      </c>
      <c r="O30">
        <f t="shared" si="5"/>
        <v>199023115.2368933</v>
      </c>
    </row>
    <row r="31" spans="1:23" x14ac:dyDescent="0.25">
      <c r="B31" t="s">
        <v>9</v>
      </c>
      <c r="C31">
        <v>209260</v>
      </c>
      <c r="D31">
        <v>29</v>
      </c>
      <c r="E31">
        <f t="shared" si="9"/>
        <v>171542.5</v>
      </c>
      <c r="F31">
        <f t="shared" si="10"/>
        <v>170398.75</v>
      </c>
      <c r="G31">
        <f t="shared" si="11"/>
        <v>38861.25</v>
      </c>
      <c r="H31" s="15">
        <f t="shared" ref="H31" si="28">$W$8</f>
        <v>33348.363715277781</v>
      </c>
      <c r="I31" s="15">
        <f t="shared" si="0"/>
        <v>175911.63628472222</v>
      </c>
      <c r="J31">
        <f t="shared" si="1"/>
        <v>138882.41215331867</v>
      </c>
      <c r="K31">
        <f t="shared" si="2"/>
        <v>630.91734411172047</v>
      </c>
      <c r="L31">
        <f t="shared" si="6"/>
        <v>190527.37884783634</v>
      </c>
      <c r="M31">
        <f t="shared" si="3"/>
        <v>18732.621152163658</v>
      </c>
      <c r="N31">
        <f t="shared" si="4"/>
        <v>18732.621152163658</v>
      </c>
      <c r="O31">
        <f t="shared" si="5"/>
        <v>350911095.23048931</v>
      </c>
    </row>
    <row r="32" spans="1:23" x14ac:dyDescent="0.25">
      <c r="B32" t="s">
        <v>10</v>
      </c>
      <c r="C32">
        <v>205260</v>
      </c>
      <c r="D32">
        <v>30</v>
      </c>
      <c r="E32">
        <f t="shared" si="9"/>
        <v>169255</v>
      </c>
      <c r="F32">
        <f t="shared" si="10"/>
        <v>167897.91666666669</v>
      </c>
      <c r="G32">
        <f t="shared" si="11"/>
        <v>37362.083333333314</v>
      </c>
      <c r="H32" s="15">
        <f t="shared" ref="H32" si="29">$W$9</f>
        <v>26969.769965277766</v>
      </c>
      <c r="I32" s="15">
        <f t="shared" si="0"/>
        <v>178290.23003472225</v>
      </c>
      <c r="J32">
        <f t="shared" si="1"/>
        <v>138882.41215331867</v>
      </c>
      <c r="K32">
        <f t="shared" si="2"/>
        <v>630.91734411172047</v>
      </c>
      <c r="L32">
        <f t="shared" si="6"/>
        <v>184779.70244194806</v>
      </c>
      <c r="M32">
        <f t="shared" si="3"/>
        <v>20480.297558051941</v>
      </c>
      <c r="N32">
        <f t="shared" si="4"/>
        <v>20480.297558051941</v>
      </c>
      <c r="O32">
        <f t="shared" si="5"/>
        <v>419442588.06634831</v>
      </c>
    </row>
    <row r="33" spans="1:15" x14ac:dyDescent="0.25">
      <c r="B33" t="s">
        <v>11</v>
      </c>
      <c r="C33">
        <v>183660</v>
      </c>
      <c r="D33">
        <v>31</v>
      </c>
      <c r="E33">
        <f t="shared" si="9"/>
        <v>166540.83333333334</v>
      </c>
      <c r="F33">
        <f t="shared" si="10"/>
        <v>166341.25</v>
      </c>
      <c r="G33">
        <f t="shared" si="11"/>
        <v>17318.75</v>
      </c>
      <c r="H33" s="15">
        <f t="shared" ref="H33" si="30">$W$10</f>
        <v>13009.457465277783</v>
      </c>
      <c r="I33" s="15">
        <f t="shared" si="0"/>
        <v>170650.54253472222</v>
      </c>
      <c r="J33">
        <f t="shared" si="1"/>
        <v>138882.41215331867</v>
      </c>
      <c r="K33">
        <f t="shared" si="2"/>
        <v>630.91734411172047</v>
      </c>
      <c r="L33">
        <f t="shared" si="6"/>
        <v>171450.30728605977</v>
      </c>
      <c r="M33">
        <f t="shared" si="3"/>
        <v>12209.692713940225</v>
      </c>
      <c r="N33">
        <f t="shared" si="4"/>
        <v>12209.692713940225</v>
      </c>
      <c r="O33">
        <f t="shared" si="5"/>
        <v>149076596.16884503</v>
      </c>
    </row>
    <row r="34" spans="1:15" x14ac:dyDescent="0.25">
      <c r="B34" t="s">
        <v>12</v>
      </c>
      <c r="C34">
        <v>31230</v>
      </c>
      <c r="D34">
        <v>32</v>
      </c>
      <c r="E34">
        <f t="shared" si="9"/>
        <v>166141.66666666666</v>
      </c>
      <c r="F34">
        <f t="shared" si="10"/>
        <v>165909.58333333331</v>
      </c>
      <c r="G34">
        <f t="shared" si="11"/>
        <v>-134679.58333333331</v>
      </c>
      <c r="H34" s="15">
        <f t="shared" ref="H34" si="31">$W$11</f>
        <v>-138617.83420138891</v>
      </c>
      <c r="I34" s="15">
        <f t="shared" si="0"/>
        <v>169847.83420138891</v>
      </c>
      <c r="J34">
        <f t="shared" si="1"/>
        <v>138882.41215331867</v>
      </c>
      <c r="K34">
        <f t="shared" si="2"/>
        <v>630.91734411172047</v>
      </c>
      <c r="L34">
        <f t="shared" si="6"/>
        <v>20453.932963504834</v>
      </c>
      <c r="M34">
        <f t="shared" si="3"/>
        <v>10776.067036495166</v>
      </c>
      <c r="N34">
        <f t="shared" si="4"/>
        <v>10776.067036495166</v>
      </c>
      <c r="O34">
        <f t="shared" si="5"/>
        <v>116123620.77503771</v>
      </c>
    </row>
    <row r="35" spans="1:15" x14ac:dyDescent="0.25">
      <c r="B35" t="s">
        <v>13</v>
      </c>
      <c r="C35">
        <v>190650</v>
      </c>
      <c r="D35">
        <v>33</v>
      </c>
      <c r="E35">
        <f t="shared" si="9"/>
        <v>165677.5</v>
      </c>
      <c r="F35">
        <f t="shared" si="10"/>
        <v>164709.58333333331</v>
      </c>
      <c r="G35">
        <f t="shared" si="11"/>
        <v>25940.416666666686</v>
      </c>
      <c r="H35" s="15">
        <f t="shared" ref="H35" si="32">$W$12</f>
        <v>12811.019965277786</v>
      </c>
      <c r="I35" s="15">
        <f t="shared" si="0"/>
        <v>177838.98003472222</v>
      </c>
      <c r="J35">
        <f t="shared" si="1"/>
        <v>138882.41215331867</v>
      </c>
      <c r="K35">
        <f t="shared" si="2"/>
        <v>630.91734411172047</v>
      </c>
      <c r="L35">
        <f t="shared" si="6"/>
        <v>172513.70447428324</v>
      </c>
      <c r="M35">
        <f t="shared" si="3"/>
        <v>18136.295525716763</v>
      </c>
      <c r="N35">
        <f t="shared" si="4"/>
        <v>18136.295525716763</v>
      </c>
      <c r="O35">
        <f t="shared" si="5"/>
        <v>328925215.3961339</v>
      </c>
    </row>
    <row r="36" spans="1:15" x14ac:dyDescent="0.25">
      <c r="B36" t="s">
        <v>14</v>
      </c>
      <c r="C36">
        <v>171030</v>
      </c>
      <c r="D36">
        <v>34</v>
      </c>
      <c r="E36">
        <f t="shared" si="9"/>
        <v>163741.66666666666</v>
      </c>
      <c r="F36">
        <f t="shared" si="10"/>
        <v>164443.33333333331</v>
      </c>
      <c r="G36">
        <f t="shared" si="11"/>
        <v>6586.6666666666861</v>
      </c>
      <c r="H36" s="15">
        <f t="shared" ref="H36" si="33">$W$13</f>
        <v>15820.082465277783</v>
      </c>
      <c r="I36" s="15">
        <f t="shared" si="0"/>
        <v>155209.91753472222</v>
      </c>
      <c r="J36">
        <f t="shared" si="1"/>
        <v>138882.41215331867</v>
      </c>
      <c r="K36">
        <f t="shared" si="2"/>
        <v>630.91734411172047</v>
      </c>
      <c r="L36">
        <f t="shared" si="6"/>
        <v>176153.68431839495</v>
      </c>
      <c r="M36">
        <f t="shared" si="3"/>
        <v>-5123.6843183949532</v>
      </c>
      <c r="N36">
        <f t="shared" si="4"/>
        <v>5123.6843183949532</v>
      </c>
      <c r="O36">
        <f t="shared" si="5"/>
        <v>26252140.994566355</v>
      </c>
    </row>
    <row r="37" spans="1:15" x14ac:dyDescent="0.25">
      <c r="B37" t="s">
        <v>15</v>
      </c>
      <c r="C37">
        <v>166750</v>
      </c>
      <c r="D37">
        <v>35</v>
      </c>
      <c r="E37">
        <f t="shared" si="9"/>
        <v>165145</v>
      </c>
      <c r="F37">
        <f t="shared" si="10"/>
        <v>164881.66666666669</v>
      </c>
      <c r="G37">
        <f t="shared" si="11"/>
        <v>1868.3333333333139</v>
      </c>
      <c r="H37" s="15">
        <f t="shared" ref="H37" si="34">$W$14</f>
        <v>5950.9678819444425</v>
      </c>
      <c r="I37" s="15">
        <f t="shared" si="0"/>
        <v>160799.03211805556</v>
      </c>
      <c r="J37">
        <f t="shared" si="1"/>
        <v>138882.41215331867</v>
      </c>
      <c r="K37">
        <f t="shared" si="2"/>
        <v>630.91734411172047</v>
      </c>
      <c r="L37">
        <f t="shared" si="6"/>
        <v>166915.48707917333</v>
      </c>
      <c r="M37">
        <f t="shared" si="3"/>
        <v>-165.48707917332649</v>
      </c>
      <c r="N37">
        <f t="shared" si="4"/>
        <v>165.48707917332649</v>
      </c>
      <c r="O37">
        <f t="shared" si="5"/>
        <v>27385.97337331883</v>
      </c>
    </row>
    <row r="38" spans="1:15" x14ac:dyDescent="0.25">
      <c r="B38" t="s">
        <v>16</v>
      </c>
      <c r="C38">
        <v>115990</v>
      </c>
      <c r="D38">
        <v>36</v>
      </c>
      <c r="E38">
        <f t="shared" si="9"/>
        <v>164618.33333333334</v>
      </c>
      <c r="F38">
        <f t="shared" si="10"/>
        <v>163887.5</v>
      </c>
      <c r="G38">
        <f t="shared" si="11"/>
        <v>-47897.5</v>
      </c>
      <c r="H38" s="15">
        <f t="shared" ref="H38" si="35">$W$15</f>
        <v>-30149.396701388894</v>
      </c>
      <c r="I38" s="15">
        <f t="shared" si="0"/>
        <v>146139.39670138891</v>
      </c>
      <c r="J38">
        <f t="shared" si="1"/>
        <v>138882.41215331867</v>
      </c>
      <c r="K38">
        <f t="shared" si="2"/>
        <v>630.91734411172047</v>
      </c>
      <c r="L38">
        <f t="shared" si="6"/>
        <v>131446.0398399517</v>
      </c>
      <c r="M38">
        <f t="shared" si="3"/>
        <v>-15456.0398399517</v>
      </c>
      <c r="N38">
        <f t="shared" si="4"/>
        <v>15456.0398399517</v>
      </c>
      <c r="O38">
        <f t="shared" si="5"/>
        <v>238889167.53417417</v>
      </c>
    </row>
    <row r="39" spans="1:15" x14ac:dyDescent="0.25">
      <c r="A39">
        <v>1996</v>
      </c>
      <c r="B39" t="s">
        <v>5</v>
      </c>
      <c r="C39">
        <v>176250</v>
      </c>
      <c r="D39">
        <v>37</v>
      </c>
      <c r="E39">
        <f t="shared" si="9"/>
        <v>163156.66666666666</v>
      </c>
      <c r="F39">
        <f t="shared" si="10"/>
        <v>163271.66666666666</v>
      </c>
      <c r="G39">
        <f t="shared" si="11"/>
        <v>12978.333333333343</v>
      </c>
      <c r="H39" s="15">
        <f t="shared" ref="H39" si="36">$W$4</f>
        <v>5019.4053819444425</v>
      </c>
      <c r="I39" s="15">
        <f t="shared" si="0"/>
        <v>171230.59461805556</v>
      </c>
      <c r="J39">
        <f t="shared" si="1"/>
        <v>138882.41215331867</v>
      </c>
      <c r="K39">
        <f t="shared" si="2"/>
        <v>630.91734411172047</v>
      </c>
      <c r="L39">
        <f t="shared" si="6"/>
        <v>167245.75926739676</v>
      </c>
      <c r="M39">
        <f t="shared" si="3"/>
        <v>9004.2407326032408</v>
      </c>
      <c r="N39">
        <f t="shared" si="4"/>
        <v>9004.2407326032408</v>
      </c>
      <c r="O39">
        <f t="shared" si="5"/>
        <v>81076351.170671344</v>
      </c>
    </row>
    <row r="40" spans="1:15" x14ac:dyDescent="0.25">
      <c r="B40" t="s">
        <v>6</v>
      </c>
      <c r="C40">
        <v>173590</v>
      </c>
      <c r="D40">
        <v>38</v>
      </c>
      <c r="E40">
        <f t="shared" si="9"/>
        <v>163386.66666666666</v>
      </c>
      <c r="F40">
        <f t="shared" si="10"/>
        <v>162605.83333333331</v>
      </c>
      <c r="G40">
        <f t="shared" si="11"/>
        <v>10984.166666666686</v>
      </c>
      <c r="H40" s="15">
        <f t="shared" ref="H40" si="37">$W$5</f>
        <v>11627.530381944451</v>
      </c>
      <c r="I40" s="15">
        <f t="shared" si="0"/>
        <v>161962.46961805556</v>
      </c>
      <c r="J40">
        <f t="shared" si="1"/>
        <v>138882.41215331867</v>
      </c>
      <c r="K40">
        <f t="shared" si="2"/>
        <v>630.91734411172047</v>
      </c>
      <c r="L40">
        <f t="shared" si="6"/>
        <v>174484.80161150848</v>
      </c>
      <c r="M40">
        <f t="shared" si="3"/>
        <v>-894.80161150847562</v>
      </c>
      <c r="N40">
        <f t="shared" si="4"/>
        <v>894.80161150847562</v>
      </c>
      <c r="O40">
        <f t="shared" si="5"/>
        <v>800669.92395816487</v>
      </c>
    </row>
    <row r="41" spans="1:15" x14ac:dyDescent="0.25">
      <c r="B41" t="s">
        <v>7</v>
      </c>
      <c r="C41">
        <v>184360</v>
      </c>
      <c r="D41">
        <v>39</v>
      </c>
      <c r="E41">
        <f t="shared" si="9"/>
        <v>161825</v>
      </c>
      <c r="F41">
        <f t="shared" si="10"/>
        <v>160767.5</v>
      </c>
      <c r="G41">
        <f t="shared" si="11"/>
        <v>23592.5</v>
      </c>
      <c r="H41" s="15">
        <f t="shared" ref="H41" si="38">$W$6</f>
        <v>29781.176215277781</v>
      </c>
      <c r="I41" s="15">
        <f t="shared" si="0"/>
        <v>154578.82378472222</v>
      </c>
      <c r="J41">
        <f t="shared" si="1"/>
        <v>138882.41215331867</v>
      </c>
      <c r="K41">
        <f t="shared" si="2"/>
        <v>630.91734411172047</v>
      </c>
      <c r="L41">
        <f t="shared" si="6"/>
        <v>193269.36478895354</v>
      </c>
      <c r="M41">
        <f t="shared" si="3"/>
        <v>-8909.364788953535</v>
      </c>
      <c r="N41">
        <f t="shared" si="4"/>
        <v>8909.364788953535</v>
      </c>
      <c r="O41">
        <f t="shared" si="5"/>
        <v>79376780.942645073</v>
      </c>
    </row>
    <row r="42" spans="1:15" x14ac:dyDescent="0.25">
      <c r="B42" t="s">
        <v>8</v>
      </c>
      <c r="C42">
        <v>173710</v>
      </c>
      <c r="D42">
        <v>40</v>
      </c>
      <c r="E42">
        <f t="shared" si="9"/>
        <v>159710</v>
      </c>
      <c r="F42">
        <f t="shared" si="10"/>
        <v>160570.41666666669</v>
      </c>
      <c r="G42">
        <f t="shared" si="11"/>
        <v>13139.583333333314</v>
      </c>
      <c r="H42" s="15">
        <f t="shared" ref="H42" si="39">$W$7</f>
        <v>14429.457465277783</v>
      </c>
      <c r="I42" s="15">
        <f t="shared" si="0"/>
        <v>159280.54253472222</v>
      </c>
      <c r="J42">
        <f t="shared" si="1"/>
        <v>138882.41215331867</v>
      </c>
      <c r="K42">
        <f t="shared" si="2"/>
        <v>630.91734411172047</v>
      </c>
      <c r="L42">
        <f t="shared" si="6"/>
        <v>178548.56338306528</v>
      </c>
      <c r="M42">
        <f t="shared" si="3"/>
        <v>-4838.5633830652805</v>
      </c>
      <c r="N42">
        <f t="shared" si="4"/>
        <v>4838.5633830652805</v>
      </c>
      <c r="O42">
        <f t="shared" si="5"/>
        <v>23411695.611940131</v>
      </c>
    </row>
    <row r="43" spans="1:15" x14ac:dyDescent="0.25">
      <c r="B43" t="s">
        <v>9</v>
      </c>
      <c r="C43">
        <v>202940</v>
      </c>
      <c r="D43">
        <v>41</v>
      </c>
      <c r="E43">
        <f t="shared" si="9"/>
        <v>161430.83333333334</v>
      </c>
      <c r="F43">
        <f t="shared" si="10"/>
        <v>161962.08333333334</v>
      </c>
      <c r="G43">
        <f t="shared" si="11"/>
        <v>40977.916666666657</v>
      </c>
      <c r="H43" s="15">
        <f t="shared" ref="H43" si="40">$W$8</f>
        <v>33348.363715277781</v>
      </c>
      <c r="I43" s="15">
        <f t="shared" si="0"/>
        <v>169591.63628472222</v>
      </c>
      <c r="J43">
        <f t="shared" si="1"/>
        <v>138882.41215331867</v>
      </c>
      <c r="K43">
        <f t="shared" si="2"/>
        <v>630.91734411172047</v>
      </c>
      <c r="L43">
        <f t="shared" si="6"/>
        <v>198098.386977177</v>
      </c>
      <c r="M43">
        <f t="shared" si="3"/>
        <v>4841.6130228230031</v>
      </c>
      <c r="N43">
        <f t="shared" si="4"/>
        <v>4841.6130228230031</v>
      </c>
      <c r="O43">
        <f t="shared" si="5"/>
        <v>23441216.662769299</v>
      </c>
    </row>
    <row r="44" spans="1:15" x14ac:dyDescent="0.25">
      <c r="B44" t="s">
        <v>10</v>
      </c>
      <c r="C44">
        <v>187720</v>
      </c>
      <c r="D44">
        <v>42</v>
      </c>
      <c r="E44">
        <f t="shared" si="9"/>
        <v>162493.33333333334</v>
      </c>
      <c r="F44">
        <f t="shared" si="10"/>
        <v>162530.41666666669</v>
      </c>
      <c r="G44">
        <f t="shared" si="11"/>
        <v>25189.583333333314</v>
      </c>
      <c r="H44" s="15">
        <f t="shared" ref="H44" si="41">$W$9</f>
        <v>26969.769965277766</v>
      </c>
      <c r="I44" s="15">
        <f t="shared" si="0"/>
        <v>160750.23003472225</v>
      </c>
      <c r="J44">
        <f t="shared" si="1"/>
        <v>138882.41215331867</v>
      </c>
      <c r="K44">
        <f t="shared" si="2"/>
        <v>630.91734411172047</v>
      </c>
      <c r="L44">
        <f t="shared" si="6"/>
        <v>192350.71057128871</v>
      </c>
      <c r="M44">
        <f t="shared" si="3"/>
        <v>-4630.7105712887133</v>
      </c>
      <c r="N44">
        <f t="shared" si="4"/>
        <v>4630.7105712887133</v>
      </c>
      <c r="O44">
        <f t="shared" si="5"/>
        <v>21443480.395045042</v>
      </c>
    </row>
    <row r="45" spans="1:15" x14ac:dyDescent="0.25">
      <c r="B45" t="s">
        <v>11</v>
      </c>
      <c r="C45">
        <v>186420</v>
      </c>
      <c r="D45">
        <v>43</v>
      </c>
      <c r="E45">
        <f t="shared" si="9"/>
        <v>162567.5</v>
      </c>
      <c r="F45">
        <f t="shared" si="10"/>
        <v>162766.25</v>
      </c>
      <c r="G45">
        <f t="shared" si="11"/>
        <v>23653.75</v>
      </c>
      <c r="H45" s="15">
        <f t="shared" ref="H45" si="42">$W$10</f>
        <v>13009.457465277783</v>
      </c>
      <c r="I45" s="15">
        <f t="shared" si="0"/>
        <v>173410.54253472222</v>
      </c>
      <c r="J45">
        <f t="shared" si="1"/>
        <v>138882.41215331867</v>
      </c>
      <c r="K45">
        <f t="shared" si="2"/>
        <v>630.91734411172047</v>
      </c>
      <c r="L45">
        <f t="shared" si="6"/>
        <v>179021.31541540043</v>
      </c>
      <c r="M45">
        <f t="shared" si="3"/>
        <v>7398.6845845995704</v>
      </c>
      <c r="N45">
        <f t="shared" si="4"/>
        <v>7398.6845845995704</v>
      </c>
      <c r="O45">
        <f t="shared" si="5"/>
        <v>54740533.582391314</v>
      </c>
    </row>
    <row r="46" spans="1:15" x14ac:dyDescent="0.25">
      <c r="B46" t="s">
        <v>12</v>
      </c>
      <c r="C46">
        <v>12490</v>
      </c>
      <c r="D46">
        <v>44</v>
      </c>
      <c r="E46">
        <f t="shared" si="9"/>
        <v>162965</v>
      </c>
      <c r="F46">
        <f t="shared" si="10"/>
        <v>162215.83333333331</v>
      </c>
      <c r="G46">
        <f t="shared" si="11"/>
        <v>-149725.83333333331</v>
      </c>
      <c r="H46" s="15">
        <f t="shared" ref="H46" si="43">$W$11</f>
        <v>-138617.83420138891</v>
      </c>
      <c r="I46" s="15">
        <f t="shared" si="0"/>
        <v>151107.83420138891</v>
      </c>
      <c r="J46">
        <f t="shared" si="1"/>
        <v>138882.41215331867</v>
      </c>
      <c r="K46">
        <f t="shared" si="2"/>
        <v>630.91734411172047</v>
      </c>
      <c r="L46">
        <f t="shared" si="6"/>
        <v>28024.94109284546</v>
      </c>
      <c r="M46">
        <f t="shared" si="3"/>
        <v>-15534.94109284546</v>
      </c>
      <c r="N46">
        <f t="shared" si="4"/>
        <v>15534.94109284546</v>
      </c>
      <c r="O46">
        <f t="shared" si="5"/>
        <v>241334394.7581785</v>
      </c>
    </row>
    <row r="47" spans="1:15" x14ac:dyDescent="0.25">
      <c r="B47" t="s">
        <v>13</v>
      </c>
      <c r="C47">
        <v>165270</v>
      </c>
      <c r="D47">
        <v>45</v>
      </c>
      <c r="E47">
        <f t="shared" si="9"/>
        <v>161466.66666666666</v>
      </c>
      <c r="F47">
        <f t="shared" si="10"/>
        <v>161085.83333333331</v>
      </c>
      <c r="G47">
        <f t="shared" si="11"/>
        <v>4184.1666666666861</v>
      </c>
      <c r="H47" s="15">
        <f t="shared" ref="H47" si="44">$W$12</f>
        <v>12811.019965277786</v>
      </c>
      <c r="I47" s="15">
        <f t="shared" si="0"/>
        <v>152458.98003472222</v>
      </c>
      <c r="J47">
        <f t="shared" si="1"/>
        <v>138882.41215331867</v>
      </c>
      <c r="K47">
        <f t="shared" si="2"/>
        <v>630.91734411172047</v>
      </c>
      <c r="L47">
        <f t="shared" si="6"/>
        <v>180084.71260362386</v>
      </c>
      <c r="M47">
        <f t="shared" si="3"/>
        <v>-14814.712603623862</v>
      </c>
      <c r="N47">
        <f t="shared" si="4"/>
        <v>14814.712603623862</v>
      </c>
      <c r="O47">
        <f t="shared" si="5"/>
        <v>219475709.52797171</v>
      </c>
    </row>
    <row r="48" spans="1:15" x14ac:dyDescent="0.25">
      <c r="B48" t="s">
        <v>14</v>
      </c>
      <c r="C48">
        <v>191680</v>
      </c>
      <c r="D48">
        <v>46</v>
      </c>
      <c r="E48">
        <f t="shared" si="9"/>
        <v>160705</v>
      </c>
      <c r="F48">
        <f t="shared" si="10"/>
        <v>161632.08333333331</v>
      </c>
      <c r="G48">
        <f t="shared" si="11"/>
        <v>30047.916666666686</v>
      </c>
      <c r="H48" s="15">
        <f t="shared" ref="H48" si="45">$W$13</f>
        <v>15820.082465277783</v>
      </c>
      <c r="I48" s="15">
        <f t="shared" si="0"/>
        <v>175859.91753472222</v>
      </c>
      <c r="J48">
        <f t="shared" si="1"/>
        <v>138882.41215331867</v>
      </c>
      <c r="K48">
        <f t="shared" si="2"/>
        <v>630.91734411172047</v>
      </c>
      <c r="L48">
        <f t="shared" si="6"/>
        <v>183724.69244773561</v>
      </c>
      <c r="M48">
        <f t="shared" si="3"/>
        <v>7955.3075522643921</v>
      </c>
      <c r="N48">
        <f t="shared" si="4"/>
        <v>7955.3075522643921</v>
      </c>
      <c r="O48">
        <f t="shared" si="5"/>
        <v>63286918.251114875</v>
      </c>
    </row>
    <row r="49" spans="1:15" x14ac:dyDescent="0.25">
      <c r="B49" t="s">
        <v>15</v>
      </c>
      <c r="C49">
        <v>179500</v>
      </c>
      <c r="D49">
        <v>47</v>
      </c>
      <c r="E49">
        <f t="shared" si="9"/>
        <v>162559.16666666666</v>
      </c>
      <c r="F49">
        <f t="shared" si="10"/>
        <v>162291.25</v>
      </c>
      <c r="G49">
        <f t="shared" si="11"/>
        <v>17208.75</v>
      </c>
      <c r="H49" s="15">
        <f t="shared" ref="H49" si="46">$W$14</f>
        <v>5950.9678819444425</v>
      </c>
      <c r="I49" s="15">
        <f t="shared" si="0"/>
        <v>173549.03211805556</v>
      </c>
      <c r="J49">
        <f t="shared" si="1"/>
        <v>138882.41215331867</v>
      </c>
      <c r="K49">
        <f t="shared" si="2"/>
        <v>630.91734411172047</v>
      </c>
      <c r="L49">
        <f t="shared" si="6"/>
        <v>174486.49520851398</v>
      </c>
      <c r="M49">
        <f t="shared" si="3"/>
        <v>5013.5047914860188</v>
      </c>
      <c r="N49">
        <f t="shared" si="4"/>
        <v>5013.5047914860188</v>
      </c>
      <c r="O49">
        <f t="shared" si="5"/>
        <v>25135230.294253267</v>
      </c>
    </row>
    <row r="50" spans="1:15" x14ac:dyDescent="0.25">
      <c r="B50" t="s">
        <v>16</v>
      </c>
      <c r="C50">
        <v>116880</v>
      </c>
      <c r="D50">
        <v>48</v>
      </c>
      <c r="E50">
        <f t="shared" si="9"/>
        <v>162023.33333333334</v>
      </c>
      <c r="F50">
        <f t="shared" si="10"/>
        <v>162221.25</v>
      </c>
      <c r="G50">
        <f t="shared" si="11"/>
        <v>-45341.25</v>
      </c>
      <c r="H50" s="15">
        <f t="shared" ref="H50" si="47">$W$15</f>
        <v>-30149.396701388894</v>
      </c>
      <c r="I50" s="15">
        <f t="shared" si="0"/>
        <v>147029.39670138891</v>
      </c>
      <c r="J50">
        <f t="shared" si="1"/>
        <v>138882.41215331867</v>
      </c>
      <c r="K50">
        <f t="shared" si="2"/>
        <v>630.91734411172047</v>
      </c>
      <c r="L50">
        <f t="shared" si="6"/>
        <v>139017.04796929235</v>
      </c>
      <c r="M50">
        <f t="shared" si="3"/>
        <v>-22137.047969292355</v>
      </c>
      <c r="N50">
        <f t="shared" si="4"/>
        <v>22137.047969292355</v>
      </c>
      <c r="O50">
        <f t="shared" si="5"/>
        <v>490048892.79475075</v>
      </c>
    </row>
    <row r="51" spans="1:15" x14ac:dyDescent="0.25">
      <c r="A51">
        <v>1997</v>
      </c>
      <c r="B51" t="s">
        <v>5</v>
      </c>
      <c r="C51">
        <v>181020</v>
      </c>
      <c r="D51">
        <v>49</v>
      </c>
      <c r="E51">
        <f t="shared" si="9"/>
        <v>162419.16666666666</v>
      </c>
      <c r="F51">
        <f t="shared" si="10"/>
        <v>162137.5</v>
      </c>
      <c r="G51">
        <f t="shared" si="11"/>
        <v>18882.5</v>
      </c>
      <c r="H51" s="15">
        <f t="shared" ref="H51" si="48">$W$4</f>
        <v>5019.4053819444425</v>
      </c>
      <c r="I51" s="15">
        <f t="shared" si="0"/>
        <v>176000.59461805556</v>
      </c>
      <c r="J51">
        <f t="shared" si="1"/>
        <v>138882.41215331867</v>
      </c>
      <c r="K51">
        <f t="shared" si="2"/>
        <v>630.91734411172047</v>
      </c>
      <c r="L51">
        <f t="shared" si="6"/>
        <v>174816.76739673741</v>
      </c>
      <c r="M51">
        <f t="shared" si="3"/>
        <v>6203.2326032625861</v>
      </c>
      <c r="N51">
        <f t="shared" si="4"/>
        <v>6203.2326032625861</v>
      </c>
      <c r="O51">
        <f t="shared" si="5"/>
        <v>38480094.730179921</v>
      </c>
    </row>
    <row r="52" spans="1:15" x14ac:dyDescent="0.25">
      <c r="B52" t="s">
        <v>6</v>
      </c>
      <c r="C52">
        <v>155610</v>
      </c>
      <c r="D52">
        <v>50</v>
      </c>
      <c r="E52">
        <f t="shared" si="9"/>
        <v>161855.83333333334</v>
      </c>
      <c r="F52">
        <f t="shared" si="10"/>
        <v>162852.5</v>
      </c>
      <c r="G52">
        <f t="shared" si="11"/>
        <v>-7242.5</v>
      </c>
      <c r="H52" s="15">
        <f t="shared" ref="H52" si="49">$W$5</f>
        <v>11627.530381944451</v>
      </c>
      <c r="I52" s="15">
        <f t="shared" si="0"/>
        <v>143982.46961805556</v>
      </c>
      <c r="J52">
        <f t="shared" si="1"/>
        <v>138882.41215331867</v>
      </c>
      <c r="K52">
        <f t="shared" si="2"/>
        <v>630.91734411172047</v>
      </c>
      <c r="L52">
        <f t="shared" si="6"/>
        <v>182055.80974084913</v>
      </c>
      <c r="M52">
        <f t="shared" si="3"/>
        <v>-26445.80974084913</v>
      </c>
      <c r="N52">
        <f t="shared" si="4"/>
        <v>26445.80974084913</v>
      </c>
      <c r="O52">
        <f t="shared" si="5"/>
        <v>699380852.84919071</v>
      </c>
    </row>
    <row r="53" spans="1:15" x14ac:dyDescent="0.25">
      <c r="B53" t="s">
        <v>7</v>
      </c>
      <c r="C53">
        <v>175220</v>
      </c>
      <c r="D53">
        <v>51</v>
      </c>
      <c r="E53">
        <f t="shared" si="9"/>
        <v>163849.16666666666</v>
      </c>
      <c r="F53">
        <f t="shared" si="10"/>
        <v>165366.66666666666</v>
      </c>
      <c r="G53">
        <f t="shared" si="11"/>
        <v>9853.333333333343</v>
      </c>
      <c r="H53" s="15">
        <f t="shared" ref="H53" si="50">$W$6</f>
        <v>29781.176215277781</v>
      </c>
      <c r="I53" s="15">
        <f t="shared" si="0"/>
        <v>145438.82378472222</v>
      </c>
      <c r="J53">
        <f t="shared" si="1"/>
        <v>138882.41215331867</v>
      </c>
      <c r="K53">
        <f t="shared" si="2"/>
        <v>630.91734411172047</v>
      </c>
      <c r="L53">
        <f t="shared" si="6"/>
        <v>200840.37291829419</v>
      </c>
      <c r="M53">
        <f t="shared" si="3"/>
        <v>-25620.37291829419</v>
      </c>
      <c r="N53">
        <f t="shared" si="4"/>
        <v>25620.37291829419</v>
      </c>
      <c r="O53">
        <f t="shared" si="5"/>
        <v>656403508.4724623</v>
      </c>
    </row>
    <row r="54" spans="1:15" x14ac:dyDescent="0.25">
      <c r="B54" t="s">
        <v>8</v>
      </c>
      <c r="C54">
        <v>195960</v>
      </c>
      <c r="D54">
        <v>52</v>
      </c>
      <c r="E54">
        <f t="shared" si="9"/>
        <v>166884.16666666666</v>
      </c>
      <c r="F54">
        <f t="shared" si="10"/>
        <v>167930</v>
      </c>
      <c r="G54">
        <f t="shared" si="11"/>
        <v>28030</v>
      </c>
      <c r="H54" s="15">
        <f t="shared" ref="H54" si="51">$W$7</f>
        <v>14429.457465277783</v>
      </c>
      <c r="I54" s="15">
        <f t="shared" si="0"/>
        <v>181530.54253472222</v>
      </c>
      <c r="J54">
        <f t="shared" si="1"/>
        <v>138882.41215331867</v>
      </c>
      <c r="K54">
        <f t="shared" si="2"/>
        <v>630.91734411172047</v>
      </c>
      <c r="L54">
        <f t="shared" si="6"/>
        <v>186119.57151240591</v>
      </c>
      <c r="M54">
        <f t="shared" si="3"/>
        <v>9840.4284875940939</v>
      </c>
      <c r="N54">
        <f t="shared" si="4"/>
        <v>9840.4284875940939</v>
      </c>
      <c r="O54">
        <f t="shared" si="5"/>
        <v>96834032.819453388</v>
      </c>
    </row>
    <row r="55" spans="1:15" x14ac:dyDescent="0.25">
      <c r="B55" t="s">
        <v>9</v>
      </c>
      <c r="C55">
        <v>196510</v>
      </c>
      <c r="D55">
        <v>53</v>
      </c>
      <c r="E55">
        <f t="shared" si="9"/>
        <v>168975.83333333334</v>
      </c>
      <c r="F55">
        <f t="shared" si="10"/>
        <v>169587.91666666669</v>
      </c>
      <c r="G55">
        <f t="shared" si="11"/>
        <v>26922.083333333314</v>
      </c>
      <c r="H55" s="15">
        <f t="shared" ref="H55" si="52">$W$8</f>
        <v>33348.363715277781</v>
      </c>
      <c r="I55" s="15">
        <f t="shared" si="0"/>
        <v>163161.63628472222</v>
      </c>
      <c r="J55">
        <f t="shared" si="1"/>
        <v>138882.41215331867</v>
      </c>
      <c r="K55">
        <f t="shared" si="2"/>
        <v>630.91734411172047</v>
      </c>
      <c r="L55">
        <f t="shared" si="6"/>
        <v>205669.39510651762</v>
      </c>
      <c r="M55">
        <f t="shared" si="3"/>
        <v>-9159.3951065176225</v>
      </c>
      <c r="N55">
        <f t="shared" si="4"/>
        <v>9159.3951065176225</v>
      </c>
      <c r="O55">
        <f t="shared" si="5"/>
        <v>83894518.71729897</v>
      </c>
    </row>
    <row r="56" spans="1:15" x14ac:dyDescent="0.25">
      <c r="B56" t="s">
        <v>10</v>
      </c>
      <c r="C56">
        <v>192470</v>
      </c>
      <c r="D56">
        <v>54</v>
      </c>
      <c r="E56">
        <f t="shared" si="9"/>
        <v>170200</v>
      </c>
      <c r="F56">
        <f t="shared" si="10"/>
        <v>171495</v>
      </c>
      <c r="G56">
        <f t="shared" si="11"/>
        <v>20975</v>
      </c>
      <c r="H56" s="15">
        <f t="shared" ref="H56" si="53">$W$9</f>
        <v>26969.769965277766</v>
      </c>
      <c r="I56" s="15">
        <f t="shared" si="0"/>
        <v>165500.23003472225</v>
      </c>
      <c r="J56">
        <f t="shared" si="1"/>
        <v>138882.41215331867</v>
      </c>
      <c r="K56">
        <f t="shared" si="2"/>
        <v>630.91734411172047</v>
      </c>
      <c r="L56">
        <f t="shared" si="6"/>
        <v>199921.71870062931</v>
      </c>
      <c r="M56">
        <f t="shared" si="3"/>
        <v>-7451.7187006293098</v>
      </c>
      <c r="N56">
        <f t="shared" si="4"/>
        <v>7451.7187006293098</v>
      </c>
      <c r="O56">
        <f t="shared" si="5"/>
        <v>55528111.593308568</v>
      </c>
    </row>
    <row r="57" spans="1:15" x14ac:dyDescent="0.25">
      <c r="B57" t="s">
        <v>11</v>
      </c>
      <c r="C57">
        <v>179660</v>
      </c>
      <c r="D57">
        <v>55</v>
      </c>
      <c r="E57">
        <f t="shared" si="9"/>
        <v>172790</v>
      </c>
      <c r="F57">
        <f t="shared" si="10"/>
        <v>172857.08333333331</v>
      </c>
      <c r="G57">
        <f t="shared" si="11"/>
        <v>6802.9166666666861</v>
      </c>
      <c r="H57" s="15">
        <f t="shared" ref="H57" si="54">$W$10</f>
        <v>13009.457465277783</v>
      </c>
      <c r="I57" s="15">
        <f t="shared" si="0"/>
        <v>166650.54253472222</v>
      </c>
      <c r="J57">
        <f t="shared" si="1"/>
        <v>138882.41215331867</v>
      </c>
      <c r="K57">
        <f t="shared" si="2"/>
        <v>630.91734411172047</v>
      </c>
      <c r="L57">
        <f t="shared" si="6"/>
        <v>186592.32354474108</v>
      </c>
      <c r="M57">
        <f t="shared" si="3"/>
        <v>-6932.3235447410843</v>
      </c>
      <c r="N57">
        <f t="shared" si="4"/>
        <v>6932.3235447410843</v>
      </c>
      <c r="O57">
        <f t="shared" si="5"/>
        <v>48057109.728971593</v>
      </c>
    </row>
    <row r="58" spans="1:15" x14ac:dyDescent="0.25">
      <c r="B58" t="s">
        <v>12</v>
      </c>
      <c r="C58">
        <v>36410</v>
      </c>
      <c r="D58">
        <v>56</v>
      </c>
      <c r="E58">
        <f t="shared" si="9"/>
        <v>172924.16666666666</v>
      </c>
      <c r="F58">
        <f t="shared" si="10"/>
        <v>174424.58333333331</v>
      </c>
      <c r="G58">
        <f t="shared" si="11"/>
        <v>-138014.58333333331</v>
      </c>
      <c r="H58" s="15">
        <f t="shared" ref="H58" si="55">$W$11</f>
        <v>-138617.83420138891</v>
      </c>
      <c r="I58" s="15">
        <f t="shared" si="0"/>
        <v>175027.83420138891</v>
      </c>
      <c r="J58">
        <f t="shared" si="1"/>
        <v>138882.41215331867</v>
      </c>
      <c r="K58">
        <f t="shared" si="2"/>
        <v>630.91734411172047</v>
      </c>
      <c r="L58">
        <f t="shared" si="6"/>
        <v>35595.949222186115</v>
      </c>
      <c r="M58">
        <f t="shared" si="3"/>
        <v>814.05077781388536</v>
      </c>
      <c r="N58">
        <f t="shared" si="4"/>
        <v>814.05077781388536</v>
      </c>
      <c r="O58">
        <f t="shared" si="5"/>
        <v>662678.66885939171</v>
      </c>
    </row>
    <row r="59" spans="1:15" x14ac:dyDescent="0.25">
      <c r="B59" t="s">
        <v>13</v>
      </c>
      <c r="C59">
        <v>201690</v>
      </c>
      <c r="D59">
        <v>57</v>
      </c>
      <c r="E59">
        <f t="shared" si="9"/>
        <v>175925</v>
      </c>
      <c r="F59">
        <f t="shared" si="10"/>
        <v>177521.66666666669</v>
      </c>
      <c r="G59">
        <f t="shared" si="11"/>
        <v>24168.333333333314</v>
      </c>
      <c r="H59" s="15">
        <f t="shared" ref="H59" si="56">$W$12</f>
        <v>12811.019965277786</v>
      </c>
      <c r="I59" s="15">
        <f t="shared" si="0"/>
        <v>188878.98003472222</v>
      </c>
      <c r="J59">
        <f t="shared" si="1"/>
        <v>138882.41215331867</v>
      </c>
      <c r="K59">
        <f t="shared" si="2"/>
        <v>630.91734411172047</v>
      </c>
      <c r="L59">
        <f t="shared" si="6"/>
        <v>187655.72073296452</v>
      </c>
      <c r="M59">
        <f t="shared" si="3"/>
        <v>14034.279267035483</v>
      </c>
      <c r="N59">
        <f t="shared" si="4"/>
        <v>14034.279267035483</v>
      </c>
      <c r="O59">
        <f t="shared" si="5"/>
        <v>196960994.54514202</v>
      </c>
    </row>
    <row r="60" spans="1:15" x14ac:dyDescent="0.25">
      <c r="B60" t="s">
        <v>14</v>
      </c>
      <c r="C60">
        <v>216780</v>
      </c>
      <c r="D60">
        <v>58</v>
      </c>
      <c r="E60">
        <f t="shared" si="9"/>
        <v>179118.33333333334</v>
      </c>
      <c r="F60">
        <f t="shared" si="10"/>
        <v>179125.83333333334</v>
      </c>
      <c r="G60">
        <f t="shared" si="11"/>
        <v>37654.166666666657</v>
      </c>
      <c r="H60" s="15">
        <f t="shared" ref="H60" si="57">$W$13</f>
        <v>15820.082465277783</v>
      </c>
      <c r="I60" s="15">
        <f t="shared" si="0"/>
        <v>200959.91753472222</v>
      </c>
      <c r="J60">
        <f t="shared" si="1"/>
        <v>138882.41215331867</v>
      </c>
      <c r="K60">
        <f t="shared" si="2"/>
        <v>630.91734411172047</v>
      </c>
      <c r="L60">
        <f t="shared" si="6"/>
        <v>191295.70057707623</v>
      </c>
      <c r="M60">
        <f t="shared" si="3"/>
        <v>25484.299422923767</v>
      </c>
      <c r="N60">
        <f t="shared" si="4"/>
        <v>25484.299422923767</v>
      </c>
      <c r="O60">
        <f t="shared" si="5"/>
        <v>649449517.0772326</v>
      </c>
    </row>
    <row r="61" spans="1:15" x14ac:dyDescent="0.25">
      <c r="B61" t="s">
        <v>15</v>
      </c>
      <c r="C61">
        <v>194190</v>
      </c>
      <c r="D61">
        <v>59</v>
      </c>
      <c r="E61">
        <f t="shared" si="9"/>
        <v>179133.33333333334</v>
      </c>
      <c r="F61">
        <f t="shared" si="10"/>
        <v>179524.58333333334</v>
      </c>
      <c r="G61">
        <f t="shared" si="11"/>
        <v>14665.416666666657</v>
      </c>
      <c r="H61" s="15">
        <f t="shared" ref="H61" si="58">$W$14</f>
        <v>5950.9678819444425</v>
      </c>
      <c r="I61" s="15">
        <f t="shared" si="0"/>
        <v>188239.03211805556</v>
      </c>
      <c r="J61">
        <f t="shared" si="1"/>
        <v>138882.41215331867</v>
      </c>
      <c r="K61">
        <f t="shared" si="2"/>
        <v>630.91734411172047</v>
      </c>
      <c r="L61">
        <f t="shared" si="6"/>
        <v>182057.50333785461</v>
      </c>
      <c r="M61">
        <f t="shared" si="3"/>
        <v>12132.496662145393</v>
      </c>
      <c r="N61">
        <f t="shared" si="4"/>
        <v>12132.496662145393</v>
      </c>
      <c r="O61">
        <f t="shared" si="5"/>
        <v>147197475.25696909</v>
      </c>
    </row>
    <row r="62" spans="1:15" x14ac:dyDescent="0.25">
      <c r="B62" t="s">
        <v>16</v>
      </c>
      <c r="C62">
        <v>147960</v>
      </c>
      <c r="D62">
        <v>60</v>
      </c>
      <c r="E62">
        <f t="shared" si="9"/>
        <v>179915.83333333334</v>
      </c>
      <c r="F62">
        <f t="shared" si="10"/>
        <v>181107.91666666669</v>
      </c>
      <c r="G62">
        <f t="shared" si="11"/>
        <v>-33147.916666666686</v>
      </c>
      <c r="H62" s="15">
        <f t="shared" ref="H62" si="59">$W$15</f>
        <v>-30149.396701388894</v>
      </c>
      <c r="I62" s="15">
        <f t="shared" si="0"/>
        <v>178109.39670138891</v>
      </c>
      <c r="J62">
        <f t="shared" si="1"/>
        <v>138882.41215331867</v>
      </c>
      <c r="K62">
        <f t="shared" si="2"/>
        <v>630.91734411172047</v>
      </c>
      <c r="L62">
        <f t="shared" si="6"/>
        <v>146588.05609863301</v>
      </c>
      <c r="M62">
        <f t="shared" si="3"/>
        <v>1371.9439013669908</v>
      </c>
      <c r="N62">
        <f t="shared" si="4"/>
        <v>1371.9439013669908</v>
      </c>
      <c r="O62">
        <f t="shared" si="5"/>
        <v>1882230.0684980792</v>
      </c>
    </row>
    <row r="63" spans="1:15" x14ac:dyDescent="0.25">
      <c r="A63">
        <v>1998</v>
      </c>
      <c r="B63" t="s">
        <v>5</v>
      </c>
      <c r="C63">
        <v>182630</v>
      </c>
      <c r="D63">
        <v>61</v>
      </c>
      <c r="E63">
        <f t="shared" si="9"/>
        <v>182300</v>
      </c>
      <c r="F63">
        <f t="shared" si="10"/>
        <v>183156.66666666669</v>
      </c>
      <c r="G63">
        <f t="shared" si="11"/>
        <v>-526.66666666668607</v>
      </c>
      <c r="H63" s="15">
        <f t="shared" ref="H63" si="60">$W$4</f>
        <v>5019.4053819444425</v>
      </c>
      <c r="I63" s="15">
        <f t="shared" si="0"/>
        <v>177610.59461805556</v>
      </c>
      <c r="J63">
        <f t="shared" si="1"/>
        <v>138882.41215331867</v>
      </c>
      <c r="K63">
        <f t="shared" si="2"/>
        <v>630.91734411172047</v>
      </c>
      <c r="L63">
        <f t="shared" si="6"/>
        <v>182387.77552607807</v>
      </c>
      <c r="M63">
        <f t="shared" si="3"/>
        <v>242.22447392193135</v>
      </c>
      <c r="N63">
        <f t="shared" si="4"/>
        <v>242.22447392193135</v>
      </c>
      <c r="O63">
        <f t="shared" si="5"/>
        <v>58672.695766756398</v>
      </c>
    </row>
    <row r="64" spans="1:15" x14ac:dyDescent="0.25">
      <c r="B64" t="s">
        <v>6</v>
      </c>
      <c r="C64">
        <v>191620</v>
      </c>
      <c r="D64">
        <v>62</v>
      </c>
      <c r="E64">
        <f t="shared" si="9"/>
        <v>184013.33333333334</v>
      </c>
      <c r="F64">
        <f t="shared" si="10"/>
        <v>185004.16666666669</v>
      </c>
      <c r="G64">
        <f t="shared" si="11"/>
        <v>6615.8333333333139</v>
      </c>
      <c r="H64" s="15">
        <f t="shared" ref="H64" si="61">$W$5</f>
        <v>11627.530381944451</v>
      </c>
      <c r="I64" s="15">
        <f t="shared" si="0"/>
        <v>179992.46961805556</v>
      </c>
      <c r="J64">
        <f t="shared" si="1"/>
        <v>138882.41215331867</v>
      </c>
      <c r="K64">
        <f t="shared" si="2"/>
        <v>630.91734411172047</v>
      </c>
      <c r="L64">
        <f t="shared" si="6"/>
        <v>189626.81787018979</v>
      </c>
      <c r="M64">
        <f t="shared" si="3"/>
        <v>1993.182129810215</v>
      </c>
      <c r="N64">
        <f t="shared" si="4"/>
        <v>1993.182129810215</v>
      </c>
      <c r="O64">
        <f t="shared" si="5"/>
        <v>3972775.0025947848</v>
      </c>
    </row>
    <row r="65" spans="1:15" x14ac:dyDescent="0.25">
      <c r="B65" t="s">
        <v>7</v>
      </c>
      <c r="C65">
        <v>213540</v>
      </c>
      <c r="D65">
        <v>63</v>
      </c>
      <c r="E65">
        <f t="shared" si="9"/>
        <v>185995</v>
      </c>
      <c r="F65">
        <f t="shared" si="10"/>
        <v>186234.16666666669</v>
      </c>
      <c r="G65">
        <f t="shared" si="11"/>
        <v>27305.833333333314</v>
      </c>
      <c r="H65" s="15">
        <f t="shared" ref="H65" si="62">$W$6</f>
        <v>29781.176215277781</v>
      </c>
      <c r="I65" s="15">
        <f t="shared" si="0"/>
        <v>183758.82378472222</v>
      </c>
      <c r="J65">
        <f t="shared" si="1"/>
        <v>138882.41215331867</v>
      </c>
      <c r="K65">
        <f t="shared" si="2"/>
        <v>630.91734411172047</v>
      </c>
      <c r="L65">
        <f t="shared" si="6"/>
        <v>208411.38104763484</v>
      </c>
      <c r="M65">
        <f t="shared" si="3"/>
        <v>5128.6189523651556</v>
      </c>
      <c r="N65">
        <f t="shared" si="4"/>
        <v>5128.6189523651556</v>
      </c>
      <c r="O65">
        <f t="shared" si="5"/>
        <v>26302732.358559065</v>
      </c>
    </row>
    <row r="66" spans="1:15" x14ac:dyDescent="0.25">
      <c r="B66" t="s">
        <v>8</v>
      </c>
      <c r="C66">
        <v>196140</v>
      </c>
      <c r="D66">
        <v>64</v>
      </c>
      <c r="E66">
        <f t="shared" si="9"/>
        <v>186473.33333333334</v>
      </c>
      <c r="F66">
        <f t="shared" si="10"/>
        <v>186523.75</v>
      </c>
      <c r="G66">
        <f t="shared" si="11"/>
        <v>9616.25</v>
      </c>
      <c r="H66" s="15">
        <f t="shared" ref="H66" si="63">$W$7</f>
        <v>14429.457465277783</v>
      </c>
      <c r="I66" s="15">
        <f t="shared" si="0"/>
        <v>181710.54253472222</v>
      </c>
      <c r="J66">
        <f t="shared" si="1"/>
        <v>138882.41215331867</v>
      </c>
      <c r="K66">
        <f t="shared" si="2"/>
        <v>630.91734411172047</v>
      </c>
      <c r="L66">
        <f t="shared" si="6"/>
        <v>193690.57964174656</v>
      </c>
      <c r="M66">
        <f t="shared" si="3"/>
        <v>2449.4203582534392</v>
      </c>
      <c r="N66">
        <f t="shared" si="4"/>
        <v>2449.4203582534392</v>
      </c>
      <c r="O66">
        <f t="shared" si="5"/>
        <v>5999660.0914264061</v>
      </c>
    </row>
    <row r="67" spans="1:15" x14ac:dyDescent="0.25">
      <c r="B67" t="s">
        <v>9</v>
      </c>
      <c r="C67">
        <v>205900</v>
      </c>
      <c r="D67">
        <v>65</v>
      </c>
      <c r="E67">
        <f t="shared" si="9"/>
        <v>186574.16666666666</v>
      </c>
      <c r="F67">
        <f t="shared" si="10"/>
        <v>187257.08333333331</v>
      </c>
      <c r="G67">
        <f t="shared" si="11"/>
        <v>18642.916666666686</v>
      </c>
      <c r="H67" s="15">
        <f t="shared" ref="H67" si="64">$W$8</f>
        <v>33348.363715277781</v>
      </c>
      <c r="I67" s="15">
        <f t="shared" si="0"/>
        <v>172551.63628472222</v>
      </c>
      <c r="J67">
        <f t="shared" si="1"/>
        <v>138882.41215331867</v>
      </c>
      <c r="K67">
        <f t="shared" si="2"/>
        <v>630.91734411172047</v>
      </c>
      <c r="L67">
        <f t="shared" si="6"/>
        <v>213240.40323585828</v>
      </c>
      <c r="M67">
        <f t="shared" si="3"/>
        <v>-7340.4032358582772</v>
      </c>
      <c r="N67">
        <f t="shared" si="4"/>
        <v>7340.4032358582772</v>
      </c>
      <c r="O67">
        <f t="shared" si="5"/>
        <v>53881519.664998665</v>
      </c>
    </row>
    <row r="68" spans="1:15" x14ac:dyDescent="0.25">
      <c r="B68" t="s">
        <v>10</v>
      </c>
      <c r="C68">
        <v>221080</v>
      </c>
      <c r="D68">
        <v>66</v>
      </c>
      <c r="E68">
        <f t="shared" si="9"/>
        <v>187940</v>
      </c>
      <c r="F68">
        <f t="shared" si="10"/>
        <v>188630.41666666669</v>
      </c>
      <c r="G68">
        <f t="shared" si="11"/>
        <v>32449.583333333314</v>
      </c>
      <c r="H68" s="15">
        <f t="shared" ref="H68" si="65">$W$9</f>
        <v>26969.769965277766</v>
      </c>
      <c r="I68" s="15">
        <f t="shared" ref="I68:I110" si="66">C68-H68</f>
        <v>194110.23003472225</v>
      </c>
      <c r="J68">
        <f t="shared" ref="J68:J110" si="67">$S$21</f>
        <v>138882.41215331867</v>
      </c>
      <c r="K68">
        <f t="shared" ref="K68:K110" si="68">$S$22</f>
        <v>630.91734411172047</v>
      </c>
      <c r="L68">
        <f t="shared" si="6"/>
        <v>207492.72682996996</v>
      </c>
      <c r="M68">
        <f t="shared" ref="M68:M110" si="69">C68-L68</f>
        <v>13587.273170030036</v>
      </c>
      <c r="N68">
        <f t="shared" ref="N68:N110" si="70">ABS(M68)</f>
        <v>13587.273170030036</v>
      </c>
      <c r="O68">
        <f t="shared" ref="O68:O110" si="71">M68^2</f>
        <v>184613992.19701806</v>
      </c>
    </row>
    <row r="69" spans="1:15" x14ac:dyDescent="0.25">
      <c r="B69" t="s">
        <v>11</v>
      </c>
      <c r="C69">
        <v>200220</v>
      </c>
      <c r="D69">
        <v>67</v>
      </c>
      <c r="E69">
        <f t="shared" si="9"/>
        <v>189320.83333333334</v>
      </c>
      <c r="F69">
        <f t="shared" si="10"/>
        <v>189695.41666666669</v>
      </c>
      <c r="G69">
        <f t="shared" si="11"/>
        <v>10524.583333333314</v>
      </c>
      <c r="H69" s="15">
        <f t="shared" ref="H69" si="72">$W$10</f>
        <v>13009.457465277783</v>
      </c>
      <c r="I69" s="15">
        <f t="shared" si="66"/>
        <v>187210.54253472222</v>
      </c>
      <c r="J69">
        <f t="shared" si="67"/>
        <v>138882.41215331867</v>
      </c>
      <c r="K69">
        <f t="shared" si="68"/>
        <v>630.91734411172047</v>
      </c>
      <c r="L69">
        <f t="shared" ref="L69:L111" si="73">J69+K69*D69+H69</f>
        <v>194163.33167408171</v>
      </c>
      <c r="M69">
        <f t="shared" si="69"/>
        <v>6056.6683259182901</v>
      </c>
      <c r="N69">
        <f t="shared" si="70"/>
        <v>6056.6683259182901</v>
      </c>
      <c r="O69">
        <f t="shared" si="71"/>
        <v>36683231.210181862</v>
      </c>
    </row>
    <row r="70" spans="1:15" x14ac:dyDescent="0.25">
      <c r="B70" t="s">
        <v>12</v>
      </c>
      <c r="C70">
        <v>60190</v>
      </c>
      <c r="D70">
        <v>68</v>
      </c>
      <c r="E70">
        <f t="shared" si="9"/>
        <v>190070</v>
      </c>
      <c r="F70">
        <f t="shared" si="10"/>
        <v>191027.5</v>
      </c>
      <c r="G70">
        <f t="shared" si="11"/>
        <v>-130837.5</v>
      </c>
      <c r="H70" s="15">
        <f t="shared" ref="H70" si="74">$W$11</f>
        <v>-138617.83420138891</v>
      </c>
      <c r="I70" s="15">
        <f t="shared" si="66"/>
        <v>198807.83420138891</v>
      </c>
      <c r="J70">
        <f t="shared" si="67"/>
        <v>138882.41215331867</v>
      </c>
      <c r="K70">
        <f t="shared" si="68"/>
        <v>630.91734411172047</v>
      </c>
      <c r="L70">
        <f t="shared" si="73"/>
        <v>43166.95735152674</v>
      </c>
      <c r="M70">
        <f t="shared" si="69"/>
        <v>17023.04264847326</v>
      </c>
      <c r="N70">
        <f t="shared" si="70"/>
        <v>17023.04264847326</v>
      </c>
      <c r="O70">
        <f t="shared" si="71"/>
        <v>289783981.01173949</v>
      </c>
    </row>
    <row r="71" spans="1:15" x14ac:dyDescent="0.25">
      <c r="B71" t="s">
        <v>13</v>
      </c>
      <c r="C71">
        <v>207430</v>
      </c>
      <c r="D71">
        <v>69</v>
      </c>
      <c r="E71">
        <f t="shared" si="9"/>
        <v>191985</v>
      </c>
      <c r="F71">
        <f t="shared" si="10"/>
        <v>192712.08333333331</v>
      </c>
      <c r="G71">
        <f t="shared" si="11"/>
        <v>14717.916666666686</v>
      </c>
      <c r="H71" s="15">
        <f t="shared" ref="H71" si="75">$W$12</f>
        <v>12811.019965277786</v>
      </c>
      <c r="I71" s="15">
        <f t="shared" si="66"/>
        <v>194618.98003472222</v>
      </c>
      <c r="J71">
        <f t="shared" si="67"/>
        <v>138882.41215331867</v>
      </c>
      <c r="K71">
        <f t="shared" si="68"/>
        <v>630.91734411172047</v>
      </c>
      <c r="L71">
        <f t="shared" si="73"/>
        <v>195226.72886230517</v>
      </c>
      <c r="M71">
        <f t="shared" si="69"/>
        <v>12203.271137694828</v>
      </c>
      <c r="N71">
        <f t="shared" si="70"/>
        <v>12203.271137694828</v>
      </c>
      <c r="O71">
        <f t="shared" si="71"/>
        <v>148919826.46009561</v>
      </c>
    </row>
    <row r="72" spans="1:15" x14ac:dyDescent="0.25">
      <c r="B72" t="s">
        <v>14</v>
      </c>
      <c r="C72">
        <v>217990</v>
      </c>
      <c r="D72">
        <v>70</v>
      </c>
      <c r="E72">
        <f t="shared" si="9"/>
        <v>193439.16666666666</v>
      </c>
      <c r="F72">
        <f t="shared" si="10"/>
        <v>194791.66666666666</v>
      </c>
      <c r="G72">
        <f t="shared" si="11"/>
        <v>23198.333333333343</v>
      </c>
      <c r="H72" s="15">
        <f t="shared" ref="H72" si="76">$W$13</f>
        <v>15820.082465277783</v>
      </c>
      <c r="I72" s="15">
        <f t="shared" si="66"/>
        <v>202169.91753472222</v>
      </c>
      <c r="J72">
        <f t="shared" si="67"/>
        <v>138882.41215331867</v>
      </c>
      <c r="K72">
        <f t="shared" si="68"/>
        <v>630.91734411172047</v>
      </c>
      <c r="L72">
        <f t="shared" si="73"/>
        <v>198866.70870641689</v>
      </c>
      <c r="M72">
        <f t="shared" si="69"/>
        <v>19123.291293583112</v>
      </c>
      <c r="N72">
        <f t="shared" si="70"/>
        <v>19123.291293583112</v>
      </c>
      <c r="O72">
        <f t="shared" si="71"/>
        <v>365700269.89923167</v>
      </c>
    </row>
    <row r="73" spans="1:15" x14ac:dyDescent="0.25">
      <c r="B73" t="s">
        <v>15</v>
      </c>
      <c r="C73">
        <v>210580</v>
      </c>
      <c r="D73">
        <v>71</v>
      </c>
      <c r="E73">
        <f t="shared" si="9"/>
        <v>196144.16666666666</v>
      </c>
      <c r="F73">
        <f t="shared" si="10"/>
        <v>196798.75</v>
      </c>
      <c r="G73">
        <f t="shared" si="11"/>
        <v>13781.25</v>
      </c>
      <c r="H73" s="15">
        <f t="shared" ref="H73" si="77">$W$14</f>
        <v>5950.9678819444425</v>
      </c>
      <c r="I73" s="15">
        <f t="shared" si="66"/>
        <v>204629.03211805556</v>
      </c>
      <c r="J73">
        <f t="shared" si="67"/>
        <v>138882.41215331867</v>
      </c>
      <c r="K73">
        <f t="shared" si="68"/>
        <v>630.91734411172047</v>
      </c>
      <c r="L73">
        <f t="shared" si="73"/>
        <v>189628.51146719526</v>
      </c>
      <c r="M73">
        <f t="shared" si="69"/>
        <v>20951.488532804738</v>
      </c>
      <c r="N73">
        <f t="shared" si="70"/>
        <v>20951.488532804738</v>
      </c>
      <c r="O73">
        <f t="shared" si="71"/>
        <v>438964871.74024844</v>
      </c>
    </row>
    <row r="74" spans="1:15" x14ac:dyDescent="0.25">
      <c r="B74" t="s">
        <v>16</v>
      </c>
      <c r="C74">
        <v>164530</v>
      </c>
      <c r="D74">
        <v>72</v>
      </c>
      <c r="E74">
        <f t="shared" ref="E74:E103" si="78">AVERAGE(C68:C79)</f>
        <v>197453.33333333334</v>
      </c>
      <c r="F74">
        <f t="shared" ref="F74:F104" si="79">AVERAGE(E74:E75)</f>
        <v>197435.83333333334</v>
      </c>
      <c r="G74">
        <f t="shared" si="11"/>
        <v>-32905.833333333343</v>
      </c>
      <c r="H74" s="15">
        <f t="shared" ref="H74" si="80">$W$15</f>
        <v>-30149.396701388894</v>
      </c>
      <c r="I74" s="15">
        <f t="shared" si="66"/>
        <v>194679.39670138891</v>
      </c>
      <c r="J74">
        <f t="shared" si="67"/>
        <v>138882.41215331867</v>
      </c>
      <c r="K74">
        <f t="shared" si="68"/>
        <v>630.91734411172047</v>
      </c>
      <c r="L74">
        <f t="shared" si="73"/>
        <v>154159.06422797363</v>
      </c>
      <c r="M74">
        <f t="shared" si="69"/>
        <v>10370.935772026365</v>
      </c>
      <c r="N74">
        <f t="shared" si="70"/>
        <v>10370.935772026365</v>
      </c>
      <c r="O74">
        <f t="shared" si="71"/>
        <v>107556308.7874961</v>
      </c>
    </row>
    <row r="75" spans="1:15" x14ac:dyDescent="0.25">
      <c r="A75">
        <v>1999</v>
      </c>
      <c r="B75" t="s">
        <v>5</v>
      </c>
      <c r="C75">
        <v>191620</v>
      </c>
      <c r="D75">
        <v>73</v>
      </c>
      <c r="E75">
        <f t="shared" si="78"/>
        <v>197418.33333333334</v>
      </c>
      <c r="F75">
        <f t="shared" si="79"/>
        <v>197892.08333333334</v>
      </c>
      <c r="G75">
        <f t="shared" ref="G75:G105" si="81">C75-F75</f>
        <v>-6272.083333333343</v>
      </c>
      <c r="H75" s="15">
        <f t="shared" ref="H75" si="82">$W$4</f>
        <v>5019.4053819444425</v>
      </c>
      <c r="I75" s="15">
        <f t="shared" si="66"/>
        <v>186600.59461805556</v>
      </c>
      <c r="J75">
        <f t="shared" si="67"/>
        <v>138882.41215331867</v>
      </c>
      <c r="K75">
        <f t="shared" si="68"/>
        <v>630.91734411172047</v>
      </c>
      <c r="L75">
        <f t="shared" si="73"/>
        <v>189958.78365541869</v>
      </c>
      <c r="M75">
        <f t="shared" si="69"/>
        <v>1661.2163445813057</v>
      </c>
      <c r="N75">
        <f t="shared" si="70"/>
        <v>1661.2163445813057</v>
      </c>
      <c r="O75">
        <f t="shared" si="71"/>
        <v>2759639.7435040753</v>
      </c>
    </row>
    <row r="76" spans="1:15" x14ac:dyDescent="0.25">
      <c r="B76" t="s">
        <v>6</v>
      </c>
      <c r="C76">
        <v>214600</v>
      </c>
      <c r="D76">
        <v>74</v>
      </c>
      <c r="E76">
        <f t="shared" si="78"/>
        <v>198365.83333333334</v>
      </c>
      <c r="F76">
        <f t="shared" si="79"/>
        <v>197527.5</v>
      </c>
      <c r="G76">
        <f t="shared" si="81"/>
        <v>17072.5</v>
      </c>
      <c r="H76" s="15">
        <f t="shared" ref="H76" si="83">$W$5</f>
        <v>11627.530381944451</v>
      </c>
      <c r="I76" s="15">
        <f t="shared" si="66"/>
        <v>202972.46961805556</v>
      </c>
      <c r="J76">
        <f t="shared" si="67"/>
        <v>138882.41215331867</v>
      </c>
      <c r="K76">
        <f t="shared" si="68"/>
        <v>630.91734411172047</v>
      </c>
      <c r="L76">
        <f t="shared" si="73"/>
        <v>197197.82599953044</v>
      </c>
      <c r="M76">
        <f t="shared" si="69"/>
        <v>17402.17400046956</v>
      </c>
      <c r="N76">
        <f t="shared" si="70"/>
        <v>17402.17400046956</v>
      </c>
      <c r="O76">
        <f t="shared" si="71"/>
        <v>302835659.94261873</v>
      </c>
    </row>
    <row r="77" spans="1:15" x14ac:dyDescent="0.25">
      <c r="B77" t="s">
        <v>7</v>
      </c>
      <c r="C77">
        <v>230990</v>
      </c>
      <c r="D77">
        <v>75</v>
      </c>
      <c r="E77">
        <f t="shared" si="78"/>
        <v>196689.16666666666</v>
      </c>
      <c r="F77">
        <f t="shared" si="79"/>
        <v>196918.33333333331</v>
      </c>
      <c r="G77">
        <f t="shared" si="81"/>
        <v>34071.666666666686</v>
      </c>
      <c r="H77" s="15">
        <f t="shared" ref="H77" si="84">$W$6</f>
        <v>29781.176215277781</v>
      </c>
      <c r="I77" s="15">
        <f t="shared" si="66"/>
        <v>201208.82378472222</v>
      </c>
      <c r="J77">
        <f t="shared" si="67"/>
        <v>138882.41215331867</v>
      </c>
      <c r="K77">
        <f t="shared" si="68"/>
        <v>630.91734411172047</v>
      </c>
      <c r="L77">
        <f t="shared" si="73"/>
        <v>215982.3891769755</v>
      </c>
      <c r="M77">
        <f t="shared" si="69"/>
        <v>15007.610823024501</v>
      </c>
      <c r="N77">
        <f t="shared" si="70"/>
        <v>15007.610823024501</v>
      </c>
      <c r="O77">
        <f t="shared" si="71"/>
        <v>225228382.61536214</v>
      </c>
    </row>
    <row r="78" spans="1:15" x14ac:dyDescent="0.25">
      <c r="B78" t="s">
        <v>8</v>
      </c>
      <c r="C78">
        <v>228600</v>
      </c>
      <c r="D78">
        <v>76</v>
      </c>
      <c r="E78">
        <f t="shared" si="78"/>
        <v>197147.5</v>
      </c>
      <c r="F78">
        <f t="shared" si="79"/>
        <v>196343.33333333331</v>
      </c>
      <c r="G78">
        <f t="shared" si="81"/>
        <v>32256.666666666686</v>
      </c>
      <c r="H78" s="15">
        <f t="shared" ref="H78" si="85">$W$7</f>
        <v>14429.457465277783</v>
      </c>
      <c r="I78" s="15">
        <f t="shared" si="66"/>
        <v>214170.54253472222</v>
      </c>
      <c r="J78">
        <f t="shared" si="67"/>
        <v>138882.41215331867</v>
      </c>
      <c r="K78">
        <f t="shared" si="68"/>
        <v>630.91734411172047</v>
      </c>
      <c r="L78">
        <f t="shared" si="73"/>
        <v>201261.58777108722</v>
      </c>
      <c r="M78">
        <f t="shared" si="69"/>
        <v>27338.412228912784</v>
      </c>
      <c r="N78">
        <f t="shared" si="70"/>
        <v>27338.412228912784</v>
      </c>
      <c r="O78">
        <f t="shared" si="71"/>
        <v>747388783.19796813</v>
      </c>
    </row>
    <row r="79" spans="1:15" x14ac:dyDescent="0.25">
      <c r="B79" t="s">
        <v>9</v>
      </c>
      <c r="C79">
        <v>221610</v>
      </c>
      <c r="D79">
        <v>77</v>
      </c>
      <c r="E79">
        <f t="shared" si="78"/>
        <v>195539.16666666666</v>
      </c>
      <c r="F79">
        <f t="shared" si="79"/>
        <v>193487.91666666666</v>
      </c>
      <c r="G79">
        <f t="shared" si="81"/>
        <v>28122.083333333343</v>
      </c>
      <c r="H79" s="15">
        <f t="shared" ref="H79" si="86">$W$8</f>
        <v>33348.363715277781</v>
      </c>
      <c r="I79" s="15">
        <f t="shared" si="66"/>
        <v>188261.63628472222</v>
      </c>
      <c r="J79">
        <f t="shared" si="67"/>
        <v>138882.41215331867</v>
      </c>
      <c r="K79">
        <f t="shared" si="68"/>
        <v>630.91734411172047</v>
      </c>
      <c r="L79">
        <f t="shared" si="73"/>
        <v>220811.41136519893</v>
      </c>
      <c r="M79">
        <f t="shared" si="69"/>
        <v>798.58863480106811</v>
      </c>
      <c r="N79">
        <f t="shared" si="70"/>
        <v>798.58863480106811</v>
      </c>
      <c r="O79">
        <f t="shared" si="71"/>
        <v>637743.80763343372</v>
      </c>
    </row>
    <row r="80" spans="1:15" x14ac:dyDescent="0.25">
      <c r="B80" t="s">
        <v>10</v>
      </c>
      <c r="C80">
        <v>220660</v>
      </c>
      <c r="D80">
        <v>78</v>
      </c>
      <c r="E80">
        <f t="shared" si="78"/>
        <v>191436.66666666666</v>
      </c>
      <c r="F80">
        <f t="shared" si="79"/>
        <v>193412.5</v>
      </c>
      <c r="G80">
        <f t="shared" si="81"/>
        <v>27247.5</v>
      </c>
      <c r="H80" s="15">
        <f t="shared" ref="H80" si="87">$W$9</f>
        <v>26969.769965277766</v>
      </c>
      <c r="I80" s="15">
        <f t="shared" si="66"/>
        <v>193690.23003472225</v>
      </c>
      <c r="J80">
        <f t="shared" si="67"/>
        <v>138882.41215331867</v>
      </c>
      <c r="K80">
        <f t="shared" si="68"/>
        <v>630.91734411172047</v>
      </c>
      <c r="L80">
        <f t="shared" si="73"/>
        <v>215063.73495931062</v>
      </c>
      <c r="M80">
        <f t="shared" si="69"/>
        <v>5596.2650406893808</v>
      </c>
      <c r="N80">
        <f t="shared" si="70"/>
        <v>5596.2650406893808</v>
      </c>
      <c r="O80">
        <f t="shared" si="71"/>
        <v>31318182.405642118</v>
      </c>
    </row>
    <row r="81" spans="1:15" x14ac:dyDescent="0.25">
      <c r="B81" t="s">
        <v>11</v>
      </c>
      <c r="C81">
        <v>211590</v>
      </c>
      <c r="D81">
        <v>79</v>
      </c>
      <c r="E81">
        <f t="shared" si="78"/>
        <v>195388.33333333334</v>
      </c>
      <c r="F81">
        <f t="shared" si="79"/>
        <v>195157.08333333334</v>
      </c>
      <c r="G81">
        <f t="shared" si="81"/>
        <v>16432.916666666657</v>
      </c>
      <c r="H81" s="15">
        <f t="shared" ref="H81" si="88">$W$10</f>
        <v>13009.457465277783</v>
      </c>
      <c r="I81" s="15">
        <f t="shared" si="66"/>
        <v>198580.54253472222</v>
      </c>
      <c r="J81">
        <f t="shared" si="67"/>
        <v>138882.41215331867</v>
      </c>
      <c r="K81">
        <f t="shared" si="68"/>
        <v>630.91734411172047</v>
      </c>
      <c r="L81">
        <f t="shared" si="73"/>
        <v>201734.33980342236</v>
      </c>
      <c r="M81">
        <f t="shared" si="69"/>
        <v>9855.6601965776354</v>
      </c>
      <c r="N81">
        <f t="shared" si="70"/>
        <v>9855.6601965776354</v>
      </c>
      <c r="O81">
        <f t="shared" si="71"/>
        <v>97134037.910404712</v>
      </c>
    </row>
    <row r="82" spans="1:15" x14ac:dyDescent="0.25">
      <c r="B82" t="s">
        <v>12</v>
      </c>
      <c r="C82">
        <v>40070</v>
      </c>
      <c r="D82">
        <v>80</v>
      </c>
      <c r="E82">
        <f t="shared" si="78"/>
        <v>194925.83333333334</v>
      </c>
      <c r="F82">
        <f t="shared" si="79"/>
        <v>195382.91666666669</v>
      </c>
      <c r="G82">
        <f t="shared" si="81"/>
        <v>-155312.91666666669</v>
      </c>
      <c r="H82" s="15">
        <f t="shared" ref="H82" si="89">$W$11</f>
        <v>-138617.83420138891</v>
      </c>
      <c r="I82" s="15">
        <f t="shared" si="66"/>
        <v>178687.83420138891</v>
      </c>
      <c r="J82">
        <f t="shared" si="67"/>
        <v>138882.41215331867</v>
      </c>
      <c r="K82">
        <f t="shared" si="68"/>
        <v>630.91734411172047</v>
      </c>
      <c r="L82">
        <f t="shared" si="73"/>
        <v>50737.965480867395</v>
      </c>
      <c r="M82">
        <f t="shared" si="69"/>
        <v>-10667.965480867395</v>
      </c>
      <c r="N82">
        <f t="shared" si="70"/>
        <v>10667.965480867395</v>
      </c>
      <c r="O82">
        <f t="shared" si="71"/>
        <v>113805487.50097831</v>
      </c>
    </row>
    <row r="83" spans="1:15" x14ac:dyDescent="0.25">
      <c r="B83" t="s">
        <v>13</v>
      </c>
      <c r="C83">
        <v>212930</v>
      </c>
      <c r="D83">
        <v>81</v>
      </c>
      <c r="E83">
        <f t="shared" si="78"/>
        <v>195840</v>
      </c>
      <c r="F83">
        <f t="shared" si="79"/>
        <v>196507.08333333331</v>
      </c>
      <c r="G83">
        <f t="shared" si="81"/>
        <v>16422.916666666686</v>
      </c>
      <c r="H83" s="15">
        <f t="shared" ref="H83" si="90">$W$12</f>
        <v>12811.019965277786</v>
      </c>
      <c r="I83" s="15">
        <f t="shared" si="66"/>
        <v>200118.98003472222</v>
      </c>
      <c r="J83">
        <f t="shared" si="67"/>
        <v>138882.41215331867</v>
      </c>
      <c r="K83">
        <f t="shared" si="68"/>
        <v>630.91734411172047</v>
      </c>
      <c r="L83">
        <f t="shared" si="73"/>
        <v>202797.7369916458</v>
      </c>
      <c r="M83">
        <f t="shared" si="69"/>
        <v>10132.263008354203</v>
      </c>
      <c r="N83">
        <f t="shared" si="70"/>
        <v>10132.263008354203</v>
      </c>
      <c r="O83">
        <f t="shared" si="71"/>
        <v>102662753.67046295</v>
      </c>
    </row>
    <row r="84" spans="1:15" x14ac:dyDescent="0.25">
      <c r="B84" t="s">
        <v>14</v>
      </c>
      <c r="C84">
        <v>198690</v>
      </c>
      <c r="D84">
        <v>82</v>
      </c>
      <c r="E84">
        <f t="shared" si="78"/>
        <v>197174.16666666666</v>
      </c>
      <c r="F84">
        <f t="shared" si="79"/>
        <v>195775.41666666666</v>
      </c>
      <c r="G84">
        <f t="shared" si="81"/>
        <v>2914.583333333343</v>
      </c>
      <c r="H84" s="15">
        <f t="shared" ref="H84" si="91">$W$13</f>
        <v>15820.082465277783</v>
      </c>
      <c r="I84" s="15">
        <f t="shared" si="66"/>
        <v>182869.91753472222</v>
      </c>
      <c r="J84">
        <f t="shared" si="67"/>
        <v>138882.41215331867</v>
      </c>
      <c r="K84">
        <f t="shared" si="68"/>
        <v>630.91734411172047</v>
      </c>
      <c r="L84">
        <f t="shared" si="73"/>
        <v>206437.71683575751</v>
      </c>
      <c r="M84">
        <f t="shared" si="69"/>
        <v>-7747.7168357575138</v>
      </c>
      <c r="N84">
        <f t="shared" si="70"/>
        <v>7747.7168357575138</v>
      </c>
      <c r="O84">
        <f t="shared" si="71"/>
        <v>60027116.167080425</v>
      </c>
    </row>
    <row r="85" spans="1:15" x14ac:dyDescent="0.25">
      <c r="B85" t="s">
        <v>15</v>
      </c>
      <c r="C85">
        <v>161350</v>
      </c>
      <c r="D85">
        <v>83</v>
      </c>
      <c r="E85">
        <f t="shared" si="78"/>
        <v>194376.66666666666</v>
      </c>
      <c r="F85">
        <f t="shared" si="79"/>
        <v>195657.91666666666</v>
      </c>
      <c r="G85">
        <f t="shared" si="81"/>
        <v>-34307.916666666657</v>
      </c>
      <c r="H85" s="15">
        <f t="shared" ref="H85" si="92">$W$14</f>
        <v>5950.9678819444425</v>
      </c>
      <c r="I85" s="15">
        <f t="shared" si="66"/>
        <v>155399.03211805556</v>
      </c>
      <c r="J85">
        <f t="shared" si="67"/>
        <v>138882.41215331867</v>
      </c>
      <c r="K85">
        <f t="shared" si="68"/>
        <v>630.91734411172047</v>
      </c>
      <c r="L85">
        <f t="shared" si="73"/>
        <v>197199.51959653592</v>
      </c>
      <c r="M85">
        <f t="shared" si="69"/>
        <v>-35849.519596535916</v>
      </c>
      <c r="N85">
        <f t="shared" si="70"/>
        <v>35849.519596535916</v>
      </c>
      <c r="O85">
        <f t="shared" si="71"/>
        <v>1285188055.3024127</v>
      </c>
    </row>
    <row r="86" spans="1:15" x14ac:dyDescent="0.25">
      <c r="B86" t="s">
        <v>16</v>
      </c>
      <c r="C86">
        <v>211950</v>
      </c>
      <c r="D86">
        <v>84</v>
      </c>
      <c r="E86">
        <f t="shared" si="78"/>
        <v>196939.16666666666</v>
      </c>
      <c r="F86">
        <f t="shared" si="79"/>
        <v>197170.41666666666</v>
      </c>
      <c r="G86">
        <f t="shared" si="81"/>
        <v>14779.583333333343</v>
      </c>
      <c r="H86" s="15">
        <f t="shared" ref="H86" si="93">$W$15</f>
        <v>-30149.396701388894</v>
      </c>
      <c r="I86" s="15">
        <f t="shared" si="66"/>
        <v>242099.39670138891</v>
      </c>
      <c r="J86">
        <f t="shared" si="67"/>
        <v>138882.41215331867</v>
      </c>
      <c r="K86">
        <f t="shared" si="68"/>
        <v>630.91734411172047</v>
      </c>
      <c r="L86">
        <f t="shared" si="73"/>
        <v>161730.07235731429</v>
      </c>
      <c r="M86">
        <f t="shared" si="69"/>
        <v>50219.92764268571</v>
      </c>
      <c r="N86">
        <f t="shared" si="70"/>
        <v>50219.92764268571</v>
      </c>
      <c r="O86">
        <f t="shared" si="71"/>
        <v>2522041132.4365883</v>
      </c>
    </row>
    <row r="87" spans="1:15" x14ac:dyDescent="0.25">
      <c r="A87">
        <v>2000</v>
      </c>
      <c r="B87" t="s">
        <v>5</v>
      </c>
      <c r="C87">
        <v>186070</v>
      </c>
      <c r="D87">
        <v>85</v>
      </c>
      <c r="E87">
        <f t="shared" si="78"/>
        <v>197401.66666666666</v>
      </c>
      <c r="F87">
        <f t="shared" si="79"/>
        <v>197649.58333333331</v>
      </c>
      <c r="G87">
        <f t="shared" si="81"/>
        <v>-11579.583333333314</v>
      </c>
      <c r="H87" s="15">
        <f t="shared" ref="H87" si="94">$W$4</f>
        <v>5019.4053819444425</v>
      </c>
      <c r="I87" s="15">
        <f t="shared" si="66"/>
        <v>181050.59461805556</v>
      </c>
      <c r="J87">
        <f t="shared" si="67"/>
        <v>138882.41215331867</v>
      </c>
      <c r="K87">
        <f t="shared" si="68"/>
        <v>630.91734411172047</v>
      </c>
      <c r="L87">
        <f t="shared" si="73"/>
        <v>197529.79178475935</v>
      </c>
      <c r="M87">
        <f t="shared" si="69"/>
        <v>-11459.791784759349</v>
      </c>
      <c r="N87">
        <f t="shared" si="70"/>
        <v>11459.791784759349</v>
      </c>
      <c r="O87">
        <f t="shared" si="71"/>
        <v>131326827.75003786</v>
      </c>
    </row>
    <row r="88" spans="1:15" x14ac:dyDescent="0.25">
      <c r="B88" t="s">
        <v>6</v>
      </c>
      <c r="C88">
        <v>225570</v>
      </c>
      <c r="D88">
        <v>86</v>
      </c>
      <c r="E88">
        <f t="shared" si="78"/>
        <v>197897.5</v>
      </c>
      <c r="F88">
        <f t="shared" si="79"/>
        <v>198729.16666666669</v>
      </c>
      <c r="G88">
        <f t="shared" si="81"/>
        <v>26840.833333333314</v>
      </c>
      <c r="H88" s="15">
        <f t="shared" ref="H88" si="95">$W$5</f>
        <v>11627.530381944451</v>
      </c>
      <c r="I88" s="15">
        <f t="shared" si="66"/>
        <v>213942.46961805556</v>
      </c>
      <c r="J88">
        <f t="shared" si="67"/>
        <v>138882.41215331867</v>
      </c>
      <c r="K88">
        <f t="shared" si="68"/>
        <v>630.91734411172047</v>
      </c>
      <c r="L88">
        <f t="shared" si="73"/>
        <v>204768.83412887107</v>
      </c>
      <c r="M88">
        <f t="shared" si="69"/>
        <v>20801.165871128935</v>
      </c>
      <c r="N88">
        <f t="shared" si="70"/>
        <v>20801.165871128935</v>
      </c>
      <c r="O88">
        <f t="shared" si="71"/>
        <v>432688501.59821916</v>
      </c>
    </row>
    <row r="89" spans="1:15" x14ac:dyDescent="0.25">
      <c r="B89" t="s">
        <v>7</v>
      </c>
      <c r="C89">
        <v>247000</v>
      </c>
      <c r="D89">
        <v>87</v>
      </c>
      <c r="E89">
        <f t="shared" si="78"/>
        <v>199560.83333333334</v>
      </c>
      <c r="F89">
        <f t="shared" si="79"/>
        <v>199137.91666666669</v>
      </c>
      <c r="G89">
        <f t="shared" si="81"/>
        <v>47862.083333333314</v>
      </c>
      <c r="H89" s="15">
        <f t="shared" ref="H89" si="96">$W$6</f>
        <v>29781.176215277781</v>
      </c>
      <c r="I89" s="15">
        <f t="shared" si="66"/>
        <v>217218.82378472222</v>
      </c>
      <c r="J89">
        <f t="shared" si="67"/>
        <v>138882.41215331867</v>
      </c>
      <c r="K89">
        <f t="shared" si="68"/>
        <v>630.91734411172047</v>
      </c>
      <c r="L89">
        <f t="shared" si="73"/>
        <v>223553.39730631612</v>
      </c>
      <c r="M89">
        <f t="shared" si="69"/>
        <v>23446.602693683875</v>
      </c>
      <c r="N89">
        <f t="shared" si="70"/>
        <v>23446.602693683875</v>
      </c>
      <c r="O89">
        <f t="shared" si="71"/>
        <v>549743177.87546396</v>
      </c>
    </row>
    <row r="90" spans="1:15" x14ac:dyDescent="0.25">
      <c r="B90" t="s">
        <v>8</v>
      </c>
      <c r="C90">
        <v>195030</v>
      </c>
      <c r="D90">
        <v>88</v>
      </c>
      <c r="E90">
        <f t="shared" si="78"/>
        <v>198715</v>
      </c>
      <c r="F90">
        <f t="shared" si="79"/>
        <v>199376.66666666669</v>
      </c>
      <c r="G90">
        <f t="shared" si="81"/>
        <v>-4346.6666666666861</v>
      </c>
      <c r="H90" s="15">
        <f t="shared" ref="H90" si="97">$W$7</f>
        <v>14429.457465277783</v>
      </c>
      <c r="I90" s="15">
        <f t="shared" si="66"/>
        <v>180600.54253472222</v>
      </c>
      <c r="J90">
        <f t="shared" si="67"/>
        <v>138882.41215331867</v>
      </c>
      <c r="K90">
        <f t="shared" si="68"/>
        <v>630.91734411172047</v>
      </c>
      <c r="L90">
        <f t="shared" si="73"/>
        <v>208832.59590042787</v>
      </c>
      <c r="M90">
        <f t="shared" si="69"/>
        <v>-13802.59590042787</v>
      </c>
      <c r="N90">
        <f t="shared" si="70"/>
        <v>13802.59590042787</v>
      </c>
      <c r="O90">
        <f t="shared" si="71"/>
        <v>190511653.59050825</v>
      </c>
    </row>
    <row r="91" spans="1:15" x14ac:dyDescent="0.25">
      <c r="B91" t="s">
        <v>9</v>
      </c>
      <c r="C91" s="2">
        <v>252360</v>
      </c>
      <c r="D91">
        <v>89</v>
      </c>
      <c r="E91">
        <f t="shared" si="78"/>
        <v>200038.33333333334</v>
      </c>
      <c r="F91">
        <f t="shared" si="79"/>
        <v>203272.5</v>
      </c>
      <c r="G91">
        <f t="shared" si="81"/>
        <v>49087.5</v>
      </c>
      <c r="H91" s="15">
        <f t="shared" ref="H91" si="98">$W$8</f>
        <v>33348.363715277781</v>
      </c>
      <c r="I91" s="15">
        <f t="shared" si="66"/>
        <v>219011.63628472222</v>
      </c>
      <c r="J91">
        <f t="shared" si="67"/>
        <v>138882.41215331867</v>
      </c>
      <c r="K91">
        <f t="shared" si="68"/>
        <v>630.91734411172047</v>
      </c>
      <c r="L91">
        <f t="shared" si="73"/>
        <v>228382.41949453959</v>
      </c>
      <c r="M91">
        <f t="shared" si="69"/>
        <v>23977.580505460413</v>
      </c>
      <c r="N91">
        <f t="shared" si="70"/>
        <v>23977.580505460413</v>
      </c>
      <c r="O91">
        <f t="shared" si="71"/>
        <v>574924366.89583528</v>
      </c>
    </row>
    <row r="92" spans="1:15" x14ac:dyDescent="0.25">
      <c r="B92" t="s">
        <v>10</v>
      </c>
      <c r="C92" s="2">
        <v>226210</v>
      </c>
      <c r="D92">
        <v>90</v>
      </c>
      <c r="E92">
        <f t="shared" si="78"/>
        <v>206506.66666666666</v>
      </c>
      <c r="F92">
        <f t="shared" si="79"/>
        <v>204209.16666666666</v>
      </c>
      <c r="G92">
        <f t="shared" si="81"/>
        <v>22000.833333333343</v>
      </c>
      <c r="H92" s="15">
        <f t="shared" ref="H92" si="99">$W$9</f>
        <v>26969.769965277766</v>
      </c>
      <c r="I92" s="15">
        <f t="shared" si="66"/>
        <v>199240.23003472225</v>
      </c>
      <c r="J92">
        <f t="shared" si="67"/>
        <v>138882.41215331867</v>
      </c>
      <c r="K92">
        <f t="shared" si="68"/>
        <v>630.91734411172047</v>
      </c>
      <c r="L92">
        <f t="shared" si="73"/>
        <v>222634.74308865127</v>
      </c>
      <c r="M92">
        <f t="shared" si="69"/>
        <v>3575.2569113487261</v>
      </c>
      <c r="N92">
        <f t="shared" si="70"/>
        <v>3575.2569113487261</v>
      </c>
      <c r="O92">
        <f t="shared" si="71"/>
        <v>12782461.982146833</v>
      </c>
    </row>
    <row r="93" spans="1:15" x14ac:dyDescent="0.25">
      <c r="B93" t="s">
        <v>11</v>
      </c>
      <c r="C93" s="2">
        <v>217540</v>
      </c>
      <c r="D93">
        <v>91</v>
      </c>
      <c r="E93">
        <f t="shared" si="78"/>
        <v>201911.66666666666</v>
      </c>
      <c r="F93">
        <f t="shared" si="79"/>
        <v>203674.16666666666</v>
      </c>
      <c r="G93">
        <f t="shared" si="81"/>
        <v>13865.833333333343</v>
      </c>
      <c r="H93" s="15">
        <f t="shared" ref="H93" si="100">$W$10</f>
        <v>13009.457465277783</v>
      </c>
      <c r="I93" s="15">
        <f t="shared" si="66"/>
        <v>204530.54253472222</v>
      </c>
      <c r="J93">
        <f t="shared" si="67"/>
        <v>138882.41215331867</v>
      </c>
      <c r="K93">
        <f t="shared" si="68"/>
        <v>630.91734411172047</v>
      </c>
      <c r="L93">
        <f t="shared" si="73"/>
        <v>209305.34793276302</v>
      </c>
      <c r="M93">
        <f t="shared" si="69"/>
        <v>8234.6520672369807</v>
      </c>
      <c r="N93">
        <f t="shared" si="70"/>
        <v>8234.6520672369807</v>
      </c>
      <c r="O93">
        <f t="shared" si="71"/>
        <v>67809494.668450281</v>
      </c>
    </row>
    <row r="94" spans="1:15" x14ac:dyDescent="0.25">
      <c r="B94" t="s">
        <v>12</v>
      </c>
      <c r="C94" s="2">
        <v>60030</v>
      </c>
      <c r="D94">
        <v>92</v>
      </c>
      <c r="E94">
        <f t="shared" si="78"/>
        <v>205436.66666666666</v>
      </c>
      <c r="F94">
        <f t="shared" si="79"/>
        <v>205116.66666666666</v>
      </c>
      <c r="G94">
        <f t="shared" si="81"/>
        <v>-145086.66666666666</v>
      </c>
      <c r="H94" s="15">
        <f t="shared" ref="H94" si="101">$W$11</f>
        <v>-138617.83420138891</v>
      </c>
      <c r="I94" s="15">
        <f t="shared" si="66"/>
        <v>198647.83420138891</v>
      </c>
      <c r="J94">
        <f t="shared" si="67"/>
        <v>138882.41215331867</v>
      </c>
      <c r="K94">
        <f t="shared" si="68"/>
        <v>630.91734411172047</v>
      </c>
      <c r="L94">
        <f t="shared" si="73"/>
        <v>58308.97361020805</v>
      </c>
      <c r="M94">
        <f t="shared" si="69"/>
        <v>1721.0263897919504</v>
      </c>
      <c r="N94">
        <f t="shared" si="70"/>
        <v>1721.0263897919504</v>
      </c>
      <c r="O94">
        <f t="shared" si="71"/>
        <v>2961931.8343603141</v>
      </c>
    </row>
    <row r="95" spans="1:15" x14ac:dyDescent="0.25">
      <c r="B95" t="s">
        <v>13</v>
      </c>
      <c r="C95" s="2">
        <v>202780</v>
      </c>
      <c r="D95">
        <v>93</v>
      </c>
      <c r="E95">
        <f t="shared" si="78"/>
        <v>204796.66666666666</v>
      </c>
      <c r="F95">
        <f t="shared" si="79"/>
        <v>204211.66666666666</v>
      </c>
      <c r="G95">
        <f t="shared" si="81"/>
        <v>-1431.666666666657</v>
      </c>
      <c r="H95" s="15">
        <f t="shared" ref="H95" si="102">$W$12</f>
        <v>12811.019965277786</v>
      </c>
      <c r="I95" s="15">
        <f t="shared" si="66"/>
        <v>189968.98003472222</v>
      </c>
      <c r="J95">
        <f t="shared" si="67"/>
        <v>138882.41215331867</v>
      </c>
      <c r="K95">
        <f t="shared" si="68"/>
        <v>630.91734411172047</v>
      </c>
      <c r="L95">
        <f t="shared" si="73"/>
        <v>210368.74512098645</v>
      </c>
      <c r="M95">
        <f t="shared" si="69"/>
        <v>-7588.7451209864521</v>
      </c>
      <c r="N95">
        <f t="shared" si="70"/>
        <v>7588.7451209864521</v>
      </c>
      <c r="O95">
        <f t="shared" si="71"/>
        <v>57589052.511295684</v>
      </c>
    </row>
    <row r="96" spans="1:15" x14ac:dyDescent="0.25">
      <c r="B96" t="s">
        <v>14</v>
      </c>
      <c r="C96" s="2">
        <v>214570</v>
      </c>
      <c r="D96">
        <v>94</v>
      </c>
      <c r="E96">
        <f t="shared" si="78"/>
        <v>203626.66666666666</v>
      </c>
      <c r="F96">
        <f t="shared" si="79"/>
        <v>203064.16666666666</v>
      </c>
      <c r="G96">
        <f t="shared" si="81"/>
        <v>11505.833333333343</v>
      </c>
      <c r="H96" s="15">
        <f t="shared" ref="H96" si="103">$W$13</f>
        <v>15820.082465277783</v>
      </c>
      <c r="I96" s="15">
        <f t="shared" si="66"/>
        <v>198749.91753472222</v>
      </c>
      <c r="J96">
        <f t="shared" si="67"/>
        <v>138882.41215331867</v>
      </c>
      <c r="K96">
        <f t="shared" si="68"/>
        <v>630.91734411172047</v>
      </c>
      <c r="L96">
        <f t="shared" si="73"/>
        <v>214008.72496509817</v>
      </c>
      <c r="M96">
        <f t="shared" si="69"/>
        <v>561.27503490183153</v>
      </c>
      <c r="N96">
        <f t="shared" si="70"/>
        <v>561.27503490183153</v>
      </c>
      <c r="O96">
        <f t="shared" si="71"/>
        <v>315029.66480405221</v>
      </c>
    </row>
    <row r="97" spans="1:18" x14ac:dyDescent="0.25">
      <c r="B97" t="s">
        <v>15</v>
      </c>
      <c r="C97" s="2">
        <v>238970</v>
      </c>
      <c r="D97">
        <v>95</v>
      </c>
      <c r="E97">
        <f t="shared" si="78"/>
        <v>202501.66666666666</v>
      </c>
      <c r="F97">
        <f t="shared" si="79"/>
        <v>201672.5</v>
      </c>
      <c r="G97">
        <f t="shared" si="81"/>
        <v>37297.5</v>
      </c>
      <c r="H97" s="15">
        <f t="shared" ref="H97" si="104">$W$14</f>
        <v>5950.9678819444425</v>
      </c>
      <c r="I97" s="15">
        <f t="shared" si="66"/>
        <v>233019.03211805556</v>
      </c>
      <c r="J97">
        <f t="shared" si="67"/>
        <v>138882.41215331867</v>
      </c>
      <c r="K97">
        <f t="shared" si="68"/>
        <v>630.91734411172047</v>
      </c>
      <c r="L97">
        <f t="shared" si="73"/>
        <v>204770.52772587654</v>
      </c>
      <c r="M97">
        <f t="shared" si="69"/>
        <v>34199.472274123458</v>
      </c>
      <c r="N97">
        <f t="shared" si="70"/>
        <v>34199.472274123458</v>
      </c>
      <c r="O97">
        <f t="shared" si="71"/>
        <v>1169603903.8285391</v>
      </c>
    </row>
    <row r="98" spans="1:18" x14ac:dyDescent="0.25">
      <c r="B98" t="s">
        <v>16</v>
      </c>
      <c r="C98" s="2">
        <v>156810</v>
      </c>
      <c r="D98">
        <v>96</v>
      </c>
      <c r="E98">
        <f t="shared" si="78"/>
        <v>200843.33333333334</v>
      </c>
      <c r="F98">
        <f t="shared" si="79"/>
        <v>200729.16666666669</v>
      </c>
      <c r="G98">
        <f t="shared" si="81"/>
        <v>-43919.166666666686</v>
      </c>
      <c r="H98" s="15">
        <f t="shared" ref="H98" si="105">$W$15</f>
        <v>-30149.396701388894</v>
      </c>
      <c r="I98" s="15">
        <f t="shared" si="66"/>
        <v>186959.39670138891</v>
      </c>
      <c r="J98">
        <f t="shared" si="67"/>
        <v>138882.41215331867</v>
      </c>
      <c r="K98">
        <f t="shared" si="68"/>
        <v>630.91734411172047</v>
      </c>
      <c r="L98">
        <f t="shared" si="73"/>
        <v>169301.08048665492</v>
      </c>
      <c r="M98">
        <f t="shared" si="69"/>
        <v>-12491.080486654915</v>
      </c>
      <c r="N98">
        <f t="shared" si="70"/>
        <v>12491.080486654915</v>
      </c>
      <c r="O98">
        <f t="shared" si="71"/>
        <v>156027091.7240912</v>
      </c>
    </row>
    <row r="99" spans="1:18" x14ac:dyDescent="0.25">
      <c r="A99">
        <v>2001</v>
      </c>
      <c r="B99" t="s">
        <v>5</v>
      </c>
      <c r="C99" s="2">
        <v>228370</v>
      </c>
      <c r="D99">
        <v>97</v>
      </c>
      <c r="E99">
        <f t="shared" si="78"/>
        <v>200615</v>
      </c>
      <c r="F99">
        <f t="shared" si="79"/>
        <v>199983.75</v>
      </c>
      <c r="G99">
        <f t="shared" si="81"/>
        <v>28386.25</v>
      </c>
      <c r="H99" s="15">
        <f t="shared" ref="H99" si="106">$W$4</f>
        <v>5019.4053819444425</v>
      </c>
      <c r="I99" s="15">
        <f t="shared" si="66"/>
        <v>223350.59461805556</v>
      </c>
      <c r="J99">
        <f t="shared" si="67"/>
        <v>138882.41215331867</v>
      </c>
      <c r="K99">
        <f t="shared" si="68"/>
        <v>630.91734411172047</v>
      </c>
      <c r="L99">
        <f t="shared" si="73"/>
        <v>205100.7999141</v>
      </c>
      <c r="M99">
        <f t="shared" si="69"/>
        <v>23269.200085899996</v>
      </c>
      <c r="N99">
        <f t="shared" si="70"/>
        <v>23269.200085899996</v>
      </c>
      <c r="O99">
        <f t="shared" si="71"/>
        <v>541455672.63764834</v>
      </c>
    </row>
    <row r="100" spans="1:18" x14ac:dyDescent="0.25">
      <c r="B100" t="s">
        <v>6</v>
      </c>
      <c r="C100" s="2">
        <v>217890</v>
      </c>
      <c r="D100">
        <v>98</v>
      </c>
      <c r="E100">
        <f t="shared" si="78"/>
        <v>199352.5</v>
      </c>
      <c r="F100">
        <f t="shared" si="79"/>
        <v>199184.58333333331</v>
      </c>
      <c r="G100">
        <f t="shared" si="81"/>
        <v>18705.416666666686</v>
      </c>
      <c r="H100" s="15">
        <f t="shared" ref="H100" si="107">$W$5</f>
        <v>11627.530381944451</v>
      </c>
      <c r="I100" s="15">
        <f t="shared" si="66"/>
        <v>206262.46961805556</v>
      </c>
      <c r="J100">
        <f t="shared" si="67"/>
        <v>138882.41215331867</v>
      </c>
      <c r="K100">
        <f t="shared" si="68"/>
        <v>630.91734411172047</v>
      </c>
      <c r="L100">
        <f t="shared" si="73"/>
        <v>212339.84225821172</v>
      </c>
      <c r="M100">
        <f t="shared" si="69"/>
        <v>5550.15774178828</v>
      </c>
      <c r="N100">
        <f t="shared" si="70"/>
        <v>5550.15774178828</v>
      </c>
      <c r="O100">
        <f t="shared" si="71"/>
        <v>30804250.958732378</v>
      </c>
    </row>
    <row r="101" spans="1:18" x14ac:dyDescent="0.25">
      <c r="B101" t="s">
        <v>7</v>
      </c>
      <c r="C101" s="2">
        <v>232960</v>
      </c>
      <c r="D101">
        <v>99</v>
      </c>
      <c r="E101">
        <f t="shared" si="78"/>
        <v>199016.66666666666</v>
      </c>
      <c r="F101">
        <f t="shared" si="79"/>
        <v>197834.16666666666</v>
      </c>
      <c r="G101">
        <f t="shared" si="81"/>
        <v>35125.833333333343</v>
      </c>
      <c r="H101" s="15">
        <f t="shared" ref="H101" si="108">$W$6</f>
        <v>29781.176215277781</v>
      </c>
      <c r="I101" s="15">
        <f t="shared" si="66"/>
        <v>203178.82378472222</v>
      </c>
      <c r="J101">
        <f t="shared" si="67"/>
        <v>138882.41215331867</v>
      </c>
      <c r="K101">
        <f t="shared" si="68"/>
        <v>630.91734411172047</v>
      </c>
      <c r="L101">
        <f t="shared" si="73"/>
        <v>231124.40543565678</v>
      </c>
      <c r="M101">
        <f t="shared" si="69"/>
        <v>1835.5945643432206</v>
      </c>
      <c r="N101">
        <f t="shared" si="70"/>
        <v>1835.5945643432206</v>
      </c>
      <c r="O101">
        <f t="shared" si="71"/>
        <v>3369407.4046463775</v>
      </c>
    </row>
    <row r="102" spans="1:18" x14ac:dyDescent="0.25">
      <c r="B102" t="s">
        <v>8</v>
      </c>
      <c r="C102" s="3">
        <v>181530</v>
      </c>
      <c r="D102">
        <v>100</v>
      </c>
      <c r="E102">
        <f t="shared" si="78"/>
        <v>196651.66666666666</v>
      </c>
      <c r="F102">
        <f t="shared" si="79"/>
        <v>195335.41666666666</v>
      </c>
      <c r="G102">
        <f t="shared" si="81"/>
        <v>-13805.416666666657</v>
      </c>
      <c r="H102" s="15">
        <f t="shared" ref="H102" si="109">$W$7</f>
        <v>14429.457465277783</v>
      </c>
      <c r="I102" s="15">
        <f t="shared" si="66"/>
        <v>167100.54253472222</v>
      </c>
      <c r="J102">
        <f t="shared" si="67"/>
        <v>138882.41215331867</v>
      </c>
      <c r="K102">
        <f t="shared" si="68"/>
        <v>630.91734411172047</v>
      </c>
      <c r="L102">
        <f t="shared" si="73"/>
        <v>216403.6040297685</v>
      </c>
      <c r="M102">
        <f t="shared" si="69"/>
        <v>-34873.604029768496</v>
      </c>
      <c r="N102">
        <f t="shared" si="70"/>
        <v>34873.604029768496</v>
      </c>
      <c r="O102">
        <f t="shared" si="71"/>
        <v>1216168258.0250854</v>
      </c>
    </row>
    <row r="103" spans="1:18" x14ac:dyDescent="0.25">
      <c r="B103" t="s">
        <v>9</v>
      </c>
      <c r="C103" s="4">
        <v>232460</v>
      </c>
      <c r="D103">
        <v>101</v>
      </c>
      <c r="E103">
        <f t="shared" si="78"/>
        <v>194019.16666666666</v>
      </c>
      <c r="F103">
        <f t="shared" si="79"/>
        <v>191772.5</v>
      </c>
      <c r="G103">
        <f t="shared" si="81"/>
        <v>40687.5</v>
      </c>
      <c r="H103" s="15">
        <f t="shared" ref="H103" si="110">$W$8</f>
        <v>33348.363715277781</v>
      </c>
      <c r="I103" s="15">
        <f t="shared" si="66"/>
        <v>199111.63628472222</v>
      </c>
      <c r="J103">
        <f t="shared" si="67"/>
        <v>138882.41215331867</v>
      </c>
      <c r="K103">
        <f t="shared" si="68"/>
        <v>630.91734411172047</v>
      </c>
      <c r="L103">
        <f t="shared" si="73"/>
        <v>235953.42762388021</v>
      </c>
      <c r="M103">
        <f t="shared" si="69"/>
        <v>-3493.4276238802122</v>
      </c>
      <c r="N103">
        <f t="shared" si="70"/>
        <v>3493.4276238802122</v>
      </c>
      <c r="O103">
        <f t="shared" si="71"/>
        <v>12204036.563289346</v>
      </c>
    </row>
    <row r="104" spans="1:18" x14ac:dyDescent="0.25">
      <c r="B104" t="s">
        <v>10</v>
      </c>
      <c r="C104" s="4">
        <v>223470</v>
      </c>
      <c r="D104">
        <v>102</v>
      </c>
      <c r="E104">
        <f>AVERAGE(C98:C109)</f>
        <v>189525.83333333334</v>
      </c>
      <c r="F104">
        <f t="shared" si="79"/>
        <v>187744.16666666669</v>
      </c>
      <c r="G104">
        <f t="shared" si="81"/>
        <v>35725.833333333314</v>
      </c>
      <c r="H104" s="15">
        <f t="shared" ref="H104" si="111">$W$9</f>
        <v>26969.769965277766</v>
      </c>
      <c r="I104" s="15">
        <f t="shared" si="66"/>
        <v>196500.23003472225</v>
      </c>
      <c r="J104">
        <f t="shared" si="67"/>
        <v>138882.41215331867</v>
      </c>
      <c r="K104">
        <f t="shared" si="68"/>
        <v>630.91734411172047</v>
      </c>
      <c r="L104">
        <f t="shared" si="73"/>
        <v>230205.75121799193</v>
      </c>
      <c r="M104">
        <f t="shared" si="69"/>
        <v>-6735.7512179919286</v>
      </c>
      <c r="N104">
        <f t="shared" si="70"/>
        <v>6735.7512179919286</v>
      </c>
      <c r="O104">
        <f t="shared" si="71"/>
        <v>45370344.470679753</v>
      </c>
    </row>
    <row r="105" spans="1:18" x14ac:dyDescent="0.25">
      <c r="B105" t="s">
        <v>11</v>
      </c>
      <c r="C105" s="4">
        <v>202390</v>
      </c>
      <c r="D105">
        <v>103</v>
      </c>
      <c r="E105">
        <f>AVERAGE(C99:C110)</f>
        <v>185962.5</v>
      </c>
      <c r="H105" s="15">
        <f t="shared" ref="H105" si="112">$W$10</f>
        <v>13009.457465277783</v>
      </c>
      <c r="I105" s="15">
        <f t="shared" si="66"/>
        <v>189380.54253472222</v>
      </c>
      <c r="J105">
        <f t="shared" si="67"/>
        <v>138882.41215331867</v>
      </c>
      <c r="K105">
        <f t="shared" si="68"/>
        <v>630.91734411172047</v>
      </c>
      <c r="L105">
        <f t="shared" si="73"/>
        <v>216876.35606210367</v>
      </c>
      <c r="M105">
        <f t="shared" si="69"/>
        <v>-14486.356062103674</v>
      </c>
      <c r="N105">
        <f t="shared" si="70"/>
        <v>14486.356062103674</v>
      </c>
      <c r="O105">
        <f t="shared" si="71"/>
        <v>209854511.95804787</v>
      </c>
    </row>
    <row r="106" spans="1:18" x14ac:dyDescent="0.25">
      <c r="B106" t="s">
        <v>12</v>
      </c>
      <c r="C106" s="4">
        <v>56000</v>
      </c>
      <c r="D106">
        <v>104</v>
      </c>
      <c r="H106" s="15">
        <f t="shared" ref="H106" si="113">$W$11</f>
        <v>-138617.83420138891</v>
      </c>
      <c r="I106" s="15">
        <f t="shared" si="66"/>
        <v>194617.83420138891</v>
      </c>
      <c r="J106">
        <f t="shared" si="67"/>
        <v>138882.41215331867</v>
      </c>
      <c r="K106">
        <f t="shared" si="68"/>
        <v>630.91734411172047</v>
      </c>
      <c r="L106">
        <f t="shared" si="73"/>
        <v>65879.981739548704</v>
      </c>
      <c r="M106">
        <f t="shared" si="69"/>
        <v>-9879.9817395487044</v>
      </c>
      <c r="N106">
        <f t="shared" si="70"/>
        <v>9879.9817395487044</v>
      </c>
      <c r="O106">
        <f t="shared" si="71"/>
        <v>97614039.173815846</v>
      </c>
    </row>
    <row r="107" spans="1:18" x14ac:dyDescent="0.25">
      <c r="B107" t="s">
        <v>13</v>
      </c>
      <c r="C107" s="4">
        <v>174400</v>
      </c>
      <c r="D107">
        <v>105</v>
      </c>
      <c r="H107" s="15">
        <f t="shared" ref="H107" si="114">$W$12</f>
        <v>12811.019965277786</v>
      </c>
      <c r="I107" s="15">
        <f t="shared" si="66"/>
        <v>161588.98003472222</v>
      </c>
      <c r="J107">
        <f t="shared" si="67"/>
        <v>138882.41215331867</v>
      </c>
      <c r="K107">
        <f t="shared" si="68"/>
        <v>630.91734411172047</v>
      </c>
      <c r="L107">
        <f t="shared" si="73"/>
        <v>217939.75325032711</v>
      </c>
      <c r="M107">
        <f t="shared" si="69"/>
        <v>-43539.753250327107</v>
      </c>
      <c r="N107">
        <f t="shared" si="70"/>
        <v>43539.753250327107</v>
      </c>
      <c r="O107">
        <f t="shared" si="71"/>
        <v>1895710113.0993698</v>
      </c>
      <c r="Q107" t="s">
        <v>34</v>
      </c>
      <c r="R107">
        <f>AVERAGE(N3:N110)</f>
        <v>14865.745104826347</v>
      </c>
    </row>
    <row r="108" spans="1:18" x14ac:dyDescent="0.25">
      <c r="B108" t="s">
        <v>14</v>
      </c>
      <c r="C108" s="4">
        <v>182980</v>
      </c>
      <c r="D108">
        <v>106</v>
      </c>
      <c r="H108" s="15">
        <f t="shared" ref="H108" si="115">$W$13</f>
        <v>15820.082465277783</v>
      </c>
      <c r="I108" s="15">
        <f t="shared" si="66"/>
        <v>167159.91753472222</v>
      </c>
      <c r="J108">
        <f t="shared" si="67"/>
        <v>138882.41215331867</v>
      </c>
      <c r="K108">
        <f t="shared" si="68"/>
        <v>630.91734411172047</v>
      </c>
      <c r="L108">
        <f t="shared" si="73"/>
        <v>221579.73309443882</v>
      </c>
      <c r="M108">
        <f t="shared" si="69"/>
        <v>-38599.733094438823</v>
      </c>
      <c r="N108">
        <f t="shared" si="70"/>
        <v>38599.733094438823</v>
      </c>
      <c r="O108">
        <f t="shared" si="71"/>
        <v>1489939394.9619157</v>
      </c>
      <c r="Q108" t="s">
        <v>35</v>
      </c>
      <c r="R108">
        <f>AVERAGE(O3:O110)</f>
        <v>380365276.07599401</v>
      </c>
    </row>
    <row r="109" spans="1:18" x14ac:dyDescent="0.25">
      <c r="B109" t="s">
        <v>15</v>
      </c>
      <c r="C109" s="4">
        <v>185050</v>
      </c>
      <c r="D109">
        <v>107</v>
      </c>
      <c r="H109" s="15">
        <f t="shared" ref="H109" si="116">$W$14</f>
        <v>5950.9678819444425</v>
      </c>
      <c r="I109" s="15">
        <f t="shared" si="66"/>
        <v>179099.03211805556</v>
      </c>
      <c r="J109">
        <f t="shared" si="67"/>
        <v>138882.41215331867</v>
      </c>
      <c r="K109">
        <f t="shared" si="68"/>
        <v>630.91734411172047</v>
      </c>
      <c r="L109">
        <f t="shared" si="73"/>
        <v>212341.5358552172</v>
      </c>
      <c r="M109">
        <f t="shared" si="69"/>
        <v>-27291.535855217197</v>
      </c>
      <c r="N109">
        <f t="shared" si="70"/>
        <v>27291.535855217197</v>
      </c>
      <c r="O109">
        <f t="shared" si="71"/>
        <v>744827929.33660579</v>
      </c>
    </row>
    <row r="110" spans="1:18" ht="15.75" thickBot="1" x14ac:dyDescent="0.3">
      <c r="A110" s="5"/>
      <c r="B110" s="6" t="s">
        <v>16</v>
      </c>
      <c r="C110" s="7">
        <v>114050</v>
      </c>
      <c r="D110" s="6">
        <v>108</v>
      </c>
      <c r="E110" s="6"/>
      <c r="F110" s="6"/>
      <c r="G110" s="6"/>
      <c r="H110" s="34">
        <f t="shared" ref="H110" si="117">$W$15</f>
        <v>-30149.396701388894</v>
      </c>
      <c r="I110" s="34">
        <f t="shared" si="66"/>
        <v>144199.39670138891</v>
      </c>
      <c r="J110" s="6">
        <f t="shared" si="67"/>
        <v>138882.41215331867</v>
      </c>
      <c r="K110" s="6">
        <f t="shared" si="68"/>
        <v>630.91734411172047</v>
      </c>
      <c r="L110" s="6">
        <f t="shared" si="73"/>
        <v>176872.08861599557</v>
      </c>
      <c r="M110" s="6">
        <f t="shared" si="69"/>
        <v>-62822.08861599557</v>
      </c>
      <c r="N110" s="6">
        <f t="shared" si="70"/>
        <v>62822.08861599557</v>
      </c>
      <c r="O110" s="6">
        <f t="shared" si="71"/>
        <v>3946614818.0760002</v>
      </c>
    </row>
    <row r="111" spans="1:18" ht="6" customHeight="1" x14ac:dyDescent="0.25">
      <c r="A111" s="3"/>
      <c r="B111" s="8"/>
      <c r="C111" s="9"/>
      <c r="D111" s="8"/>
    </row>
    <row r="112" spans="1:18" ht="6" customHeight="1" x14ac:dyDescent="0.25">
      <c r="A112" s="3"/>
      <c r="B112" s="8"/>
      <c r="C112" s="9"/>
      <c r="D112" s="8"/>
    </row>
    <row r="113" spans="1:18" ht="6" customHeight="1" x14ac:dyDescent="0.25">
      <c r="A113" s="3"/>
      <c r="B113" s="8"/>
      <c r="C113" s="9"/>
      <c r="D113" s="8"/>
    </row>
    <row r="114" spans="1:18" x14ac:dyDescent="0.25">
      <c r="A114" s="10">
        <v>2002</v>
      </c>
      <c r="B114" s="11" t="s">
        <v>5</v>
      </c>
      <c r="C114" s="12">
        <v>197280</v>
      </c>
      <c r="D114" s="11">
        <v>109</v>
      </c>
      <c r="E114" s="11"/>
      <c r="F114" s="11"/>
      <c r="G114" s="11"/>
      <c r="H114" s="35">
        <f t="shared" ref="H114" si="118">$W$4</f>
        <v>5019.4053819444425</v>
      </c>
      <c r="I114" s="11"/>
      <c r="J114" s="11">
        <f t="shared" ref="J114:J124" si="119">$S$21</f>
        <v>138882.41215331867</v>
      </c>
      <c r="K114" s="11">
        <f t="shared" ref="K114:K124" si="120">$S$22</f>
        <v>630.91734411172047</v>
      </c>
      <c r="L114" s="11">
        <f>J114+K114*D114+H114</f>
        <v>212671.80804344063</v>
      </c>
      <c r="M114" s="11">
        <f>C114-L114</f>
        <v>-15391.808043440629</v>
      </c>
      <c r="N114" s="11">
        <f>ABS(M114)</f>
        <v>15391.808043440629</v>
      </c>
      <c r="O114" s="11">
        <f>M114^2</f>
        <v>236907754.84612367</v>
      </c>
    </row>
    <row r="115" spans="1:18" x14ac:dyDescent="0.25">
      <c r="A115" s="10"/>
      <c r="B115" s="11" t="s">
        <v>6</v>
      </c>
      <c r="C115" s="12">
        <v>204130</v>
      </c>
      <c r="D115" s="11">
        <v>110</v>
      </c>
      <c r="E115" s="11"/>
      <c r="F115" s="11"/>
      <c r="G115" s="11"/>
      <c r="H115" s="35">
        <f t="shared" ref="H115" si="121">$W$5</f>
        <v>11627.530381944451</v>
      </c>
      <c r="I115" s="11"/>
      <c r="J115" s="11">
        <f t="shared" si="119"/>
        <v>138882.41215331867</v>
      </c>
      <c r="K115" s="11">
        <f t="shared" si="120"/>
        <v>630.91734411172047</v>
      </c>
      <c r="L115" s="11">
        <f t="shared" ref="L115:L124" si="122">J115+K115*D115+H115</f>
        <v>219910.85038755235</v>
      </c>
      <c r="M115" s="11">
        <f t="shared" ref="M115:M124" si="123">C115-L115</f>
        <v>-15780.850387552346</v>
      </c>
      <c r="N115" s="11">
        <f t="shared" ref="N115:N124" si="124">ABS(M115)</f>
        <v>15780.850387552346</v>
      </c>
      <c r="O115" s="11">
        <f t="shared" ref="O115:O124" si="125">M115^2</f>
        <v>249035238.95431101</v>
      </c>
      <c r="Q115" t="s">
        <v>34</v>
      </c>
      <c r="R115">
        <f>AVERAGE(N114:N124)</f>
        <v>18005.845469655727</v>
      </c>
    </row>
    <row r="116" spans="1:18" x14ac:dyDescent="0.25">
      <c r="A116" s="10"/>
      <c r="B116" s="11" t="s">
        <v>7</v>
      </c>
      <c r="C116" s="12">
        <v>183560</v>
      </c>
      <c r="D116" s="11">
        <v>111</v>
      </c>
      <c r="E116" s="11"/>
      <c r="F116" s="11"/>
      <c r="G116" s="11"/>
      <c r="H116" s="35">
        <f t="shared" ref="H116" si="126">$W$6</f>
        <v>29781.176215277781</v>
      </c>
      <c r="I116" s="11"/>
      <c r="J116" s="11">
        <f t="shared" si="119"/>
        <v>138882.41215331867</v>
      </c>
      <c r="K116" s="11">
        <f t="shared" si="120"/>
        <v>630.91734411172047</v>
      </c>
      <c r="L116" s="11">
        <f t="shared" si="122"/>
        <v>238695.41356499741</v>
      </c>
      <c r="M116" s="11">
        <f t="shared" si="123"/>
        <v>-55135.413564997405</v>
      </c>
      <c r="N116" s="11">
        <f t="shared" si="124"/>
        <v>55135.413564997405</v>
      </c>
      <c r="O116" s="11">
        <f t="shared" si="125"/>
        <v>3039913828.9832997</v>
      </c>
      <c r="Q116" t="s">
        <v>35</v>
      </c>
      <c r="R116">
        <f>AVERAGE(O114:O124)</f>
        <v>487180043.63523847</v>
      </c>
    </row>
    <row r="117" spans="1:18" x14ac:dyDescent="0.25">
      <c r="A117" s="10"/>
      <c r="B117" s="11" t="s">
        <v>8</v>
      </c>
      <c r="C117" s="12">
        <v>210800</v>
      </c>
      <c r="D117" s="11">
        <v>112</v>
      </c>
      <c r="E117" s="11"/>
      <c r="F117" s="11"/>
      <c r="G117" s="11"/>
      <c r="H117" s="35">
        <f t="shared" ref="H117" si="127">$W$7</f>
        <v>14429.457465277783</v>
      </c>
      <c r="I117" s="11"/>
      <c r="J117" s="11">
        <f t="shared" si="119"/>
        <v>138882.41215331867</v>
      </c>
      <c r="K117" s="11">
        <f t="shared" si="120"/>
        <v>630.91734411172047</v>
      </c>
      <c r="L117" s="11">
        <f t="shared" si="122"/>
        <v>223974.61215910915</v>
      </c>
      <c r="M117" s="11">
        <f t="shared" si="123"/>
        <v>-13174.612159109151</v>
      </c>
      <c r="N117" s="11">
        <f t="shared" si="124"/>
        <v>13174.612159109151</v>
      </c>
      <c r="O117" s="11">
        <f t="shared" si="125"/>
        <v>173570405.54294667</v>
      </c>
    </row>
    <row r="118" spans="1:18" x14ac:dyDescent="0.25">
      <c r="A118" s="10"/>
      <c r="B118" s="11" t="s">
        <v>9</v>
      </c>
      <c r="C118" s="12">
        <v>227300</v>
      </c>
      <c r="D118" s="11">
        <v>113</v>
      </c>
      <c r="E118" s="11"/>
      <c r="F118" s="11"/>
      <c r="G118" s="11"/>
      <c r="H118" s="35">
        <f t="shared" ref="H118" si="128">$W$8</f>
        <v>33348.363715277781</v>
      </c>
      <c r="I118" s="11"/>
      <c r="J118" s="11">
        <f t="shared" si="119"/>
        <v>138882.41215331867</v>
      </c>
      <c r="K118" s="11">
        <f t="shared" si="120"/>
        <v>630.91734411172047</v>
      </c>
      <c r="L118" s="11">
        <f t="shared" si="122"/>
        <v>243524.43575322087</v>
      </c>
      <c r="M118" s="11">
        <f t="shared" si="123"/>
        <v>-16224.435753220867</v>
      </c>
      <c r="N118" s="11">
        <f t="shared" si="124"/>
        <v>16224.435753220867</v>
      </c>
      <c r="O118" s="11">
        <f t="shared" si="125"/>
        <v>263232315.51039156</v>
      </c>
    </row>
    <row r="119" spans="1:18" x14ac:dyDescent="0.25">
      <c r="A119" s="10"/>
      <c r="B119" s="11" t="s">
        <v>10</v>
      </c>
      <c r="C119" s="12">
        <v>213510</v>
      </c>
      <c r="D119" s="11">
        <v>114</v>
      </c>
      <c r="E119" s="11"/>
      <c r="F119" s="11"/>
      <c r="G119" s="11"/>
      <c r="H119" s="35">
        <f t="shared" ref="H119" si="129">$W$9</f>
        <v>26969.769965277766</v>
      </c>
      <c r="I119" s="11"/>
      <c r="J119" s="11">
        <f t="shared" si="119"/>
        <v>138882.41215331867</v>
      </c>
      <c r="K119" s="11">
        <f t="shared" si="120"/>
        <v>630.91734411172047</v>
      </c>
      <c r="L119" s="11">
        <f t="shared" si="122"/>
        <v>237776.75934733258</v>
      </c>
      <c r="M119" s="11">
        <f t="shared" si="123"/>
        <v>-24266.759347332583</v>
      </c>
      <c r="N119" s="11">
        <f t="shared" si="124"/>
        <v>24266.759347332583</v>
      </c>
      <c r="O119" s="11">
        <f t="shared" si="125"/>
        <v>588875609.22135329</v>
      </c>
    </row>
    <row r="120" spans="1:18" x14ac:dyDescent="0.25">
      <c r="A120" s="10"/>
      <c r="B120" s="11" t="s">
        <v>11</v>
      </c>
      <c r="C120" s="12">
        <v>207390</v>
      </c>
      <c r="D120" s="11">
        <v>115</v>
      </c>
      <c r="E120" s="11"/>
      <c r="F120" s="11"/>
      <c r="G120" s="11"/>
      <c r="H120" s="35">
        <f t="shared" ref="H120" si="130">$W$10</f>
        <v>13009.457465277783</v>
      </c>
      <c r="I120" s="11"/>
      <c r="J120" s="11">
        <f t="shared" si="119"/>
        <v>138882.41215331867</v>
      </c>
      <c r="K120" s="11">
        <f t="shared" si="120"/>
        <v>630.91734411172047</v>
      </c>
      <c r="L120" s="11">
        <f t="shared" si="122"/>
        <v>224447.3641914443</v>
      </c>
      <c r="M120" s="11">
        <f t="shared" si="123"/>
        <v>-17057.3641914443</v>
      </c>
      <c r="N120" s="11">
        <f t="shared" si="124"/>
        <v>17057.3641914443</v>
      </c>
      <c r="O120" s="11">
        <f t="shared" si="125"/>
        <v>290953673.15956622</v>
      </c>
    </row>
    <row r="121" spans="1:18" x14ac:dyDescent="0.25">
      <c r="A121" s="10"/>
      <c r="B121" s="11" t="s">
        <v>12</v>
      </c>
      <c r="C121" s="12">
        <v>82060</v>
      </c>
      <c r="D121" s="11">
        <v>116</v>
      </c>
      <c r="E121" s="11"/>
      <c r="F121" s="11"/>
      <c r="G121" s="11"/>
      <c r="H121" s="35">
        <f t="shared" ref="H121" si="131">$W$11</f>
        <v>-138617.83420138891</v>
      </c>
      <c r="I121" s="11"/>
      <c r="J121" s="11">
        <f t="shared" si="119"/>
        <v>138882.41215331867</v>
      </c>
      <c r="K121" s="11">
        <f t="shared" si="120"/>
        <v>630.91734411172047</v>
      </c>
      <c r="L121" s="11">
        <f t="shared" si="122"/>
        <v>73450.989868889359</v>
      </c>
      <c r="M121" s="11">
        <f t="shared" si="123"/>
        <v>8609.0101311106409</v>
      </c>
      <c r="N121" s="11">
        <f t="shared" si="124"/>
        <v>8609.0101311106409</v>
      </c>
      <c r="O121" s="11">
        <f t="shared" si="125"/>
        <v>74115055.437565655</v>
      </c>
    </row>
    <row r="122" spans="1:18" x14ac:dyDescent="0.25">
      <c r="A122" s="10"/>
      <c r="B122" s="11" t="s">
        <v>13</v>
      </c>
      <c r="C122" s="12">
        <v>210990</v>
      </c>
      <c r="D122" s="11">
        <v>117</v>
      </c>
      <c r="E122" s="11"/>
      <c r="F122" s="11"/>
      <c r="G122" s="11"/>
      <c r="H122" s="35">
        <f t="shared" ref="H122" si="132">$W$12</f>
        <v>12811.019965277786</v>
      </c>
      <c r="I122" s="11"/>
      <c r="J122" s="11">
        <f t="shared" si="119"/>
        <v>138882.41215331867</v>
      </c>
      <c r="K122" s="11">
        <f t="shared" si="120"/>
        <v>630.91734411172047</v>
      </c>
      <c r="L122" s="11">
        <f t="shared" si="122"/>
        <v>225510.76137966776</v>
      </c>
      <c r="M122" s="11">
        <f t="shared" si="123"/>
        <v>-14520.761379667762</v>
      </c>
      <c r="N122" s="11">
        <f t="shared" si="124"/>
        <v>14520.761379667762</v>
      </c>
      <c r="O122" s="11">
        <f t="shared" si="125"/>
        <v>210852511.0452508</v>
      </c>
    </row>
    <row r="123" spans="1:18" x14ac:dyDescent="0.25">
      <c r="A123" s="10"/>
      <c r="B123" s="11" t="s">
        <v>14</v>
      </c>
      <c r="C123" s="12">
        <v>214230</v>
      </c>
      <c r="D123" s="11">
        <v>118</v>
      </c>
      <c r="E123" s="11"/>
      <c r="F123" s="11"/>
      <c r="G123" s="11"/>
      <c r="H123" s="35">
        <f t="shared" ref="H123" si="133">$W$13</f>
        <v>15820.082465277783</v>
      </c>
      <c r="I123" s="11"/>
      <c r="J123" s="11">
        <f t="shared" si="119"/>
        <v>138882.41215331867</v>
      </c>
      <c r="K123" s="11">
        <f t="shared" si="120"/>
        <v>630.91734411172047</v>
      </c>
      <c r="L123" s="11">
        <f t="shared" si="122"/>
        <v>229150.74122377948</v>
      </c>
      <c r="M123" s="11">
        <f t="shared" si="123"/>
        <v>-14920.741223779478</v>
      </c>
      <c r="N123" s="11">
        <f t="shared" si="124"/>
        <v>14920.741223779478</v>
      </c>
      <c r="O123" s="11">
        <f t="shared" si="125"/>
        <v>222628518.66699231</v>
      </c>
    </row>
    <row r="124" spans="1:18" x14ac:dyDescent="0.25">
      <c r="A124" s="10"/>
      <c r="B124" s="11" t="s">
        <v>15</v>
      </c>
      <c r="C124" s="12">
        <v>216930</v>
      </c>
      <c r="D124" s="11">
        <v>119</v>
      </c>
      <c r="E124" s="11"/>
      <c r="F124" s="11"/>
      <c r="G124" s="11"/>
      <c r="H124" s="35">
        <f t="shared" ref="H124" si="134">$W$14</f>
        <v>5950.9678819444425</v>
      </c>
      <c r="I124" s="11"/>
      <c r="J124" s="11">
        <f t="shared" si="119"/>
        <v>138882.41215331867</v>
      </c>
      <c r="K124" s="11">
        <f t="shared" si="120"/>
        <v>630.91734411172047</v>
      </c>
      <c r="L124" s="11">
        <f t="shared" si="122"/>
        <v>219912.54398455785</v>
      </c>
      <c r="M124" s="11">
        <f t="shared" si="123"/>
        <v>-2982.5439845578512</v>
      </c>
      <c r="N124" s="11">
        <f t="shared" si="124"/>
        <v>2982.5439845578512</v>
      </c>
      <c r="O124" s="11">
        <f t="shared" si="125"/>
        <v>8895568.6198222246</v>
      </c>
    </row>
    <row r="125" spans="1:18" x14ac:dyDescent="0.25">
      <c r="H125" s="1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K27" sqref="K27"/>
    </sheetView>
  </sheetViews>
  <sheetFormatPr defaultColWidth="11.42578125" defaultRowHeight="15" x14ac:dyDescent="0.25"/>
  <sheetData>
    <row r="1" spans="1:9" x14ac:dyDescent="0.25">
      <c r="A1" t="s">
        <v>36</v>
      </c>
    </row>
    <row r="2" spans="1:9" ht="15.75" thickBot="1" x14ac:dyDescent="0.3"/>
    <row r="3" spans="1:9" x14ac:dyDescent="0.25">
      <c r="A3" s="36" t="s">
        <v>37</v>
      </c>
      <c r="B3" s="36"/>
    </row>
    <row r="4" spans="1:9" x14ac:dyDescent="0.25">
      <c r="A4" s="32" t="s">
        <v>38</v>
      </c>
      <c r="B4" s="32">
        <v>0.71010153877093574</v>
      </c>
    </row>
    <row r="5" spans="1:9" x14ac:dyDescent="0.25">
      <c r="A5" s="32" t="s">
        <v>39</v>
      </c>
      <c r="B5" s="32">
        <v>0.50424419536485077</v>
      </c>
    </row>
    <row r="6" spans="1:9" x14ac:dyDescent="0.25">
      <c r="A6" s="32" t="s">
        <v>40</v>
      </c>
      <c r="B6" s="32">
        <v>0.49956725381168898</v>
      </c>
    </row>
    <row r="7" spans="1:9" x14ac:dyDescent="0.25">
      <c r="A7" s="32" t="s">
        <v>41</v>
      </c>
      <c r="B7" s="32">
        <v>19686.085933932685</v>
      </c>
    </row>
    <row r="8" spans="1:9" ht="15.75" thickBot="1" x14ac:dyDescent="0.3">
      <c r="A8" s="33" t="s">
        <v>42</v>
      </c>
      <c r="B8" s="33">
        <v>108</v>
      </c>
    </row>
    <row r="10" spans="1:9" ht="15.75" thickBot="1" x14ac:dyDescent="0.3">
      <c r="A10" t="s">
        <v>43</v>
      </c>
    </row>
    <row r="11" spans="1:9" x14ac:dyDescent="0.25">
      <c r="A11" s="31"/>
      <c r="B11" s="31" t="s">
        <v>44</v>
      </c>
      <c r="C11" s="31" t="s">
        <v>45</v>
      </c>
      <c r="D11" s="31" t="s">
        <v>46</v>
      </c>
      <c r="E11" s="31" t="s">
        <v>47</v>
      </c>
      <c r="F11" s="31" t="s">
        <v>48</v>
      </c>
    </row>
    <row r="12" spans="1:9" x14ac:dyDescent="0.25">
      <c r="A12" s="32" t="s">
        <v>49</v>
      </c>
      <c r="B12" s="32">
        <v>1</v>
      </c>
      <c r="C12" s="32">
        <v>41782817114.665405</v>
      </c>
      <c r="D12" s="32">
        <v>41782817114.665405</v>
      </c>
      <c r="E12" s="32">
        <v>107.81494479527183</v>
      </c>
      <c r="F12" s="32">
        <v>7.6254786901816921E-18</v>
      </c>
    </row>
    <row r="13" spans="1:9" x14ac:dyDescent="0.25">
      <c r="A13" s="32" t="s">
        <v>50</v>
      </c>
      <c r="B13" s="32">
        <v>106</v>
      </c>
      <c r="C13" s="32">
        <v>41079449816.207336</v>
      </c>
      <c r="D13" s="32">
        <v>387541979.39818239</v>
      </c>
      <c r="E13" s="32"/>
      <c r="F13" s="32"/>
    </row>
    <row r="14" spans="1:9" ht="15.75" thickBot="1" x14ac:dyDescent="0.3">
      <c r="A14" s="33" t="s">
        <v>51</v>
      </c>
      <c r="B14" s="33">
        <v>107</v>
      </c>
      <c r="C14" s="33">
        <v>82862266930.872742</v>
      </c>
      <c r="D14" s="33"/>
      <c r="E14" s="33"/>
      <c r="F14" s="33"/>
    </row>
    <row r="15" spans="1:9" ht="15.75" thickBot="1" x14ac:dyDescent="0.3"/>
    <row r="16" spans="1:9" x14ac:dyDescent="0.25">
      <c r="A16" s="31"/>
      <c r="B16" s="31" t="s">
        <v>33</v>
      </c>
      <c r="C16" s="31" t="s">
        <v>41</v>
      </c>
      <c r="D16" s="31" t="s">
        <v>52</v>
      </c>
      <c r="E16" s="31" t="s">
        <v>53</v>
      </c>
      <c r="F16" s="31" t="s">
        <v>54</v>
      </c>
      <c r="G16" s="31" t="s">
        <v>55</v>
      </c>
      <c r="H16" s="31" t="s">
        <v>56</v>
      </c>
      <c r="I16" s="31" t="s">
        <v>57</v>
      </c>
    </row>
    <row r="17" spans="1:9" x14ac:dyDescent="0.25">
      <c r="A17" s="32" t="s">
        <v>58</v>
      </c>
      <c r="B17" s="32">
        <v>138882.41215331867</v>
      </c>
      <c r="C17" s="32">
        <v>3815.0521130612451</v>
      </c>
      <c r="D17" s="32">
        <v>36.403804728601123</v>
      </c>
      <c r="E17" s="32">
        <v>9.8434937473270157E-62</v>
      </c>
      <c r="F17" s="32">
        <v>131318.70028047077</v>
      </c>
      <c r="G17" s="32">
        <v>146446.12402616657</v>
      </c>
      <c r="H17" s="32">
        <v>131318.70028047077</v>
      </c>
      <c r="I17" s="32">
        <v>146446.12402616657</v>
      </c>
    </row>
    <row r="18" spans="1:9" ht="15.75" thickBot="1" x14ac:dyDescent="0.3">
      <c r="A18" s="33" t="s">
        <v>59</v>
      </c>
      <c r="B18" s="33">
        <v>630.91734411172047</v>
      </c>
      <c r="C18" s="33">
        <v>60.762129229886092</v>
      </c>
      <c r="D18" s="33">
        <v>10.383397555485947</v>
      </c>
      <c r="E18" s="33">
        <v>7.625478690182293E-18</v>
      </c>
      <c r="F18" s="33">
        <v>510.45051308150687</v>
      </c>
      <c r="G18" s="33">
        <v>751.38417514193407</v>
      </c>
      <c r="H18" s="33">
        <v>510.45051308150687</v>
      </c>
      <c r="I18" s="33">
        <v>751.38417514193407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6"/>
  <sheetViews>
    <sheetView workbookViewId="0">
      <selection activeCell="K27" sqref="K27"/>
    </sheetView>
  </sheetViews>
  <sheetFormatPr defaultColWidth="11.42578125" defaultRowHeight="15" x14ac:dyDescent="0.25"/>
  <sheetData>
    <row r="1" spans="1:15" x14ac:dyDescent="0.25">
      <c r="M1" s="37" t="s">
        <v>60</v>
      </c>
      <c r="N1" s="38">
        <v>0.2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17</v>
      </c>
      <c r="E2" s="1" t="s">
        <v>61</v>
      </c>
      <c r="F2" s="1" t="s">
        <v>62</v>
      </c>
      <c r="G2" s="1" t="s">
        <v>63</v>
      </c>
      <c r="H2" s="1" t="s">
        <v>25</v>
      </c>
      <c r="I2" s="1" t="s">
        <v>26</v>
      </c>
      <c r="J2" s="1" t="s">
        <v>27</v>
      </c>
      <c r="K2" s="1" t="s">
        <v>28</v>
      </c>
      <c r="M2" s="39" t="s">
        <v>64</v>
      </c>
      <c r="N2" s="40">
        <v>0.4</v>
      </c>
      <c r="O2" t="s">
        <v>65</v>
      </c>
    </row>
    <row r="3" spans="1:15" ht="15.75" thickBot="1" x14ac:dyDescent="0.3">
      <c r="A3" s="41" t="s">
        <v>66</v>
      </c>
      <c r="B3" s="1"/>
      <c r="C3" s="1"/>
      <c r="D3" s="42">
        <v>0</v>
      </c>
      <c r="E3" s="1"/>
      <c r="F3" s="1"/>
      <c r="G3" s="41">
        <v>5019.4053819444425</v>
      </c>
      <c r="H3" s="1"/>
      <c r="I3" s="1"/>
      <c r="J3" s="1"/>
      <c r="K3" s="1"/>
      <c r="M3" s="43" t="s">
        <v>67</v>
      </c>
      <c r="N3" s="44">
        <v>0.8</v>
      </c>
    </row>
    <row r="4" spans="1:15" x14ac:dyDescent="0.25">
      <c r="A4" s="1"/>
      <c r="B4" s="1"/>
      <c r="C4" s="1"/>
      <c r="D4" s="42">
        <v>0</v>
      </c>
      <c r="E4" s="1"/>
      <c r="F4" s="1"/>
      <c r="G4" s="41">
        <v>11627.530381944451</v>
      </c>
      <c r="H4" s="1"/>
      <c r="I4" s="1"/>
      <c r="J4" s="1"/>
      <c r="K4" s="1"/>
      <c r="L4" s="8"/>
      <c r="M4" s="3"/>
      <c r="N4" s="3"/>
      <c r="O4" s="8"/>
    </row>
    <row r="5" spans="1:15" x14ac:dyDescent="0.25">
      <c r="A5" s="1"/>
      <c r="B5" s="1"/>
      <c r="C5" s="1"/>
      <c r="D5" s="42">
        <v>0</v>
      </c>
      <c r="E5" s="1"/>
      <c r="F5" s="1"/>
      <c r="G5" s="41">
        <v>29781.176215277781</v>
      </c>
      <c r="H5" s="1"/>
      <c r="I5" s="1"/>
      <c r="J5" s="1"/>
      <c r="K5" s="1"/>
      <c r="M5" s="3"/>
      <c r="N5" s="3"/>
      <c r="O5" s="8"/>
    </row>
    <row r="6" spans="1:15" x14ac:dyDescent="0.25">
      <c r="A6" s="1"/>
      <c r="B6" s="1"/>
      <c r="C6" s="1"/>
      <c r="D6" s="42">
        <v>0</v>
      </c>
      <c r="E6" s="1"/>
      <c r="F6" s="1"/>
      <c r="G6" s="41">
        <v>14429.457465277783</v>
      </c>
      <c r="H6" s="1"/>
      <c r="I6" s="1"/>
      <c r="J6" s="1"/>
      <c r="K6" s="1"/>
      <c r="M6" s="3"/>
      <c r="N6" s="3"/>
      <c r="O6" s="8"/>
    </row>
    <row r="7" spans="1:15" x14ac:dyDescent="0.25">
      <c r="A7" s="1"/>
      <c r="B7" s="1"/>
      <c r="C7" s="1"/>
      <c r="D7" s="42">
        <v>0</v>
      </c>
      <c r="E7" s="1"/>
      <c r="F7" s="1"/>
      <c r="G7" s="41">
        <v>33348.363715277781</v>
      </c>
      <c r="H7" s="1"/>
      <c r="I7" s="1"/>
      <c r="J7" s="1"/>
      <c r="K7" s="1"/>
      <c r="M7" s="3"/>
      <c r="N7" s="3"/>
      <c r="O7" s="8"/>
    </row>
    <row r="8" spans="1:15" x14ac:dyDescent="0.25">
      <c r="A8" s="1"/>
      <c r="B8" s="1"/>
      <c r="C8" s="1"/>
      <c r="D8" s="42">
        <v>0</v>
      </c>
      <c r="E8" s="1"/>
      <c r="F8" s="1"/>
      <c r="G8" s="41">
        <v>26969.769965277766</v>
      </c>
      <c r="H8" s="1"/>
      <c r="I8" s="1"/>
      <c r="J8" s="1"/>
      <c r="K8" s="1"/>
      <c r="M8" s="3"/>
      <c r="N8" s="3"/>
      <c r="O8" s="8"/>
    </row>
    <row r="9" spans="1:15" x14ac:dyDescent="0.25">
      <c r="A9" s="1"/>
      <c r="B9" s="1"/>
      <c r="C9" s="1"/>
      <c r="D9" s="42">
        <v>0</v>
      </c>
      <c r="E9" s="1"/>
      <c r="F9" s="1"/>
      <c r="G9" s="41">
        <v>13009.457465277783</v>
      </c>
      <c r="H9" s="1"/>
      <c r="I9" s="1"/>
      <c r="J9" s="1"/>
      <c r="K9" s="1"/>
      <c r="M9" s="3"/>
      <c r="N9" s="3"/>
      <c r="O9" s="8"/>
    </row>
    <row r="10" spans="1:15" x14ac:dyDescent="0.25">
      <c r="A10" s="1"/>
      <c r="B10" s="1"/>
      <c r="C10" s="1"/>
      <c r="D10" s="42">
        <v>0</v>
      </c>
      <c r="E10" s="1"/>
      <c r="F10" s="1"/>
      <c r="G10" s="41">
        <v>-138617.83420138891</v>
      </c>
      <c r="H10" s="1"/>
      <c r="I10" s="1"/>
      <c r="J10" s="1"/>
      <c r="K10" s="1"/>
      <c r="M10" s="3"/>
      <c r="N10" s="3"/>
      <c r="O10" s="8"/>
    </row>
    <row r="11" spans="1:15" x14ac:dyDescent="0.25">
      <c r="A11" s="1"/>
      <c r="B11" s="1"/>
      <c r="C11" s="1"/>
      <c r="D11" s="42">
        <v>0</v>
      </c>
      <c r="E11" s="1"/>
      <c r="F11" s="1"/>
      <c r="G11" s="41">
        <v>12811.019965277786</v>
      </c>
      <c r="H11" s="1"/>
      <c r="I11" s="1"/>
      <c r="J11" s="1"/>
      <c r="K11" s="1"/>
      <c r="M11" s="3"/>
      <c r="N11" s="3"/>
      <c r="O11" s="8"/>
    </row>
    <row r="12" spans="1:15" x14ac:dyDescent="0.25">
      <c r="A12" s="1"/>
      <c r="B12" s="1"/>
      <c r="C12" s="1"/>
      <c r="D12" s="42">
        <v>0</v>
      </c>
      <c r="E12" s="1"/>
      <c r="F12" s="1"/>
      <c r="G12" s="41">
        <v>15820.082465277783</v>
      </c>
      <c r="H12" s="1"/>
      <c r="I12" s="1"/>
      <c r="J12" s="1"/>
      <c r="K12" s="1"/>
      <c r="M12" s="3"/>
      <c r="N12" s="3"/>
      <c r="O12" s="8"/>
    </row>
    <row r="13" spans="1:15" x14ac:dyDescent="0.25">
      <c r="A13" s="1"/>
      <c r="B13" s="1"/>
      <c r="C13" s="1"/>
      <c r="D13" s="42">
        <v>0</v>
      </c>
      <c r="E13" s="1"/>
      <c r="F13" s="1"/>
      <c r="G13" s="41">
        <v>5950.9678819444425</v>
      </c>
      <c r="H13" s="1"/>
      <c r="I13" s="1"/>
      <c r="J13" s="1"/>
      <c r="K13" s="1"/>
      <c r="M13" s="3"/>
      <c r="N13" s="3"/>
      <c r="O13" s="8"/>
    </row>
    <row r="14" spans="1:15" x14ac:dyDescent="0.25">
      <c r="A14" s="1"/>
      <c r="B14" s="1"/>
      <c r="C14" s="1"/>
      <c r="D14" s="42">
        <v>0</v>
      </c>
      <c r="E14">
        <v>138882.41215331867</v>
      </c>
      <c r="F14">
        <v>630.91734411172047</v>
      </c>
      <c r="G14" s="41">
        <v>-30149.396701388894</v>
      </c>
      <c r="H14" s="1"/>
      <c r="I14" s="1"/>
      <c r="J14" s="1"/>
      <c r="K14" s="1"/>
      <c r="M14" s="3"/>
      <c r="N14" s="3"/>
      <c r="O14" s="8"/>
    </row>
    <row r="15" spans="1:15" x14ac:dyDescent="0.25">
      <c r="A15">
        <v>1993</v>
      </c>
      <c r="B15" t="s">
        <v>5</v>
      </c>
      <c r="C15">
        <v>101420</v>
      </c>
      <c r="D15">
        <v>1</v>
      </c>
      <c r="E15">
        <f>$N$1*(C15-G3)+(1-$N$1)*(E14+F14)</f>
        <v>130890.78252155542</v>
      </c>
      <c r="F15">
        <f>$N$2*(E15-E14)+(1-$N$2)*F14</f>
        <v>-2818.1014462382686</v>
      </c>
      <c r="G15">
        <f>$N$3*(C15-E15)+(1-$N$3)*G3</f>
        <v>-22572.744940855449</v>
      </c>
      <c r="H15">
        <f>E14+F14+G3</f>
        <v>144532.73487937482</v>
      </c>
      <c r="I15">
        <f>C15-H15</f>
        <v>-43112.734879374824</v>
      </c>
      <c r="J15">
        <f>ABS(I15)</f>
        <v>43112.734879374824</v>
      </c>
      <c r="K15">
        <f>I15^2</f>
        <v>1858707908.7792625</v>
      </c>
    </row>
    <row r="16" spans="1:15" x14ac:dyDescent="0.25">
      <c r="B16" t="s">
        <v>6</v>
      </c>
      <c r="C16">
        <v>121200</v>
      </c>
      <c r="D16">
        <v>2</v>
      </c>
      <c r="E16">
        <f>$N$1*(C16-G4)+(1-$N$1)*(E15+F15)</f>
        <v>124372.63878386484</v>
      </c>
      <c r="F16">
        <f t="shared" ref="F16:F79" si="0">$N$2*(E16-E15)+(1-$N$2)*F15</f>
        <v>-4298.1183628191939</v>
      </c>
      <c r="G16">
        <f t="shared" ref="G16:G79" si="1">$N$3*(C16-E16)+(1-$N$3)*G4</f>
        <v>-212.6049507029802</v>
      </c>
      <c r="H16">
        <f t="shared" ref="H16:H79" si="2">E15+F15+G4</f>
        <v>139700.21145726158</v>
      </c>
      <c r="I16">
        <f t="shared" ref="I16:I79" si="3">C16-H16</f>
        <v>-18500.211457261583</v>
      </c>
      <c r="J16">
        <f t="shared" ref="J16:J79" si="4">ABS(I16)</f>
        <v>18500.211457261583</v>
      </c>
      <c r="K16">
        <f t="shared" ref="K16:K79" si="5">I16^2</f>
        <v>342257823.96339273</v>
      </c>
    </row>
    <row r="17" spans="1:11" x14ac:dyDescent="0.25">
      <c r="B17" t="s">
        <v>7</v>
      </c>
      <c r="C17">
        <v>141750</v>
      </c>
      <c r="D17">
        <v>3</v>
      </c>
      <c r="E17">
        <f t="shared" ref="E17:E80" si="6">$N$1*(C17-G5)+(1-$N$1)*(E16+F16)</f>
        <v>118453.38109378098</v>
      </c>
      <c r="F17">
        <f>$N$2*(E17-E16)+(1-$N$2)*F16</f>
        <v>-4946.5740937250612</v>
      </c>
      <c r="G17">
        <f>$N$3*(C17-E17)+(1-$N$3)*G5</f>
        <v>24593.530368030773</v>
      </c>
      <c r="H17">
        <f t="shared" si="2"/>
        <v>149855.69663632341</v>
      </c>
      <c r="I17">
        <f t="shared" si="3"/>
        <v>-8105.6966363234096</v>
      </c>
      <c r="J17">
        <f t="shared" si="4"/>
        <v>8105.6966363234096</v>
      </c>
      <c r="K17">
        <f t="shared" si="5"/>
        <v>65702317.960104637</v>
      </c>
    </row>
    <row r="18" spans="1:11" x14ac:dyDescent="0.25">
      <c r="B18" t="s">
        <v>8</v>
      </c>
      <c r="C18">
        <v>132880</v>
      </c>
      <c r="D18">
        <v>4</v>
      </c>
      <c r="E18">
        <f t="shared" si="6"/>
        <v>114495.55410698918</v>
      </c>
      <c r="F18">
        <f t="shared" si="0"/>
        <v>-4551.075250951757</v>
      </c>
      <c r="G18">
        <f t="shared" si="1"/>
        <v>17593.448207464215</v>
      </c>
      <c r="H18">
        <f>E17+F17+G6</f>
        <v>127936.26446533369</v>
      </c>
      <c r="I18">
        <f t="shared" si="3"/>
        <v>4943.7355346663098</v>
      </c>
      <c r="J18">
        <f t="shared" si="4"/>
        <v>4943.7355346663098</v>
      </c>
      <c r="K18">
        <f t="shared" si="5"/>
        <v>24440521.036722384</v>
      </c>
    </row>
    <row r="19" spans="1:11" x14ac:dyDescent="0.25">
      <c r="B19" t="s">
        <v>9</v>
      </c>
      <c r="C19">
        <v>143520</v>
      </c>
      <c r="D19">
        <v>5</v>
      </c>
      <c r="E19">
        <f t="shared" si="6"/>
        <v>109989.91034177438</v>
      </c>
      <c r="F19">
        <f>$N$2*(E19-E18)+(1-$N$2)*F18</f>
        <v>-4532.9026566569755</v>
      </c>
      <c r="G19">
        <f t="shared" si="1"/>
        <v>33493.744469636054</v>
      </c>
      <c r="H19">
        <f t="shared" si="2"/>
        <v>143292.84257131518</v>
      </c>
      <c r="I19">
        <f t="shared" si="3"/>
        <v>227.15742868481902</v>
      </c>
      <c r="J19">
        <f t="shared" si="4"/>
        <v>227.15742868481902</v>
      </c>
      <c r="K19">
        <f t="shared" si="5"/>
        <v>51600.49740669864</v>
      </c>
    </row>
    <row r="20" spans="1:11" x14ac:dyDescent="0.25">
      <c r="B20" t="s">
        <v>10</v>
      </c>
      <c r="C20">
        <v>170020</v>
      </c>
      <c r="D20">
        <v>6</v>
      </c>
      <c r="E20">
        <f t="shared" si="6"/>
        <v>112975.65215503838</v>
      </c>
      <c r="F20">
        <f t="shared" si="0"/>
        <v>-1525.4448686885846</v>
      </c>
      <c r="G20">
        <f t="shared" si="1"/>
        <v>51029.432269024859</v>
      </c>
      <c r="H20">
        <f t="shared" si="2"/>
        <v>132426.77765039518</v>
      </c>
      <c r="I20">
        <f t="shared" si="3"/>
        <v>37593.222349604825</v>
      </c>
      <c r="J20">
        <f t="shared" si="4"/>
        <v>37593.222349604825</v>
      </c>
      <c r="K20">
        <f t="shared" si="5"/>
        <v>1413250366.6268277</v>
      </c>
    </row>
    <row r="21" spans="1:11" x14ac:dyDescent="0.25">
      <c r="B21" t="s">
        <v>11</v>
      </c>
      <c r="C21">
        <v>153610</v>
      </c>
      <c r="D21">
        <v>7</v>
      </c>
      <c r="E21">
        <f t="shared" si="6"/>
        <v>117280.27433602427</v>
      </c>
      <c r="F21">
        <f t="shared" si="0"/>
        <v>806.58195118120841</v>
      </c>
      <c r="G21">
        <f t="shared" si="1"/>
        <v>31665.672024236137</v>
      </c>
      <c r="H21">
        <f t="shared" si="2"/>
        <v>124459.66475162757</v>
      </c>
      <c r="I21">
        <f t="shared" si="3"/>
        <v>29150.33524837243</v>
      </c>
      <c r="J21">
        <f t="shared" si="4"/>
        <v>29150.33524837243</v>
      </c>
      <c r="K21">
        <f t="shared" si="5"/>
        <v>849742045.09250414</v>
      </c>
    </row>
    <row r="22" spans="1:11" x14ac:dyDescent="0.25">
      <c r="B22" t="s">
        <v>12</v>
      </c>
      <c r="C22">
        <v>18020</v>
      </c>
      <c r="D22">
        <v>8</v>
      </c>
      <c r="E22">
        <f t="shared" si="6"/>
        <v>125797.05187004218</v>
      </c>
      <c r="F22">
        <f t="shared" si="0"/>
        <v>3890.6601843158878</v>
      </c>
      <c r="G22">
        <f t="shared" si="1"/>
        <v>-113945.20833631154</v>
      </c>
      <c r="H22">
        <f t="shared" si="2"/>
        <v>-20530.977914183415</v>
      </c>
      <c r="I22">
        <f t="shared" si="3"/>
        <v>38550.977914183415</v>
      </c>
      <c r="J22">
        <f t="shared" si="4"/>
        <v>38550.977914183415</v>
      </c>
      <c r="K22">
        <f t="shared" si="5"/>
        <v>1486177898.1398575</v>
      </c>
    </row>
    <row r="23" spans="1:11" x14ac:dyDescent="0.25">
      <c r="B23" t="s">
        <v>13</v>
      </c>
      <c r="C23">
        <v>144680</v>
      </c>
      <c r="D23">
        <v>9</v>
      </c>
      <c r="E23">
        <f t="shared" si="6"/>
        <v>130123.96565043091</v>
      </c>
      <c r="F23">
        <f t="shared" si="0"/>
        <v>4065.161622745024</v>
      </c>
      <c r="G23">
        <f t="shared" si="1"/>
        <v>14207.031472710829</v>
      </c>
      <c r="H23">
        <f t="shared" si="2"/>
        <v>142498.73201963585</v>
      </c>
      <c r="I23">
        <f t="shared" si="3"/>
        <v>2181.2679803641513</v>
      </c>
      <c r="J23">
        <f t="shared" si="4"/>
        <v>2181.2679803641513</v>
      </c>
      <c r="K23">
        <f t="shared" si="5"/>
        <v>4757930.0021619033</v>
      </c>
    </row>
    <row r="24" spans="1:11" x14ac:dyDescent="0.25">
      <c r="B24" t="s">
        <v>14</v>
      </c>
      <c r="C24">
        <v>136290</v>
      </c>
      <c r="D24">
        <v>10</v>
      </c>
      <c r="E24">
        <f t="shared" si="6"/>
        <v>131445.28532548519</v>
      </c>
      <c r="F24">
        <f t="shared" si="0"/>
        <v>2967.6248436687283</v>
      </c>
      <c r="G24">
        <f t="shared" si="1"/>
        <v>7039.7882326674007</v>
      </c>
      <c r="H24">
        <f t="shared" si="2"/>
        <v>150009.2097384537</v>
      </c>
      <c r="I24">
        <f t="shared" si="3"/>
        <v>-13719.209738453705</v>
      </c>
      <c r="J24">
        <f t="shared" si="4"/>
        <v>13719.209738453705</v>
      </c>
      <c r="K24">
        <f t="shared" si="5"/>
        <v>188216715.84768295</v>
      </c>
    </row>
    <row r="25" spans="1:11" x14ac:dyDescent="0.25">
      <c r="B25" t="s">
        <v>15</v>
      </c>
      <c r="C25">
        <v>113210</v>
      </c>
      <c r="D25">
        <v>11</v>
      </c>
      <c r="E25">
        <f t="shared" si="6"/>
        <v>128982.13455893424</v>
      </c>
      <c r="F25">
        <f t="shared" si="0"/>
        <v>795.31459958085441</v>
      </c>
      <c r="G25">
        <f t="shared" si="1"/>
        <v>-11427.514070758503</v>
      </c>
      <c r="H25">
        <f t="shared" si="2"/>
        <v>140363.87805109835</v>
      </c>
      <c r="I25">
        <f t="shared" si="3"/>
        <v>-27153.878051098349</v>
      </c>
      <c r="J25">
        <f t="shared" si="4"/>
        <v>27153.878051098349</v>
      </c>
      <c r="K25">
        <f t="shared" si="5"/>
        <v>737333093.21392071</v>
      </c>
    </row>
    <row r="26" spans="1:11" x14ac:dyDescent="0.25">
      <c r="B26" t="s">
        <v>16</v>
      </c>
      <c r="C26">
        <v>113200</v>
      </c>
      <c r="D26">
        <v>12</v>
      </c>
      <c r="E26">
        <f t="shared" si="6"/>
        <v>132491.83866708988</v>
      </c>
      <c r="F26">
        <f t="shared" si="0"/>
        <v>1881.0704030107679</v>
      </c>
      <c r="G26">
        <f t="shared" si="1"/>
        <v>-21463.35027394968</v>
      </c>
      <c r="H26">
        <f t="shared" si="2"/>
        <v>99628.052457126207</v>
      </c>
      <c r="I26">
        <f t="shared" si="3"/>
        <v>13571.947542873793</v>
      </c>
      <c r="J26">
        <f t="shared" si="4"/>
        <v>13571.947542873793</v>
      </c>
      <c r="K26">
        <f t="shared" si="5"/>
        <v>184197760.106518</v>
      </c>
    </row>
    <row r="27" spans="1:11" x14ac:dyDescent="0.25">
      <c r="A27">
        <v>1994</v>
      </c>
      <c r="B27" t="s">
        <v>5</v>
      </c>
      <c r="C27">
        <v>134490</v>
      </c>
      <c r="D27">
        <v>13</v>
      </c>
      <c r="E27">
        <f t="shared" si="6"/>
        <v>138910.87624425162</v>
      </c>
      <c r="F27">
        <f t="shared" si="0"/>
        <v>3696.2572726711569</v>
      </c>
      <c r="G27">
        <f t="shared" si="1"/>
        <v>-8051.2499835723829</v>
      </c>
      <c r="H27">
        <f t="shared" si="2"/>
        <v>111800.16412924518</v>
      </c>
      <c r="I27">
        <f t="shared" si="3"/>
        <v>22689.835870754818</v>
      </c>
      <c r="J27">
        <f t="shared" si="4"/>
        <v>22689.835870754818</v>
      </c>
      <c r="K27">
        <f t="shared" si="5"/>
        <v>514828651.84179205</v>
      </c>
    </row>
    <row r="28" spans="1:11" x14ac:dyDescent="0.25">
      <c r="B28" t="s">
        <v>6</v>
      </c>
      <c r="C28">
        <v>159930</v>
      </c>
      <c r="D28">
        <v>14</v>
      </c>
      <c r="E28">
        <f t="shared" si="6"/>
        <v>146114.2278036788</v>
      </c>
      <c r="F28">
        <f t="shared" si="0"/>
        <v>5099.0949873735699</v>
      </c>
      <c r="G28">
        <f t="shared" si="1"/>
        <v>11010.09676691636</v>
      </c>
      <c r="H28">
        <f t="shared" si="2"/>
        <v>142394.52856621979</v>
      </c>
      <c r="I28">
        <f t="shared" si="3"/>
        <v>17535.471433780214</v>
      </c>
      <c r="J28">
        <f t="shared" si="4"/>
        <v>17535.471433780214</v>
      </c>
      <c r="K28">
        <f t="shared" si="5"/>
        <v>307492758.40492195</v>
      </c>
    </row>
    <row r="29" spans="1:11" x14ac:dyDescent="0.25">
      <c r="B29" t="s">
        <v>7</v>
      </c>
      <c r="C29">
        <v>174360</v>
      </c>
      <c r="D29">
        <v>15</v>
      </c>
      <c r="E29">
        <f t="shared" si="6"/>
        <v>150923.95215923575</v>
      </c>
      <c r="F29">
        <f t="shared" si="0"/>
        <v>4983.3467346469197</v>
      </c>
      <c r="G29">
        <f t="shared" si="1"/>
        <v>23667.544346217557</v>
      </c>
      <c r="H29">
        <f t="shared" si="2"/>
        <v>175806.85315908314</v>
      </c>
      <c r="I29">
        <f t="shared" si="3"/>
        <v>-1446.8531590831408</v>
      </c>
      <c r="J29">
        <f t="shared" si="4"/>
        <v>1446.8531590831408</v>
      </c>
      <c r="K29">
        <f t="shared" si="5"/>
        <v>2093384.0639488644</v>
      </c>
    </row>
    <row r="30" spans="1:11" x14ac:dyDescent="0.25">
      <c r="B30" t="s">
        <v>8</v>
      </c>
      <c r="C30">
        <v>218550</v>
      </c>
      <c r="D30">
        <v>16</v>
      </c>
      <c r="E30">
        <f t="shared" si="6"/>
        <v>164917.1494736133</v>
      </c>
      <c r="F30">
        <f t="shared" si="0"/>
        <v>8587.2869665391736</v>
      </c>
      <c r="G30">
        <f t="shared" si="1"/>
        <v>46424.970062602202</v>
      </c>
      <c r="H30">
        <f t="shared" si="2"/>
        <v>173500.74710134687</v>
      </c>
      <c r="I30">
        <f t="shared" si="3"/>
        <v>45049.252898653125</v>
      </c>
      <c r="J30">
        <f t="shared" si="4"/>
        <v>45049.252898653125</v>
      </c>
      <c r="K30">
        <f t="shared" si="5"/>
        <v>2029435186.7268071</v>
      </c>
    </row>
    <row r="31" spans="1:11" x14ac:dyDescent="0.25">
      <c r="B31" t="s">
        <v>9</v>
      </c>
      <c r="C31">
        <v>181640</v>
      </c>
      <c r="D31">
        <v>17</v>
      </c>
      <c r="E31">
        <f t="shared" si="6"/>
        <v>168432.80025819477</v>
      </c>
      <c r="F31">
        <f t="shared" si="0"/>
        <v>6558.6324937560894</v>
      </c>
      <c r="G31">
        <f t="shared" si="1"/>
        <v>17264.508687371395</v>
      </c>
      <c r="H31">
        <f t="shared" si="2"/>
        <v>206998.18090978853</v>
      </c>
      <c r="I31">
        <f t="shared" si="3"/>
        <v>-25358.180909788527</v>
      </c>
      <c r="J31">
        <f t="shared" si="4"/>
        <v>25358.180909788527</v>
      </c>
      <c r="K31">
        <f t="shared" si="5"/>
        <v>643037339.05356324</v>
      </c>
    </row>
    <row r="32" spans="1:11" x14ac:dyDescent="0.25">
      <c r="B32" t="s">
        <v>10</v>
      </c>
      <c r="C32">
        <v>177810</v>
      </c>
      <c r="D32">
        <v>18</v>
      </c>
      <c r="E32">
        <f t="shared" si="6"/>
        <v>165349.25974775574</v>
      </c>
      <c r="F32">
        <f t="shared" si="0"/>
        <v>2701.7632920780443</v>
      </c>
      <c r="G32">
        <f t="shared" si="1"/>
        <v>20174.478655600375</v>
      </c>
      <c r="H32">
        <f t="shared" si="2"/>
        <v>226020.86502097573</v>
      </c>
      <c r="I32">
        <f t="shared" si="3"/>
        <v>-48210.865020975732</v>
      </c>
      <c r="J32">
        <f t="shared" si="4"/>
        <v>48210.865020975732</v>
      </c>
      <c r="K32">
        <f t="shared" si="5"/>
        <v>2324287506.0707412</v>
      </c>
    </row>
    <row r="33" spans="1:11" x14ac:dyDescent="0.25">
      <c r="B33" t="s">
        <v>11</v>
      </c>
      <c r="C33">
        <v>153810</v>
      </c>
      <c r="D33">
        <v>19</v>
      </c>
      <c r="E33">
        <f t="shared" si="6"/>
        <v>158869.6840270198</v>
      </c>
      <c r="F33">
        <f t="shared" si="0"/>
        <v>-970.7723130475506</v>
      </c>
      <c r="G33">
        <f t="shared" si="1"/>
        <v>2285.3871832313848</v>
      </c>
      <c r="H33">
        <f t="shared" si="2"/>
        <v>199716.69506406994</v>
      </c>
      <c r="I33">
        <f t="shared" si="3"/>
        <v>-45906.695064069936</v>
      </c>
      <c r="J33">
        <f t="shared" si="4"/>
        <v>45906.695064069936</v>
      </c>
      <c r="K33">
        <f t="shared" si="5"/>
        <v>2107424651.705503</v>
      </c>
    </row>
    <row r="34" spans="1:11" x14ac:dyDescent="0.25">
      <c r="B34" t="s">
        <v>12</v>
      </c>
      <c r="C34">
        <v>24370</v>
      </c>
      <c r="D34">
        <v>20</v>
      </c>
      <c r="E34">
        <f t="shared" si="6"/>
        <v>153982.17103844014</v>
      </c>
      <c r="F34">
        <f t="shared" si="0"/>
        <v>-2537.4685832603955</v>
      </c>
      <c r="G34">
        <f t="shared" si="1"/>
        <v>-126478.77849801441</v>
      </c>
      <c r="H34">
        <f t="shared" si="2"/>
        <v>43953.703377660713</v>
      </c>
      <c r="I34">
        <f t="shared" si="3"/>
        <v>-19583.703377660713</v>
      </c>
      <c r="J34">
        <f t="shared" si="4"/>
        <v>19583.703377660713</v>
      </c>
      <c r="K34">
        <f t="shared" si="5"/>
        <v>383521437.98419964</v>
      </c>
    </row>
    <row r="35" spans="1:11" x14ac:dyDescent="0.25">
      <c r="B35" t="s">
        <v>13</v>
      </c>
      <c r="C35">
        <v>176640</v>
      </c>
      <c r="D35">
        <v>21</v>
      </c>
      <c r="E35">
        <f t="shared" si="6"/>
        <v>153642.35566960162</v>
      </c>
      <c r="F35">
        <f t="shared" si="0"/>
        <v>-1658.4072974916455</v>
      </c>
      <c r="G35">
        <f t="shared" si="1"/>
        <v>21239.521758860872</v>
      </c>
      <c r="H35">
        <f t="shared" si="2"/>
        <v>165651.73392789057</v>
      </c>
      <c r="I35">
        <f t="shared" si="3"/>
        <v>10988.266072109429</v>
      </c>
      <c r="J35">
        <f t="shared" si="4"/>
        <v>10988.266072109429</v>
      </c>
      <c r="K35">
        <f t="shared" si="5"/>
        <v>120741991.27147117</v>
      </c>
    </row>
    <row r="36" spans="1:11" x14ac:dyDescent="0.25">
      <c r="B36" t="s">
        <v>14</v>
      </c>
      <c r="C36">
        <v>184940</v>
      </c>
      <c r="D36">
        <v>22</v>
      </c>
      <c r="E36">
        <f t="shared" si="6"/>
        <v>157167.20105115449</v>
      </c>
      <c r="F36">
        <f t="shared" si="0"/>
        <v>414.89377412616363</v>
      </c>
      <c r="G36">
        <f t="shared" si="1"/>
        <v>23626.196805609885</v>
      </c>
      <c r="H36">
        <f t="shared" si="2"/>
        <v>159023.73660477737</v>
      </c>
      <c r="I36">
        <f t="shared" si="3"/>
        <v>25916.263395222632</v>
      </c>
      <c r="J36">
        <f t="shared" si="4"/>
        <v>25916.263395222632</v>
      </c>
      <c r="K36">
        <f t="shared" si="5"/>
        <v>671652708.37055647</v>
      </c>
    </row>
    <row r="37" spans="1:11" x14ac:dyDescent="0.25">
      <c r="B37" t="s">
        <v>15</v>
      </c>
      <c r="C37">
        <v>194200</v>
      </c>
      <c r="D37">
        <v>23</v>
      </c>
      <c r="E37">
        <f t="shared" si="6"/>
        <v>167191.17867437622</v>
      </c>
      <c r="F37">
        <f t="shared" si="0"/>
        <v>4258.527313764389</v>
      </c>
      <c r="G37">
        <f t="shared" si="1"/>
        <v>19321.554246347325</v>
      </c>
      <c r="H37">
        <f t="shared" si="2"/>
        <v>146154.58075452215</v>
      </c>
      <c r="I37">
        <f t="shared" si="3"/>
        <v>48045.419245477853</v>
      </c>
      <c r="J37">
        <f t="shared" si="4"/>
        <v>48045.419245477853</v>
      </c>
      <c r="K37">
        <f t="shared" si="5"/>
        <v>2308362310.4737339</v>
      </c>
    </row>
    <row r="38" spans="1:11" x14ac:dyDescent="0.25">
      <c r="B38" t="s">
        <v>16</v>
      </c>
      <c r="C38">
        <v>148560</v>
      </c>
      <c r="D38">
        <v>24</v>
      </c>
      <c r="E38">
        <f t="shared" si="6"/>
        <v>171164.43484530243</v>
      </c>
      <c r="F38">
        <f t="shared" si="0"/>
        <v>4144.4188566291168</v>
      </c>
      <c r="G38">
        <f t="shared" si="1"/>
        <v>-22376.217931031879</v>
      </c>
      <c r="H38">
        <f t="shared" si="2"/>
        <v>149986.35571419093</v>
      </c>
      <c r="I38">
        <f t="shared" si="3"/>
        <v>-1426.3557141909259</v>
      </c>
      <c r="J38">
        <f t="shared" si="4"/>
        <v>1426.3557141909259</v>
      </c>
      <c r="K38">
        <f t="shared" si="5"/>
        <v>2034490.6234051064</v>
      </c>
    </row>
    <row r="39" spans="1:11" x14ac:dyDescent="0.25">
      <c r="A39">
        <v>1995</v>
      </c>
      <c r="B39" t="s">
        <v>5</v>
      </c>
      <c r="C39">
        <v>181040</v>
      </c>
      <c r="D39">
        <v>25</v>
      </c>
      <c r="E39">
        <f t="shared" si="6"/>
        <v>178065.33295825971</v>
      </c>
      <c r="F39">
        <f t="shared" si="0"/>
        <v>5247.0105591603824</v>
      </c>
      <c r="G39">
        <f t="shared" si="1"/>
        <v>769.48363667775811</v>
      </c>
      <c r="H39">
        <f t="shared" si="2"/>
        <v>167257.60371835917</v>
      </c>
      <c r="I39">
        <f t="shared" si="3"/>
        <v>13782.396281640831</v>
      </c>
      <c r="J39">
        <f t="shared" si="4"/>
        <v>13782.396281640831</v>
      </c>
      <c r="K39">
        <f t="shared" si="5"/>
        <v>189954447.26418701</v>
      </c>
    </row>
    <row r="40" spans="1:11" x14ac:dyDescent="0.25">
      <c r="B40" t="s">
        <v>6</v>
      </c>
      <c r="C40">
        <v>179160</v>
      </c>
      <c r="D40">
        <v>26</v>
      </c>
      <c r="E40">
        <f t="shared" si="6"/>
        <v>180279.85546055279</v>
      </c>
      <c r="F40">
        <f t="shared" si="0"/>
        <v>4034.0153364134621</v>
      </c>
      <c r="G40">
        <f t="shared" si="1"/>
        <v>1306.1349849410399</v>
      </c>
      <c r="H40">
        <f t="shared" si="2"/>
        <v>194322.44028433645</v>
      </c>
      <c r="I40">
        <f t="shared" si="3"/>
        <v>-15162.440284336451</v>
      </c>
      <c r="J40">
        <f t="shared" si="4"/>
        <v>15162.440284336451</v>
      </c>
      <c r="K40">
        <f t="shared" si="5"/>
        <v>229899595.37606886</v>
      </c>
    </row>
    <row r="41" spans="1:11" x14ac:dyDescent="0.25">
      <c r="B41" t="s">
        <v>7</v>
      </c>
      <c r="C41">
        <v>207590</v>
      </c>
      <c r="D41">
        <v>27</v>
      </c>
      <c r="E41">
        <f t="shared" si="6"/>
        <v>184235.58776832948</v>
      </c>
      <c r="F41">
        <f t="shared" si="0"/>
        <v>4002.7021249587542</v>
      </c>
      <c r="G41">
        <f t="shared" si="1"/>
        <v>23417.038654579923</v>
      </c>
      <c r="H41">
        <f t="shared" si="2"/>
        <v>207981.41514318381</v>
      </c>
      <c r="I41">
        <f t="shared" si="3"/>
        <v>-391.41514318381087</v>
      </c>
      <c r="J41">
        <f t="shared" si="4"/>
        <v>391.41514318381087</v>
      </c>
      <c r="K41">
        <f t="shared" si="5"/>
        <v>153205.81431360316</v>
      </c>
    </row>
    <row r="42" spans="1:11" x14ac:dyDescent="0.25">
      <c r="B42" t="s">
        <v>8</v>
      </c>
      <c r="C42">
        <v>156870</v>
      </c>
      <c r="D42">
        <v>28</v>
      </c>
      <c r="E42">
        <f t="shared" si="6"/>
        <v>172679.63790211015</v>
      </c>
      <c r="F42">
        <f t="shared" si="0"/>
        <v>-2220.7586715124821</v>
      </c>
      <c r="G42">
        <f t="shared" si="1"/>
        <v>-3362.7163091676794</v>
      </c>
      <c r="H42">
        <f t="shared" si="2"/>
        <v>234663.25995589042</v>
      </c>
      <c r="I42">
        <f t="shared" si="3"/>
        <v>-77793.259955890418</v>
      </c>
      <c r="J42">
        <f t="shared" si="4"/>
        <v>77793.259955890418</v>
      </c>
      <c r="K42">
        <f t="shared" si="5"/>
        <v>6051791294.564744</v>
      </c>
    </row>
    <row r="43" spans="1:11" x14ac:dyDescent="0.25">
      <c r="B43" t="s">
        <v>9</v>
      </c>
      <c r="C43">
        <v>209260</v>
      </c>
      <c r="D43">
        <v>29</v>
      </c>
      <c r="E43">
        <f t="shared" si="6"/>
        <v>174766.20164700385</v>
      </c>
      <c r="F43">
        <f t="shared" si="0"/>
        <v>-497.82970495000711</v>
      </c>
      <c r="G43">
        <f t="shared" si="1"/>
        <v>31047.9404198712</v>
      </c>
      <c r="H43">
        <f t="shared" si="2"/>
        <v>187723.38791796906</v>
      </c>
      <c r="I43">
        <f t="shared" si="3"/>
        <v>21536.612082030944</v>
      </c>
      <c r="J43">
        <f t="shared" si="4"/>
        <v>21536.612082030944</v>
      </c>
      <c r="K43">
        <f t="shared" si="5"/>
        <v>463825659.97188127</v>
      </c>
    </row>
    <row r="44" spans="1:11" x14ac:dyDescent="0.25">
      <c r="B44" t="s">
        <v>10</v>
      </c>
      <c r="C44">
        <v>205260</v>
      </c>
      <c r="D44">
        <v>30</v>
      </c>
      <c r="E44">
        <f t="shared" si="6"/>
        <v>176431.801822523</v>
      </c>
      <c r="F44">
        <f t="shared" si="0"/>
        <v>367.54224723765731</v>
      </c>
      <c r="G44">
        <f t="shared" si="1"/>
        <v>27097.45427310167</v>
      </c>
      <c r="H44">
        <f t="shared" si="2"/>
        <v>194442.85059765421</v>
      </c>
      <c r="I44">
        <f t="shared" si="3"/>
        <v>10817.149402345793</v>
      </c>
      <c r="J44">
        <f t="shared" si="4"/>
        <v>10817.149402345793</v>
      </c>
      <c r="K44">
        <f t="shared" si="5"/>
        <v>117010721.19266994</v>
      </c>
    </row>
    <row r="45" spans="1:11" x14ac:dyDescent="0.25">
      <c r="B45" t="s">
        <v>11</v>
      </c>
      <c r="C45">
        <v>183660</v>
      </c>
      <c r="D45">
        <v>31</v>
      </c>
      <c r="E45">
        <f t="shared" si="6"/>
        <v>177714.39781916226</v>
      </c>
      <c r="F45">
        <f t="shared" si="0"/>
        <v>733.56374699829632</v>
      </c>
      <c r="G45">
        <f t="shared" si="1"/>
        <v>5213.5591813164692</v>
      </c>
      <c r="H45">
        <f t="shared" si="2"/>
        <v>179084.73125299206</v>
      </c>
      <c r="I45">
        <f t="shared" si="3"/>
        <v>4575.26874700794</v>
      </c>
      <c r="J45">
        <f t="shared" si="4"/>
        <v>4575.26874700794</v>
      </c>
      <c r="K45">
        <f t="shared" si="5"/>
        <v>20933084.107347604</v>
      </c>
    </row>
    <row r="46" spans="1:11" x14ac:dyDescent="0.25">
      <c r="B46" t="s">
        <v>12</v>
      </c>
      <c r="C46">
        <v>31230</v>
      </c>
      <c r="D46">
        <v>32</v>
      </c>
      <c r="E46">
        <f t="shared" si="6"/>
        <v>174300.12495253133</v>
      </c>
      <c r="F46">
        <f t="shared" si="0"/>
        <v>-925.57089845339283</v>
      </c>
      <c r="G46">
        <f t="shared" si="1"/>
        <v>-139751.85566162795</v>
      </c>
      <c r="H46">
        <f t="shared" si="2"/>
        <v>51969.183068146143</v>
      </c>
      <c r="I46">
        <f t="shared" si="3"/>
        <v>-20739.183068146143</v>
      </c>
      <c r="J46">
        <f t="shared" si="4"/>
        <v>20739.183068146143</v>
      </c>
      <c r="K46">
        <f t="shared" si="5"/>
        <v>430113714.33407968</v>
      </c>
    </row>
    <row r="47" spans="1:11" x14ac:dyDescent="0.25">
      <c r="B47" t="s">
        <v>13</v>
      </c>
      <c r="C47">
        <v>190650</v>
      </c>
      <c r="D47">
        <v>33</v>
      </c>
      <c r="E47">
        <f t="shared" si="6"/>
        <v>172581.73889149021</v>
      </c>
      <c r="F47">
        <f t="shared" si="0"/>
        <v>-1242.6969634884842</v>
      </c>
      <c r="G47">
        <f t="shared" si="1"/>
        <v>18702.513238580006</v>
      </c>
      <c r="H47">
        <f t="shared" si="2"/>
        <v>194614.07581293883</v>
      </c>
      <c r="I47">
        <f t="shared" si="3"/>
        <v>-3964.0758129388269</v>
      </c>
      <c r="J47">
        <f t="shared" si="4"/>
        <v>3964.0758129388269</v>
      </c>
      <c r="K47">
        <f t="shared" si="5"/>
        <v>15713897.05072662</v>
      </c>
    </row>
    <row r="48" spans="1:11" x14ac:dyDescent="0.25">
      <c r="B48" t="s">
        <v>14</v>
      </c>
      <c r="C48">
        <v>171030</v>
      </c>
      <c r="D48">
        <v>34</v>
      </c>
      <c r="E48">
        <f t="shared" si="6"/>
        <v>166551.99418127944</v>
      </c>
      <c r="F48">
        <f t="shared" si="0"/>
        <v>-3157.5160621773985</v>
      </c>
      <c r="G48">
        <f t="shared" si="1"/>
        <v>8307.6440160984221</v>
      </c>
      <c r="H48">
        <f t="shared" si="2"/>
        <v>194965.23873361162</v>
      </c>
      <c r="I48">
        <f t="shared" si="3"/>
        <v>-23935.238733611623</v>
      </c>
      <c r="J48">
        <f t="shared" si="4"/>
        <v>23935.238733611623</v>
      </c>
      <c r="K48">
        <f t="shared" si="5"/>
        <v>572895653.23498213</v>
      </c>
    </row>
    <row r="49" spans="1:11" x14ac:dyDescent="0.25">
      <c r="B49" t="s">
        <v>15</v>
      </c>
      <c r="C49">
        <v>166750</v>
      </c>
      <c r="D49">
        <v>35</v>
      </c>
      <c r="E49">
        <f t="shared" si="6"/>
        <v>160201.27164601217</v>
      </c>
      <c r="F49">
        <f t="shared" si="0"/>
        <v>-4434.7986514133463</v>
      </c>
      <c r="G49">
        <f t="shared" si="1"/>
        <v>9103.2935324597256</v>
      </c>
      <c r="H49">
        <f t="shared" si="2"/>
        <v>182716.03236544935</v>
      </c>
      <c r="I49">
        <f t="shared" si="3"/>
        <v>-15966.032365449355</v>
      </c>
      <c r="J49">
        <f t="shared" si="4"/>
        <v>15966.032365449355</v>
      </c>
      <c r="K49">
        <f t="shared" si="5"/>
        <v>254914189.49457633</v>
      </c>
    </row>
    <row r="50" spans="1:11" x14ac:dyDescent="0.25">
      <c r="B50" t="s">
        <v>16</v>
      </c>
      <c r="C50">
        <v>115990</v>
      </c>
      <c r="D50">
        <v>36</v>
      </c>
      <c r="E50">
        <f t="shared" si="6"/>
        <v>152286.42198188545</v>
      </c>
      <c r="F50">
        <f t="shared" si="0"/>
        <v>-5826.819056498698</v>
      </c>
      <c r="G50">
        <f t="shared" si="1"/>
        <v>-33512.381171714733</v>
      </c>
      <c r="H50">
        <f t="shared" si="2"/>
        <v>133390.25506356693</v>
      </c>
      <c r="I50">
        <f t="shared" si="3"/>
        <v>-17400.255063566932</v>
      </c>
      <c r="J50">
        <f t="shared" si="4"/>
        <v>17400.255063566932</v>
      </c>
      <c r="K50">
        <f t="shared" si="5"/>
        <v>302768876.27718669</v>
      </c>
    </row>
    <row r="51" spans="1:11" x14ac:dyDescent="0.25">
      <c r="A51">
        <v>1996</v>
      </c>
      <c r="B51" t="s">
        <v>5</v>
      </c>
      <c r="C51">
        <v>176250</v>
      </c>
      <c r="D51">
        <v>37</v>
      </c>
      <c r="E51">
        <f t="shared" si="6"/>
        <v>152263.78561297385</v>
      </c>
      <c r="F51">
        <f t="shared" si="0"/>
        <v>-3505.1459814638574</v>
      </c>
      <c r="G51">
        <f t="shared" si="1"/>
        <v>19342.868236956474</v>
      </c>
      <c r="H51">
        <f t="shared" si="2"/>
        <v>147229.08656206451</v>
      </c>
      <c r="I51">
        <f t="shared" si="3"/>
        <v>29020.913437935495</v>
      </c>
      <c r="J51">
        <f t="shared" si="4"/>
        <v>29020.913437935495</v>
      </c>
      <c r="K51">
        <f t="shared" si="5"/>
        <v>842213416.77214491</v>
      </c>
    </row>
    <row r="52" spans="1:11" x14ac:dyDescent="0.25">
      <c r="B52" t="s">
        <v>6</v>
      </c>
      <c r="C52">
        <v>173590</v>
      </c>
      <c r="D52">
        <v>38</v>
      </c>
      <c r="E52">
        <f t="shared" si="6"/>
        <v>153463.68470821978</v>
      </c>
      <c r="F52">
        <f t="shared" si="0"/>
        <v>-1623.1279507799431</v>
      </c>
      <c r="G52">
        <f t="shared" si="1"/>
        <v>16362.279230412385</v>
      </c>
      <c r="H52">
        <f t="shared" si="2"/>
        <v>150064.77461645103</v>
      </c>
      <c r="I52">
        <f t="shared" si="3"/>
        <v>23525.225383548968</v>
      </c>
      <c r="J52">
        <f t="shared" si="4"/>
        <v>23525.225383548968</v>
      </c>
      <c r="K52">
        <f t="shared" si="5"/>
        <v>553436229.34677672</v>
      </c>
    </row>
    <row r="53" spans="1:11" x14ac:dyDescent="0.25">
      <c r="B53" t="s">
        <v>7</v>
      </c>
      <c r="C53">
        <v>184360</v>
      </c>
      <c r="D53">
        <v>39</v>
      </c>
      <c r="E53">
        <f t="shared" si="6"/>
        <v>153661.03767503588</v>
      </c>
      <c r="F53">
        <f t="shared" si="0"/>
        <v>-894.93558374152326</v>
      </c>
      <c r="G53">
        <f t="shared" si="1"/>
        <v>29242.577590887278</v>
      </c>
      <c r="H53">
        <f t="shared" si="2"/>
        <v>175257.59541201976</v>
      </c>
      <c r="I53">
        <f t="shared" si="3"/>
        <v>9102.4045879802434</v>
      </c>
      <c r="J53">
        <f t="shared" si="4"/>
        <v>9102.4045879802434</v>
      </c>
      <c r="K53">
        <f t="shared" si="5"/>
        <v>82853769.283283785</v>
      </c>
    </row>
    <row r="54" spans="1:11" x14ac:dyDescent="0.25">
      <c r="B54" t="s">
        <v>8</v>
      </c>
      <c r="C54">
        <v>173710</v>
      </c>
      <c r="D54">
        <v>40</v>
      </c>
      <c r="E54">
        <f t="shared" si="6"/>
        <v>157627.42493486905</v>
      </c>
      <c r="F54">
        <f t="shared" si="0"/>
        <v>1049.5935536883526</v>
      </c>
      <c r="G54">
        <f t="shared" si="1"/>
        <v>12193.516790271224</v>
      </c>
      <c r="H54">
        <f t="shared" si="2"/>
        <v>149403.38578212669</v>
      </c>
      <c r="I54">
        <f t="shared" si="3"/>
        <v>24306.614217873313</v>
      </c>
      <c r="J54">
        <f t="shared" si="4"/>
        <v>24306.614217873313</v>
      </c>
      <c r="K54">
        <f t="shared" si="5"/>
        <v>590811494.73652112</v>
      </c>
    </row>
    <row r="55" spans="1:11" x14ac:dyDescent="0.25">
      <c r="B55" t="s">
        <v>9</v>
      </c>
      <c r="C55">
        <v>202940</v>
      </c>
      <c r="D55">
        <v>41</v>
      </c>
      <c r="E55">
        <f t="shared" si="6"/>
        <v>161320.02670687169</v>
      </c>
      <c r="F55">
        <f t="shared" si="0"/>
        <v>2106.7968410140688</v>
      </c>
      <c r="G55">
        <f t="shared" si="1"/>
        <v>39505.566718476883</v>
      </c>
      <c r="H55">
        <f t="shared" si="2"/>
        <v>189724.95890842861</v>
      </c>
      <c r="I55">
        <f t="shared" si="3"/>
        <v>13215.041091571387</v>
      </c>
      <c r="J55">
        <f t="shared" si="4"/>
        <v>13215.041091571387</v>
      </c>
      <c r="K55">
        <f t="shared" si="5"/>
        <v>174637311.05192029</v>
      </c>
    </row>
    <row r="56" spans="1:11" x14ac:dyDescent="0.25">
      <c r="B56" t="s">
        <v>10</v>
      </c>
      <c r="C56">
        <v>187720</v>
      </c>
      <c r="D56">
        <v>42</v>
      </c>
      <c r="E56">
        <f t="shared" si="6"/>
        <v>162865.96798368829</v>
      </c>
      <c r="F56">
        <f t="shared" si="0"/>
        <v>1882.4546153350784</v>
      </c>
      <c r="G56">
        <f t="shared" si="1"/>
        <v>25302.716467669707</v>
      </c>
      <c r="H56">
        <f t="shared" si="2"/>
        <v>190524.27782098742</v>
      </c>
      <c r="I56">
        <f t="shared" si="3"/>
        <v>-2804.2778209874232</v>
      </c>
      <c r="J56">
        <f t="shared" si="4"/>
        <v>2804.2778209874232</v>
      </c>
      <c r="K56">
        <f t="shared" si="5"/>
        <v>7863974.0972819701</v>
      </c>
    </row>
    <row r="57" spans="1:11" x14ac:dyDescent="0.25">
      <c r="B57" t="s">
        <v>11</v>
      </c>
      <c r="C57">
        <v>186420</v>
      </c>
      <c r="D57">
        <v>43</v>
      </c>
      <c r="E57">
        <f t="shared" si="6"/>
        <v>168040.02624295541</v>
      </c>
      <c r="F57">
        <f t="shared" si="0"/>
        <v>3199.0960729078979</v>
      </c>
      <c r="G57">
        <f t="shared" si="1"/>
        <v>15746.690841898964</v>
      </c>
      <c r="H57">
        <f t="shared" si="2"/>
        <v>169961.98178033982</v>
      </c>
      <c r="I57">
        <f t="shared" si="3"/>
        <v>16458.018219660182</v>
      </c>
      <c r="J57">
        <f t="shared" si="4"/>
        <v>16458.018219660182</v>
      </c>
      <c r="K57">
        <f t="shared" si="5"/>
        <v>270866363.71866649</v>
      </c>
    </row>
    <row r="58" spans="1:11" x14ac:dyDescent="0.25">
      <c r="B58" t="s">
        <v>12</v>
      </c>
      <c r="C58">
        <v>12490</v>
      </c>
      <c r="D58">
        <v>44</v>
      </c>
      <c r="E58">
        <f t="shared" si="6"/>
        <v>167439.66898501624</v>
      </c>
      <c r="F58">
        <f t="shared" si="0"/>
        <v>1679.3147405690679</v>
      </c>
      <c r="G58">
        <f t="shared" si="1"/>
        <v>-151910.10632033859</v>
      </c>
      <c r="H58">
        <f t="shared" si="2"/>
        <v>31487.266654235369</v>
      </c>
      <c r="I58">
        <f t="shared" si="3"/>
        <v>-18997.266654235369</v>
      </c>
      <c r="J58">
        <f t="shared" si="4"/>
        <v>18997.266654235369</v>
      </c>
      <c r="K58">
        <f t="shared" si="5"/>
        <v>360896140.3321231</v>
      </c>
    </row>
    <row r="59" spans="1:11" x14ac:dyDescent="0.25">
      <c r="B59" t="s">
        <v>13</v>
      </c>
      <c r="C59">
        <v>165270</v>
      </c>
      <c r="D59">
        <v>45</v>
      </c>
      <c r="E59">
        <f t="shared" si="6"/>
        <v>164608.68433275225</v>
      </c>
      <c r="F59">
        <f t="shared" si="0"/>
        <v>-124.80501656415356</v>
      </c>
      <c r="G59">
        <f t="shared" si="1"/>
        <v>4269.5551815141998</v>
      </c>
      <c r="H59">
        <f t="shared" si="2"/>
        <v>187821.4969641653</v>
      </c>
      <c r="I59">
        <f t="shared" si="3"/>
        <v>-22551.496964165301</v>
      </c>
      <c r="J59">
        <f t="shared" si="4"/>
        <v>22551.496964165301</v>
      </c>
      <c r="K59">
        <f t="shared" si="5"/>
        <v>508570015.32475674</v>
      </c>
    </row>
    <row r="60" spans="1:11" x14ac:dyDescent="0.25">
      <c r="B60" t="s">
        <v>14</v>
      </c>
      <c r="C60">
        <v>191680</v>
      </c>
      <c r="D60">
        <v>46</v>
      </c>
      <c r="E60">
        <f t="shared" si="6"/>
        <v>168261.57464973081</v>
      </c>
      <c r="F60">
        <f t="shared" si="0"/>
        <v>1386.2731168529331</v>
      </c>
      <c r="G60">
        <f t="shared" si="1"/>
        <v>20396.269083435032</v>
      </c>
      <c r="H60">
        <f t="shared" si="2"/>
        <v>172791.52333228654</v>
      </c>
      <c r="I60">
        <f t="shared" si="3"/>
        <v>18888.476667713461</v>
      </c>
      <c r="J60">
        <f t="shared" si="4"/>
        <v>18888.476667713461</v>
      </c>
      <c r="K60">
        <f t="shared" si="5"/>
        <v>356774550.82675582</v>
      </c>
    </row>
    <row r="61" spans="1:11" x14ac:dyDescent="0.25">
      <c r="B61" t="s">
        <v>15</v>
      </c>
      <c r="C61">
        <v>179500</v>
      </c>
      <c r="D61">
        <v>47</v>
      </c>
      <c r="E61">
        <f t="shared" si="6"/>
        <v>169797.61950677505</v>
      </c>
      <c r="F61">
        <f t="shared" si="0"/>
        <v>1446.1818129294552</v>
      </c>
      <c r="G61">
        <f t="shared" si="1"/>
        <v>9582.5631010719026</v>
      </c>
      <c r="H61">
        <f t="shared" si="2"/>
        <v>178751.14129904349</v>
      </c>
      <c r="I61">
        <f t="shared" si="3"/>
        <v>748.85870095650898</v>
      </c>
      <c r="J61">
        <f t="shared" si="4"/>
        <v>748.85870095650898</v>
      </c>
      <c r="K61">
        <f t="shared" si="5"/>
        <v>560789.35399827012</v>
      </c>
    </row>
    <row r="62" spans="1:11" x14ac:dyDescent="0.25">
      <c r="B62" t="s">
        <v>16</v>
      </c>
      <c r="C62">
        <v>116880</v>
      </c>
      <c r="D62">
        <v>48</v>
      </c>
      <c r="E62">
        <f t="shared" si="6"/>
        <v>167073.51729010657</v>
      </c>
      <c r="F62">
        <f t="shared" si="0"/>
        <v>-221.93179890972112</v>
      </c>
      <c r="G62">
        <f t="shared" si="1"/>
        <v>-46857.290066428206</v>
      </c>
      <c r="H62">
        <f t="shared" si="2"/>
        <v>137731.42014798976</v>
      </c>
      <c r="I62">
        <f t="shared" si="3"/>
        <v>-20851.42014798976</v>
      </c>
      <c r="J62">
        <f t="shared" si="4"/>
        <v>20851.42014798976</v>
      </c>
      <c r="K62">
        <f t="shared" si="5"/>
        <v>434781722.18799329</v>
      </c>
    </row>
    <row r="63" spans="1:11" x14ac:dyDescent="0.25">
      <c r="A63">
        <v>1997</v>
      </c>
      <c r="B63" t="s">
        <v>5</v>
      </c>
      <c r="C63">
        <v>181020</v>
      </c>
      <c r="D63">
        <v>49</v>
      </c>
      <c r="E63">
        <f t="shared" si="6"/>
        <v>165816.6947455662</v>
      </c>
      <c r="F63">
        <f t="shared" si="0"/>
        <v>-635.88809716197909</v>
      </c>
      <c r="G63">
        <f t="shared" si="1"/>
        <v>16031.217850938334</v>
      </c>
      <c r="H63">
        <f t="shared" si="2"/>
        <v>186194.45372815331</v>
      </c>
      <c r="I63">
        <f t="shared" si="3"/>
        <v>-5174.4537281533121</v>
      </c>
      <c r="J63">
        <f t="shared" si="4"/>
        <v>5174.4537281533121</v>
      </c>
      <c r="K63">
        <f t="shared" si="5"/>
        <v>26774971.384799711</v>
      </c>
    </row>
    <row r="64" spans="1:11" x14ac:dyDescent="0.25">
      <c r="B64" t="s">
        <v>6</v>
      </c>
      <c r="C64">
        <v>155610</v>
      </c>
      <c r="D64">
        <v>50</v>
      </c>
      <c r="E64">
        <f t="shared" si="6"/>
        <v>159994.18947264089</v>
      </c>
      <c r="F64">
        <f t="shared" si="0"/>
        <v>-2710.5349674673107</v>
      </c>
      <c r="G64">
        <f t="shared" si="1"/>
        <v>-234.89573203023883</v>
      </c>
      <c r="H64">
        <f t="shared" si="2"/>
        <v>181543.08587881661</v>
      </c>
      <c r="I64">
        <f t="shared" si="3"/>
        <v>-25933.085878816608</v>
      </c>
      <c r="J64">
        <f t="shared" si="4"/>
        <v>25933.085878816608</v>
      </c>
      <c r="K64">
        <f t="shared" si="5"/>
        <v>672524943.19807732</v>
      </c>
    </row>
    <row r="65" spans="1:11" x14ac:dyDescent="0.25">
      <c r="B65" t="s">
        <v>7</v>
      </c>
      <c r="C65">
        <v>175220</v>
      </c>
      <c r="D65">
        <v>51</v>
      </c>
      <c r="E65">
        <f t="shared" si="6"/>
        <v>155022.40808596142</v>
      </c>
      <c r="F65">
        <f t="shared" si="0"/>
        <v>-3615.0335351521762</v>
      </c>
      <c r="G65">
        <f t="shared" si="1"/>
        <v>22006.589049408321</v>
      </c>
      <c r="H65">
        <f t="shared" si="2"/>
        <v>186526.23209606088</v>
      </c>
      <c r="I65">
        <f t="shared" si="3"/>
        <v>-11306.232096060878</v>
      </c>
      <c r="J65">
        <f t="shared" si="4"/>
        <v>11306.232096060878</v>
      </c>
      <c r="K65">
        <f t="shared" si="5"/>
        <v>127830884.20999715</v>
      </c>
    </row>
    <row r="66" spans="1:11" x14ac:dyDescent="0.25">
      <c r="B66" t="s">
        <v>8</v>
      </c>
      <c r="C66">
        <v>195960</v>
      </c>
      <c r="D66">
        <v>52</v>
      </c>
      <c r="E66">
        <f t="shared" si="6"/>
        <v>157879.19628259316</v>
      </c>
      <c r="F66">
        <f t="shared" si="0"/>
        <v>-1026.3048424386109</v>
      </c>
      <c r="G66">
        <f t="shared" si="1"/>
        <v>32903.346331979723</v>
      </c>
      <c r="H66">
        <f t="shared" si="2"/>
        <v>163600.89134108045</v>
      </c>
      <c r="I66">
        <f t="shared" si="3"/>
        <v>32359.108658919547</v>
      </c>
      <c r="J66">
        <f t="shared" si="4"/>
        <v>32359.108658919547</v>
      </c>
      <c r="K66">
        <f t="shared" si="5"/>
        <v>1047111913.199762</v>
      </c>
    </row>
    <row r="67" spans="1:11" x14ac:dyDescent="0.25">
      <c r="B67" t="s">
        <v>9</v>
      </c>
      <c r="C67">
        <v>196510</v>
      </c>
      <c r="D67">
        <v>53</v>
      </c>
      <c r="E67">
        <f t="shared" si="6"/>
        <v>156883.19980842827</v>
      </c>
      <c r="F67">
        <f t="shared" si="0"/>
        <v>-1014.1814951291215</v>
      </c>
      <c r="G67">
        <f t="shared" si="1"/>
        <v>39602.553496952765</v>
      </c>
      <c r="H67">
        <f t="shared" si="2"/>
        <v>196358.45815863143</v>
      </c>
      <c r="I67">
        <f t="shared" si="3"/>
        <v>151.54184136856929</v>
      </c>
      <c r="J67">
        <f t="shared" si="4"/>
        <v>151.54184136856929</v>
      </c>
      <c r="K67">
        <f t="shared" si="5"/>
        <v>22964.929685376621</v>
      </c>
    </row>
    <row r="68" spans="1:11" x14ac:dyDescent="0.25">
      <c r="B68" t="s">
        <v>10</v>
      </c>
      <c r="C68">
        <v>192470</v>
      </c>
      <c r="D68">
        <v>54</v>
      </c>
      <c r="E68">
        <f t="shared" si="6"/>
        <v>158128.67135710537</v>
      </c>
      <c r="F68">
        <f t="shared" si="0"/>
        <v>-110.32027760663203</v>
      </c>
      <c r="G68">
        <f t="shared" si="1"/>
        <v>32533.606207849647</v>
      </c>
      <c r="H68">
        <f t="shared" si="2"/>
        <v>181171.73478096884</v>
      </c>
      <c r="I68">
        <f t="shared" si="3"/>
        <v>11298.265219031164</v>
      </c>
      <c r="J68">
        <f t="shared" si="4"/>
        <v>11298.265219031164</v>
      </c>
      <c r="K68">
        <f t="shared" si="5"/>
        <v>127650796.95956931</v>
      </c>
    </row>
    <row r="69" spans="1:11" x14ac:dyDescent="0.25">
      <c r="B69" t="s">
        <v>11</v>
      </c>
      <c r="C69">
        <v>179660</v>
      </c>
      <c r="D69">
        <v>55</v>
      </c>
      <c r="E69">
        <f t="shared" si="6"/>
        <v>159197.34269521921</v>
      </c>
      <c r="F69">
        <f t="shared" si="0"/>
        <v>361.27636868155673</v>
      </c>
      <c r="G69">
        <f t="shared" si="1"/>
        <v>19519.464012204426</v>
      </c>
      <c r="H69">
        <f t="shared" si="2"/>
        <v>173765.0419213977</v>
      </c>
      <c r="I69">
        <f t="shared" si="3"/>
        <v>5894.9580786022998</v>
      </c>
      <c r="J69">
        <f t="shared" si="4"/>
        <v>5894.9580786022998</v>
      </c>
      <c r="K69">
        <f t="shared" si="5"/>
        <v>34750530.748478517</v>
      </c>
    </row>
    <row r="70" spans="1:11" x14ac:dyDescent="0.25">
      <c r="B70" t="s">
        <v>12</v>
      </c>
      <c r="C70">
        <v>36410</v>
      </c>
      <c r="D70">
        <v>56</v>
      </c>
      <c r="E70">
        <f t="shared" si="6"/>
        <v>165310.91651518835</v>
      </c>
      <c r="F70">
        <f t="shared" si="0"/>
        <v>2662.1953491965905</v>
      </c>
      <c r="G70">
        <f t="shared" si="1"/>
        <v>-133502.7544762184</v>
      </c>
      <c r="H70">
        <f t="shared" si="2"/>
        <v>7648.5127435621689</v>
      </c>
      <c r="I70">
        <f t="shared" si="3"/>
        <v>28761.487256437831</v>
      </c>
      <c r="J70">
        <f t="shared" si="4"/>
        <v>28761.487256437831</v>
      </c>
      <c r="K70">
        <f t="shared" si="5"/>
        <v>827223149.2022357</v>
      </c>
    </row>
    <row r="71" spans="1:11" x14ac:dyDescent="0.25">
      <c r="B71" t="s">
        <v>13</v>
      </c>
      <c r="C71">
        <v>201690</v>
      </c>
      <c r="D71">
        <v>57</v>
      </c>
      <c r="E71">
        <f t="shared" si="6"/>
        <v>173862.57845520513</v>
      </c>
      <c r="F71">
        <f t="shared" si="0"/>
        <v>5017.9819855246678</v>
      </c>
      <c r="G71">
        <f t="shared" si="1"/>
        <v>23115.848272138737</v>
      </c>
      <c r="H71">
        <f t="shared" si="2"/>
        <v>172242.66704589914</v>
      </c>
      <c r="I71">
        <f t="shared" si="3"/>
        <v>29447.332954100857</v>
      </c>
      <c r="J71">
        <f t="shared" si="4"/>
        <v>29447.332954100857</v>
      </c>
      <c r="K71">
        <f t="shared" si="5"/>
        <v>867145418.10967433</v>
      </c>
    </row>
    <row r="72" spans="1:11" x14ac:dyDescent="0.25">
      <c r="B72" t="s">
        <v>14</v>
      </c>
      <c r="C72">
        <v>216780</v>
      </c>
      <c r="D72">
        <v>58</v>
      </c>
      <c r="E72">
        <f t="shared" si="6"/>
        <v>182381.19453589685</v>
      </c>
      <c r="F72">
        <f t="shared" si="0"/>
        <v>6418.2356235914876</v>
      </c>
      <c r="G72">
        <f t="shared" si="1"/>
        <v>31598.298187969529</v>
      </c>
      <c r="H72">
        <f t="shared" si="2"/>
        <v>199276.82952416484</v>
      </c>
      <c r="I72">
        <f t="shared" si="3"/>
        <v>17503.170475835155</v>
      </c>
      <c r="J72">
        <f t="shared" si="4"/>
        <v>17503.170475835155</v>
      </c>
      <c r="K72">
        <f t="shared" si="5"/>
        <v>306360976.70614743</v>
      </c>
    </row>
    <row r="73" spans="1:11" x14ac:dyDescent="0.25">
      <c r="B73" t="s">
        <v>15</v>
      </c>
      <c r="C73">
        <v>194190</v>
      </c>
      <c r="D73">
        <v>59</v>
      </c>
      <c r="E73">
        <f t="shared" si="6"/>
        <v>187961.03150737632</v>
      </c>
      <c r="F73">
        <f t="shared" si="0"/>
        <v>6082.8761627466793</v>
      </c>
      <c r="G73">
        <f t="shared" si="1"/>
        <v>6899.6874143133246</v>
      </c>
      <c r="H73">
        <f t="shared" si="2"/>
        <v>198381.99326056024</v>
      </c>
      <c r="I73">
        <f t="shared" si="3"/>
        <v>-4191.9932605602371</v>
      </c>
      <c r="J73">
        <f t="shared" si="4"/>
        <v>4191.9932605602371</v>
      </c>
      <c r="K73">
        <f t="shared" si="5"/>
        <v>17572807.496582448</v>
      </c>
    </row>
    <row r="74" spans="1:11" x14ac:dyDescent="0.25">
      <c r="B74" t="s">
        <v>16</v>
      </c>
      <c r="C74">
        <v>147960</v>
      </c>
      <c r="D74">
        <v>60</v>
      </c>
      <c r="E74">
        <f t="shared" si="6"/>
        <v>194198.58414938406</v>
      </c>
      <c r="F74">
        <f t="shared" si="0"/>
        <v>6144.7467544511019</v>
      </c>
      <c r="G74">
        <f t="shared" si="1"/>
        <v>-46362.325332792883</v>
      </c>
      <c r="H74">
        <f t="shared" si="2"/>
        <v>147186.61760369479</v>
      </c>
      <c r="I74">
        <f t="shared" si="3"/>
        <v>773.38239630521275</v>
      </c>
      <c r="J74">
        <f t="shared" si="4"/>
        <v>773.38239630521275</v>
      </c>
      <c r="K74">
        <f t="shared" si="5"/>
        <v>598120.33091479319</v>
      </c>
    </row>
    <row r="75" spans="1:11" x14ac:dyDescent="0.25">
      <c r="A75">
        <v>1998</v>
      </c>
      <c r="B75" t="s">
        <v>5</v>
      </c>
      <c r="C75">
        <v>182630</v>
      </c>
      <c r="D75">
        <v>61</v>
      </c>
      <c r="E75">
        <f t="shared" si="6"/>
        <v>193594.42115288047</v>
      </c>
      <c r="F75">
        <f t="shared" si="0"/>
        <v>3445.1828540692277</v>
      </c>
      <c r="G75">
        <f t="shared" si="1"/>
        <v>-5565.2933521167142</v>
      </c>
      <c r="H75">
        <f t="shared" si="2"/>
        <v>216374.54875477348</v>
      </c>
      <c r="I75">
        <f t="shared" si="3"/>
        <v>-33744.548754773481</v>
      </c>
      <c r="J75">
        <f t="shared" si="4"/>
        <v>33744.548754773481</v>
      </c>
      <c r="K75">
        <f t="shared" si="5"/>
        <v>1138694570.6632845</v>
      </c>
    </row>
    <row r="76" spans="1:11" x14ac:dyDescent="0.25">
      <c r="B76" t="s">
        <v>6</v>
      </c>
      <c r="C76">
        <v>191620</v>
      </c>
      <c r="D76">
        <v>62</v>
      </c>
      <c r="E76">
        <f t="shared" si="6"/>
        <v>196002.66235196582</v>
      </c>
      <c r="F76">
        <f t="shared" si="0"/>
        <v>3030.406192075674</v>
      </c>
      <c r="G76">
        <f t="shared" si="1"/>
        <v>-3553.1090279787013</v>
      </c>
      <c r="H76">
        <f t="shared" si="2"/>
        <v>196804.70827491945</v>
      </c>
      <c r="I76">
        <f t="shared" si="3"/>
        <v>-5184.7082749194524</v>
      </c>
      <c r="J76">
        <f t="shared" si="4"/>
        <v>5184.7082749194524</v>
      </c>
      <c r="K76">
        <f t="shared" si="5"/>
        <v>26881199.896018244</v>
      </c>
    </row>
    <row r="77" spans="1:11" x14ac:dyDescent="0.25">
      <c r="B77" t="s">
        <v>7</v>
      </c>
      <c r="C77">
        <v>213540</v>
      </c>
      <c r="D77">
        <v>63</v>
      </c>
      <c r="E77">
        <f t="shared" si="6"/>
        <v>197533.13702535152</v>
      </c>
      <c r="F77">
        <f t="shared" si="0"/>
        <v>2430.4335845996852</v>
      </c>
      <c r="G77">
        <f t="shared" si="1"/>
        <v>17206.808189600448</v>
      </c>
      <c r="H77">
        <f t="shared" si="2"/>
        <v>221039.65759344981</v>
      </c>
      <c r="I77">
        <f t="shared" si="3"/>
        <v>-7499.6575934498105</v>
      </c>
      <c r="J77">
        <f t="shared" si="4"/>
        <v>7499.6575934498105</v>
      </c>
      <c r="K77">
        <f t="shared" si="5"/>
        <v>56244864.018989407</v>
      </c>
    </row>
    <row r="78" spans="1:11" x14ac:dyDescent="0.25">
      <c r="B78" t="s">
        <v>8</v>
      </c>
      <c r="C78">
        <v>196140</v>
      </c>
      <c r="D78">
        <v>64</v>
      </c>
      <c r="E78">
        <f t="shared" si="6"/>
        <v>192618.18722156505</v>
      </c>
      <c r="F78">
        <f t="shared" si="0"/>
        <v>-507.71977075477662</v>
      </c>
      <c r="G78">
        <f t="shared" si="1"/>
        <v>9398.1194891439027</v>
      </c>
      <c r="H78">
        <f t="shared" si="2"/>
        <v>232866.91694193095</v>
      </c>
      <c r="I78">
        <f t="shared" si="3"/>
        <v>-36726.916941930947</v>
      </c>
      <c r="J78">
        <f t="shared" si="4"/>
        <v>36726.916941930947</v>
      </c>
      <c r="K78">
        <f t="shared" si="5"/>
        <v>1348866428.0594945</v>
      </c>
    </row>
    <row r="79" spans="1:11" x14ac:dyDescent="0.25">
      <c r="B79" t="s">
        <v>9</v>
      </c>
      <c r="C79">
        <v>205900</v>
      </c>
      <c r="D79">
        <v>65</v>
      </c>
      <c r="E79">
        <f t="shared" si="6"/>
        <v>186947.86326125768</v>
      </c>
      <c r="F79">
        <f t="shared" si="0"/>
        <v>-2572.7614465758156</v>
      </c>
      <c r="G79">
        <f t="shared" si="1"/>
        <v>23082.22009038441</v>
      </c>
      <c r="H79">
        <f t="shared" si="2"/>
        <v>231713.02094776306</v>
      </c>
      <c r="I79">
        <f t="shared" si="3"/>
        <v>-25813.020947763056</v>
      </c>
      <c r="J79">
        <f t="shared" si="4"/>
        <v>25813.020947763056</v>
      </c>
      <c r="K79">
        <f t="shared" si="5"/>
        <v>666312050.44965434</v>
      </c>
    </row>
    <row r="80" spans="1:11" x14ac:dyDescent="0.25">
      <c r="B80" t="s">
        <v>10</v>
      </c>
      <c r="C80">
        <v>221080</v>
      </c>
      <c r="D80">
        <v>66</v>
      </c>
      <c r="E80">
        <f t="shared" si="6"/>
        <v>185209.36021017557</v>
      </c>
      <c r="F80">
        <f t="shared" ref="F80:F122" si="7">$N$2*(E80-E79)+(1-$N$2)*F79</f>
        <v>-2239.0580883783327</v>
      </c>
      <c r="G80">
        <f t="shared" ref="G80:G122" si="8">$N$3*(C80-E80)+(1-$N$3)*G68</f>
        <v>35203.233073429474</v>
      </c>
      <c r="H80">
        <f t="shared" ref="H80:H122" si="9">E79+F79+G68</f>
        <v>216908.70802253153</v>
      </c>
      <c r="I80">
        <f t="shared" ref="I80:I122" si="10">C80-H80</f>
        <v>4171.2919774684706</v>
      </c>
      <c r="J80">
        <f t="shared" ref="J80:J122" si="11">ABS(I80)</f>
        <v>4171.2919774684706</v>
      </c>
      <c r="K80">
        <f t="shared" ref="K80:K122" si="12">I80^2</f>
        <v>17399676.761292823</v>
      </c>
    </row>
    <row r="81" spans="1:11" x14ac:dyDescent="0.25">
      <c r="B81" t="s">
        <v>11</v>
      </c>
      <c r="C81">
        <v>200220</v>
      </c>
      <c r="D81">
        <v>67</v>
      </c>
      <c r="E81">
        <f t="shared" ref="E81:E122" si="13">$N$1*(C81-G69)+(1-$N$1)*(E80+F80)</f>
        <v>182516.34889499692</v>
      </c>
      <c r="F81">
        <f t="shared" si="7"/>
        <v>-2420.6393790984598</v>
      </c>
      <c r="G81">
        <f t="shared" si="8"/>
        <v>18066.813686443351</v>
      </c>
      <c r="H81">
        <f t="shared" si="9"/>
        <v>202489.76613400166</v>
      </c>
      <c r="I81">
        <f t="shared" si="10"/>
        <v>-2269.7661340016639</v>
      </c>
      <c r="J81">
        <f t="shared" si="11"/>
        <v>2269.7661340016639</v>
      </c>
      <c r="K81">
        <f t="shared" si="12"/>
        <v>5151838.3030608594</v>
      </c>
    </row>
    <row r="82" spans="1:11" x14ac:dyDescent="0.25">
      <c r="B82" t="s">
        <v>12</v>
      </c>
      <c r="C82">
        <v>60190</v>
      </c>
      <c r="D82">
        <v>68</v>
      </c>
      <c r="E82">
        <f t="shared" si="13"/>
        <v>182815.11850796244</v>
      </c>
      <c r="F82">
        <f t="shared" si="7"/>
        <v>-1332.8757822728664</v>
      </c>
      <c r="G82">
        <f t="shared" si="8"/>
        <v>-124800.64570161363</v>
      </c>
      <c r="H82">
        <f t="shared" si="9"/>
        <v>46592.955039680062</v>
      </c>
      <c r="I82">
        <f t="shared" si="10"/>
        <v>13597.044960319938</v>
      </c>
      <c r="J82">
        <f t="shared" si="11"/>
        <v>13597.044960319938</v>
      </c>
      <c r="K82">
        <f t="shared" si="12"/>
        <v>184879631.65296182</v>
      </c>
    </row>
    <row r="83" spans="1:11" x14ac:dyDescent="0.25">
      <c r="B83" t="s">
        <v>13</v>
      </c>
      <c r="C83">
        <v>207430</v>
      </c>
      <c r="D83">
        <v>69</v>
      </c>
      <c r="E83">
        <f t="shared" si="13"/>
        <v>182048.62452612392</v>
      </c>
      <c r="F83">
        <f t="shared" si="7"/>
        <v>-1106.3230620991269</v>
      </c>
      <c r="G83">
        <f t="shared" si="8"/>
        <v>24928.27003352861</v>
      </c>
      <c r="H83">
        <f t="shared" si="9"/>
        <v>204598.09099782832</v>
      </c>
      <c r="I83">
        <f t="shared" si="10"/>
        <v>2831.9090021716838</v>
      </c>
      <c r="J83">
        <f t="shared" si="11"/>
        <v>2831.9090021716838</v>
      </c>
      <c r="K83">
        <f t="shared" si="12"/>
        <v>8019708.5965810223</v>
      </c>
    </row>
    <row r="84" spans="1:11" x14ac:dyDescent="0.25">
      <c r="B84" t="s">
        <v>14</v>
      </c>
      <c r="C84">
        <v>217990</v>
      </c>
      <c r="D84">
        <v>70</v>
      </c>
      <c r="E84">
        <f t="shared" si="13"/>
        <v>182032.18153362593</v>
      </c>
      <c r="F84">
        <f t="shared" si="7"/>
        <v>-670.37103425867303</v>
      </c>
      <c r="G84">
        <f t="shared" si="8"/>
        <v>35085.914410693164</v>
      </c>
      <c r="H84">
        <f t="shared" si="9"/>
        <v>212540.5996519943</v>
      </c>
      <c r="I84">
        <f t="shared" si="10"/>
        <v>5449.4003480056999</v>
      </c>
      <c r="J84">
        <f t="shared" si="11"/>
        <v>5449.4003480056999</v>
      </c>
      <c r="K84">
        <f t="shared" si="12"/>
        <v>29695964.152844645</v>
      </c>
    </row>
    <row r="85" spans="1:11" x14ac:dyDescent="0.25">
      <c r="B85" t="s">
        <v>15</v>
      </c>
      <c r="C85">
        <v>210580</v>
      </c>
      <c r="D85">
        <v>71</v>
      </c>
      <c r="E85">
        <f t="shared" si="13"/>
        <v>185825.51091663114</v>
      </c>
      <c r="F85">
        <f t="shared" si="7"/>
        <v>1115.1091326468818</v>
      </c>
      <c r="G85">
        <f t="shared" si="8"/>
        <v>21183.52874955775</v>
      </c>
      <c r="H85">
        <f t="shared" si="9"/>
        <v>188261.49791368056</v>
      </c>
      <c r="I85">
        <f t="shared" si="10"/>
        <v>22318.502086319437</v>
      </c>
      <c r="J85">
        <f t="shared" si="11"/>
        <v>22318.502086319437</v>
      </c>
      <c r="K85">
        <f t="shared" si="12"/>
        <v>498115535.37704504</v>
      </c>
    </row>
    <row r="86" spans="1:11" x14ac:dyDescent="0.25">
      <c r="B86" t="s">
        <v>16</v>
      </c>
      <c r="C86">
        <v>164530</v>
      </c>
      <c r="D86">
        <v>72</v>
      </c>
      <c r="E86">
        <f t="shared" si="13"/>
        <v>191730.96110598103</v>
      </c>
      <c r="F86">
        <f t="shared" si="7"/>
        <v>3031.245555328082</v>
      </c>
      <c r="G86">
        <f t="shared" si="8"/>
        <v>-31033.233951343398</v>
      </c>
      <c r="H86">
        <f t="shared" si="9"/>
        <v>140578.29471648514</v>
      </c>
      <c r="I86">
        <f t="shared" si="10"/>
        <v>23951.705283514864</v>
      </c>
      <c r="J86">
        <f t="shared" si="11"/>
        <v>23951.705283514864</v>
      </c>
      <c r="K86">
        <f t="shared" si="12"/>
        <v>573684185.98835385</v>
      </c>
    </row>
    <row r="87" spans="1:11" x14ac:dyDescent="0.25">
      <c r="A87">
        <v>1999</v>
      </c>
      <c r="B87" t="s">
        <v>5</v>
      </c>
      <c r="C87">
        <v>191620</v>
      </c>
      <c r="D87">
        <v>73</v>
      </c>
      <c r="E87">
        <f t="shared" si="13"/>
        <v>195246.82399947065</v>
      </c>
      <c r="F87">
        <f t="shared" si="7"/>
        <v>3225.0924905926995</v>
      </c>
      <c r="G87">
        <f t="shared" si="8"/>
        <v>-4014.5178699998651</v>
      </c>
      <c r="H87">
        <f t="shared" si="9"/>
        <v>189196.9133091924</v>
      </c>
      <c r="I87">
        <f t="shared" si="10"/>
        <v>2423.0866908075986</v>
      </c>
      <c r="J87">
        <f t="shared" si="11"/>
        <v>2423.0866908075986</v>
      </c>
      <c r="K87">
        <f t="shared" si="12"/>
        <v>5871349.1111689191</v>
      </c>
    </row>
    <row r="88" spans="1:11" x14ac:dyDescent="0.25">
      <c r="B88" t="s">
        <v>6</v>
      </c>
      <c r="C88">
        <v>214600</v>
      </c>
      <c r="D88">
        <v>74</v>
      </c>
      <c r="E88">
        <f t="shared" si="13"/>
        <v>202408.15499764646</v>
      </c>
      <c r="F88">
        <f t="shared" si="7"/>
        <v>4799.5878936259423</v>
      </c>
      <c r="G88">
        <f t="shared" si="8"/>
        <v>9042.8541962870931</v>
      </c>
      <c r="H88">
        <f t="shared" si="9"/>
        <v>194918.80746208466</v>
      </c>
      <c r="I88">
        <f t="shared" si="10"/>
        <v>19681.19253791534</v>
      </c>
      <c r="J88">
        <f t="shared" si="11"/>
        <v>19681.19253791534</v>
      </c>
      <c r="K88">
        <f t="shared" si="12"/>
        <v>387349339.71449447</v>
      </c>
    </row>
    <row r="89" spans="1:11" x14ac:dyDescent="0.25">
      <c r="B89" t="s">
        <v>7</v>
      </c>
      <c r="C89">
        <v>230990</v>
      </c>
      <c r="D89">
        <v>75</v>
      </c>
      <c r="E89">
        <f t="shared" si="13"/>
        <v>208522.83267509786</v>
      </c>
      <c r="F89">
        <f t="shared" si="7"/>
        <v>5325.6238071561256</v>
      </c>
      <c r="G89">
        <f t="shared" si="8"/>
        <v>21415.095497841805</v>
      </c>
      <c r="H89">
        <f t="shared" si="9"/>
        <v>224414.55108087286</v>
      </c>
      <c r="I89">
        <f t="shared" si="10"/>
        <v>6575.4489191271423</v>
      </c>
      <c r="J89">
        <f t="shared" si="11"/>
        <v>6575.4489191271423</v>
      </c>
      <c r="K89">
        <f t="shared" si="12"/>
        <v>43236528.488050304</v>
      </c>
    </row>
    <row r="90" spans="1:11" x14ac:dyDescent="0.25">
      <c r="B90" t="s">
        <v>8</v>
      </c>
      <c r="C90">
        <v>228600</v>
      </c>
      <c r="D90">
        <v>76</v>
      </c>
      <c r="E90">
        <f t="shared" si="13"/>
        <v>214919.14128797443</v>
      </c>
      <c r="F90">
        <f t="shared" si="7"/>
        <v>5753.8977294443048</v>
      </c>
      <c r="G90">
        <f t="shared" si="8"/>
        <v>12824.310867449236</v>
      </c>
      <c r="H90">
        <f t="shared" si="9"/>
        <v>223246.57597139789</v>
      </c>
      <c r="I90">
        <f t="shared" si="10"/>
        <v>5353.4240286021086</v>
      </c>
      <c r="J90">
        <f t="shared" si="11"/>
        <v>5353.4240286021086</v>
      </c>
      <c r="K90">
        <f t="shared" si="12"/>
        <v>28659148.83001443</v>
      </c>
    </row>
    <row r="91" spans="1:11" x14ac:dyDescent="0.25">
      <c r="B91" t="s">
        <v>9</v>
      </c>
      <c r="C91">
        <v>221610</v>
      </c>
      <c r="D91">
        <v>77</v>
      </c>
      <c r="E91">
        <f t="shared" si="13"/>
        <v>216243.98719585815</v>
      </c>
      <c r="F91">
        <f t="shared" si="7"/>
        <v>3982.27700082007</v>
      </c>
      <c r="G91">
        <f t="shared" si="8"/>
        <v>8909.2542613903606</v>
      </c>
      <c r="H91">
        <f t="shared" si="9"/>
        <v>243755.25910780317</v>
      </c>
      <c r="I91">
        <f t="shared" si="10"/>
        <v>-22145.259107803169</v>
      </c>
      <c r="J91">
        <f t="shared" si="11"/>
        <v>22145.259107803169</v>
      </c>
      <c r="K91">
        <f t="shared" si="12"/>
        <v>490412500.95173919</v>
      </c>
    </row>
    <row r="92" spans="1:11" x14ac:dyDescent="0.25">
      <c r="B92" t="s">
        <v>10</v>
      </c>
      <c r="C92">
        <v>220660</v>
      </c>
      <c r="D92">
        <v>78</v>
      </c>
      <c r="E92">
        <f t="shared" si="13"/>
        <v>213272.3647426567</v>
      </c>
      <c r="F92">
        <f t="shared" si="7"/>
        <v>1200.7172192114638</v>
      </c>
      <c r="G92">
        <f t="shared" si="8"/>
        <v>12950.754820560531</v>
      </c>
      <c r="H92">
        <f t="shared" si="9"/>
        <v>255429.49727010768</v>
      </c>
      <c r="I92">
        <f t="shared" si="10"/>
        <v>-34769.497270107677</v>
      </c>
      <c r="J92">
        <f t="shared" si="11"/>
        <v>34769.497270107677</v>
      </c>
      <c r="K92">
        <f t="shared" si="12"/>
        <v>1208917940.4160252</v>
      </c>
    </row>
    <row r="93" spans="1:11" x14ac:dyDescent="0.25">
      <c r="B93" t="s">
        <v>11</v>
      </c>
      <c r="C93">
        <v>211590</v>
      </c>
      <c r="D93">
        <v>79</v>
      </c>
      <c r="E93">
        <f t="shared" si="13"/>
        <v>210283.10283220586</v>
      </c>
      <c r="F93">
        <f t="shared" si="7"/>
        <v>-475.27443265346119</v>
      </c>
      <c r="G93">
        <f t="shared" si="8"/>
        <v>4658.8804715239849</v>
      </c>
      <c r="H93">
        <f t="shared" si="9"/>
        <v>232539.8956483115</v>
      </c>
      <c r="I93">
        <f t="shared" si="10"/>
        <v>-20949.895648311503</v>
      </c>
      <c r="J93">
        <f t="shared" si="11"/>
        <v>20949.895648311503</v>
      </c>
      <c r="K93">
        <f t="shared" si="12"/>
        <v>438898127.67514127</v>
      </c>
    </row>
    <row r="94" spans="1:11" x14ac:dyDescent="0.25">
      <c r="B94" t="s">
        <v>12</v>
      </c>
      <c r="C94">
        <v>40070</v>
      </c>
      <c r="D94">
        <v>80</v>
      </c>
      <c r="E94">
        <f t="shared" si="13"/>
        <v>200820.39185996464</v>
      </c>
      <c r="F94">
        <f t="shared" si="7"/>
        <v>-4070.249048488562</v>
      </c>
      <c r="G94">
        <f t="shared" si="8"/>
        <v>-153560.44262829443</v>
      </c>
      <c r="H94">
        <f t="shared" si="9"/>
        <v>85007.182697938755</v>
      </c>
      <c r="I94">
        <f t="shared" si="10"/>
        <v>-44937.182697938755</v>
      </c>
      <c r="J94">
        <f t="shared" si="11"/>
        <v>44937.182697938755</v>
      </c>
      <c r="K94">
        <f t="shared" si="12"/>
        <v>2019350388.8279262</v>
      </c>
    </row>
    <row r="95" spans="1:11" x14ac:dyDescent="0.25">
      <c r="B95" t="s">
        <v>13</v>
      </c>
      <c r="C95">
        <v>212930</v>
      </c>
      <c r="D95">
        <v>81</v>
      </c>
      <c r="E95">
        <f t="shared" si="13"/>
        <v>195000.46024247515</v>
      </c>
      <c r="F95">
        <f t="shared" si="7"/>
        <v>-4770.1220760889337</v>
      </c>
      <c r="G95">
        <f t="shared" si="8"/>
        <v>19329.285812725604</v>
      </c>
      <c r="H95">
        <f t="shared" si="9"/>
        <v>221678.4128450047</v>
      </c>
      <c r="I95">
        <f t="shared" si="10"/>
        <v>-8748.4128450046992</v>
      </c>
      <c r="J95">
        <f t="shared" si="11"/>
        <v>8748.4128450046992</v>
      </c>
      <c r="K95">
        <f t="shared" si="12"/>
        <v>76534727.306643218</v>
      </c>
    </row>
    <row r="96" spans="1:11" x14ac:dyDescent="0.25">
      <c r="B96" t="s">
        <v>14</v>
      </c>
      <c r="C96">
        <v>198690</v>
      </c>
      <c r="D96">
        <v>82</v>
      </c>
      <c r="E96">
        <f t="shared" si="13"/>
        <v>184905.08765097032</v>
      </c>
      <c r="F96">
        <f t="shared" si="7"/>
        <v>-6900.2222822552912</v>
      </c>
      <c r="G96">
        <f t="shared" si="8"/>
        <v>18045.112761362372</v>
      </c>
      <c r="H96">
        <f t="shared" si="9"/>
        <v>225316.25257707937</v>
      </c>
      <c r="I96">
        <f t="shared" si="10"/>
        <v>-26626.252577079373</v>
      </c>
      <c r="J96">
        <f t="shared" si="11"/>
        <v>26626.252577079373</v>
      </c>
      <c r="K96">
        <f t="shared" si="12"/>
        <v>708957326.29842591</v>
      </c>
    </row>
    <row r="97" spans="1:11" x14ac:dyDescent="0.25">
      <c r="B97" t="s">
        <v>15</v>
      </c>
      <c r="C97">
        <v>161350</v>
      </c>
      <c r="D97">
        <v>83</v>
      </c>
      <c r="E97">
        <f t="shared" si="13"/>
        <v>170437.18654506048</v>
      </c>
      <c r="F97">
        <f t="shared" si="7"/>
        <v>-9927.2938117171107</v>
      </c>
      <c r="G97">
        <f t="shared" si="8"/>
        <v>-3033.0434861368367</v>
      </c>
      <c r="H97">
        <f t="shared" si="9"/>
        <v>199188.39411827276</v>
      </c>
      <c r="I97">
        <f t="shared" si="10"/>
        <v>-37838.394118272758</v>
      </c>
      <c r="J97">
        <f t="shared" si="11"/>
        <v>37838.394118272758</v>
      </c>
      <c r="K97">
        <f t="shared" si="12"/>
        <v>1431744069.4497385</v>
      </c>
    </row>
    <row r="98" spans="1:11" x14ac:dyDescent="0.25">
      <c r="B98" t="s">
        <v>16</v>
      </c>
      <c r="C98">
        <v>211950</v>
      </c>
      <c r="D98">
        <v>84</v>
      </c>
      <c r="E98">
        <f t="shared" si="13"/>
        <v>177004.56097694341</v>
      </c>
      <c r="F98">
        <f t="shared" si="7"/>
        <v>-3329.4265142770955</v>
      </c>
      <c r="G98">
        <f t="shared" si="8"/>
        <v>21749.704428176596</v>
      </c>
      <c r="H98">
        <f t="shared" si="9"/>
        <v>129476.65878199998</v>
      </c>
      <c r="I98">
        <f t="shared" si="10"/>
        <v>82473.341218000016</v>
      </c>
      <c r="J98">
        <f t="shared" si="11"/>
        <v>82473.341218000016</v>
      </c>
      <c r="K98">
        <f t="shared" si="12"/>
        <v>6801852011.6606607</v>
      </c>
    </row>
    <row r="99" spans="1:11" x14ac:dyDescent="0.25">
      <c r="A99">
        <v>2000</v>
      </c>
      <c r="B99" t="s">
        <v>5</v>
      </c>
      <c r="C99">
        <v>186070</v>
      </c>
      <c r="D99">
        <v>85</v>
      </c>
      <c r="E99">
        <f t="shared" si="13"/>
        <v>176957.01114413302</v>
      </c>
      <c r="F99">
        <f t="shared" si="7"/>
        <v>-2016.6758416904115</v>
      </c>
      <c r="G99">
        <f t="shared" si="8"/>
        <v>6487.4875106936097</v>
      </c>
      <c r="H99">
        <f t="shared" si="9"/>
        <v>169660.61659266645</v>
      </c>
      <c r="I99">
        <f t="shared" si="10"/>
        <v>16409.383407333546</v>
      </c>
      <c r="J99">
        <f t="shared" si="11"/>
        <v>16409.383407333546</v>
      </c>
      <c r="K99">
        <f t="shared" si="12"/>
        <v>269267863.80887347</v>
      </c>
    </row>
    <row r="100" spans="1:11" x14ac:dyDescent="0.25">
      <c r="B100" t="s">
        <v>6</v>
      </c>
      <c r="C100">
        <v>225570</v>
      </c>
      <c r="D100">
        <v>86</v>
      </c>
      <c r="E100">
        <f t="shared" si="13"/>
        <v>183257.69740269668</v>
      </c>
      <c r="F100">
        <f t="shared" si="7"/>
        <v>1310.2689984112153</v>
      </c>
      <c r="G100">
        <f t="shared" si="8"/>
        <v>35658.412917100075</v>
      </c>
      <c r="H100">
        <f t="shared" si="9"/>
        <v>183983.18949872968</v>
      </c>
      <c r="I100">
        <f t="shared" si="10"/>
        <v>41586.810501270316</v>
      </c>
      <c r="J100">
        <f t="shared" si="11"/>
        <v>41586.810501270316</v>
      </c>
      <c r="K100">
        <f t="shared" si="12"/>
        <v>1729462807.6685669</v>
      </c>
    </row>
    <row r="101" spans="1:11" x14ac:dyDescent="0.25">
      <c r="B101" t="s">
        <v>7</v>
      </c>
      <c r="C101">
        <v>247000</v>
      </c>
      <c r="D101">
        <v>87</v>
      </c>
      <c r="E101">
        <f t="shared" si="13"/>
        <v>192771.35402131797</v>
      </c>
      <c r="F101">
        <f t="shared" si="7"/>
        <v>4591.6240464952443</v>
      </c>
      <c r="G101">
        <f t="shared" si="8"/>
        <v>47665.935882513986</v>
      </c>
      <c r="H101">
        <f t="shared" si="9"/>
        <v>205983.0618989497</v>
      </c>
      <c r="I101">
        <f t="shared" si="10"/>
        <v>41016.938101050298</v>
      </c>
      <c r="J101">
        <f t="shared" si="11"/>
        <v>41016.938101050298</v>
      </c>
      <c r="K101">
        <f t="shared" si="12"/>
        <v>1682389211.1853917</v>
      </c>
    </row>
    <row r="102" spans="1:11" x14ac:dyDescent="0.25">
      <c r="B102" t="s">
        <v>8</v>
      </c>
      <c r="C102">
        <v>195030</v>
      </c>
      <c r="D102">
        <v>88</v>
      </c>
      <c r="E102">
        <f t="shared" si="13"/>
        <v>194331.52028076074</v>
      </c>
      <c r="F102">
        <f t="shared" si="7"/>
        <v>3379.0409316742571</v>
      </c>
      <c r="G102">
        <f t="shared" si="8"/>
        <v>3123.6459488812529</v>
      </c>
      <c r="H102">
        <f t="shared" si="9"/>
        <v>210187.28893526245</v>
      </c>
      <c r="I102">
        <f t="shared" si="10"/>
        <v>-15157.288935262448</v>
      </c>
      <c r="J102">
        <f t="shared" si="11"/>
        <v>15157.288935262448</v>
      </c>
      <c r="K102">
        <f t="shared" si="12"/>
        <v>229743407.86702943</v>
      </c>
    </row>
    <row r="103" spans="1:11" x14ac:dyDescent="0.25">
      <c r="B103" t="s">
        <v>9</v>
      </c>
      <c r="C103" s="2">
        <v>252360</v>
      </c>
      <c r="D103">
        <v>89</v>
      </c>
      <c r="E103">
        <f t="shared" si="13"/>
        <v>206858.59811766993</v>
      </c>
      <c r="F103">
        <f t="shared" si="7"/>
        <v>7038.2556937682284</v>
      </c>
      <c r="G103">
        <f t="shared" si="8"/>
        <v>38182.972358142128</v>
      </c>
      <c r="H103">
        <f t="shared" si="9"/>
        <v>206619.81547382535</v>
      </c>
      <c r="I103">
        <f t="shared" si="10"/>
        <v>45740.184526174649</v>
      </c>
      <c r="J103">
        <f t="shared" si="11"/>
        <v>45740.184526174649</v>
      </c>
      <c r="K103">
        <f t="shared" si="12"/>
        <v>2092164480.4885068</v>
      </c>
    </row>
    <row r="104" spans="1:11" x14ac:dyDescent="0.25">
      <c r="B104" t="s">
        <v>10</v>
      </c>
      <c r="C104" s="2">
        <v>226210</v>
      </c>
      <c r="D104">
        <v>90</v>
      </c>
      <c r="E104">
        <f t="shared" si="13"/>
        <v>213769.33208503845</v>
      </c>
      <c r="F104">
        <f t="shared" si="7"/>
        <v>6987.2470032083456</v>
      </c>
      <c r="G104">
        <f t="shared" si="8"/>
        <v>12542.685296081348</v>
      </c>
      <c r="H104">
        <f t="shared" si="9"/>
        <v>226847.60863199871</v>
      </c>
      <c r="I104">
        <f t="shared" si="10"/>
        <v>-637.60863199870801</v>
      </c>
      <c r="J104">
        <f t="shared" si="11"/>
        <v>637.60863199870801</v>
      </c>
      <c r="K104">
        <f t="shared" si="12"/>
        <v>406544.76759926387</v>
      </c>
    </row>
    <row r="105" spans="1:11" x14ac:dyDescent="0.25">
      <c r="B105" t="s">
        <v>11</v>
      </c>
      <c r="C105" s="2">
        <v>217540</v>
      </c>
      <c r="D105">
        <v>91</v>
      </c>
      <c r="E105">
        <f t="shared" si="13"/>
        <v>219181.48717629263</v>
      </c>
      <c r="F105">
        <f t="shared" si="7"/>
        <v>6357.2102384266818</v>
      </c>
      <c r="G105">
        <f t="shared" si="8"/>
        <v>-381.41364672931059</v>
      </c>
      <c r="H105">
        <f t="shared" si="9"/>
        <v>225415.4595597708</v>
      </c>
      <c r="I105">
        <f t="shared" si="10"/>
        <v>-7875.4595597707957</v>
      </c>
      <c r="J105">
        <f t="shared" si="11"/>
        <v>7875.4595597707957</v>
      </c>
      <c r="K105">
        <f t="shared" si="12"/>
        <v>62022863.277585216</v>
      </c>
    </row>
    <row r="106" spans="1:11" x14ac:dyDescent="0.25">
      <c r="B106" t="s">
        <v>12</v>
      </c>
      <c r="C106" s="2">
        <v>60030</v>
      </c>
      <c r="D106">
        <v>92</v>
      </c>
      <c r="E106">
        <f t="shared" si="13"/>
        <v>223149.04645743436</v>
      </c>
      <c r="F106">
        <f t="shared" si="7"/>
        <v>5401.3498555127007</v>
      </c>
      <c r="G106">
        <f t="shared" si="8"/>
        <v>-161207.32569160638</v>
      </c>
      <c r="H106">
        <f t="shared" si="9"/>
        <v>71978.254786424892</v>
      </c>
      <c r="I106">
        <f t="shared" si="10"/>
        <v>-11948.254786424892</v>
      </c>
      <c r="J106">
        <f t="shared" si="11"/>
        <v>11948.254786424892</v>
      </c>
      <c r="K106">
        <f t="shared" si="12"/>
        <v>142760792.44132534</v>
      </c>
    </row>
    <row r="107" spans="1:11" x14ac:dyDescent="0.25">
      <c r="B107" t="s">
        <v>13</v>
      </c>
      <c r="C107" s="2">
        <v>202780</v>
      </c>
      <c r="D107">
        <v>93</v>
      </c>
      <c r="E107">
        <f t="shared" si="13"/>
        <v>219530.45988781255</v>
      </c>
      <c r="F107">
        <f t="shared" si="7"/>
        <v>1793.3752854588963</v>
      </c>
      <c r="G107">
        <f t="shared" si="8"/>
        <v>-9534.5107477049241</v>
      </c>
      <c r="H107">
        <f t="shared" si="9"/>
        <v>247879.68212567267</v>
      </c>
      <c r="I107">
        <f t="shared" si="10"/>
        <v>-45099.682125672669</v>
      </c>
      <c r="J107">
        <f t="shared" si="11"/>
        <v>45099.682125672669</v>
      </c>
      <c r="K107">
        <f t="shared" si="12"/>
        <v>2033981327.8367188</v>
      </c>
    </row>
    <row r="108" spans="1:11" x14ac:dyDescent="0.25">
      <c r="B108" t="s">
        <v>14</v>
      </c>
      <c r="C108" s="2">
        <v>214570</v>
      </c>
      <c r="D108">
        <v>94</v>
      </c>
      <c r="E108">
        <f t="shared" si="13"/>
        <v>216364.0455863447</v>
      </c>
      <c r="F108">
        <f t="shared" si="7"/>
        <v>-190.54054931180463</v>
      </c>
      <c r="G108">
        <f t="shared" si="8"/>
        <v>2173.7860831967146</v>
      </c>
      <c r="H108">
        <f t="shared" si="9"/>
        <v>239368.94793463382</v>
      </c>
      <c r="I108">
        <f t="shared" si="10"/>
        <v>-24798.947934633819</v>
      </c>
      <c r="J108">
        <f t="shared" si="11"/>
        <v>24798.947934633819</v>
      </c>
      <c r="K108">
        <f t="shared" si="12"/>
        <v>614987818.66467893</v>
      </c>
    </row>
    <row r="109" spans="1:11" x14ac:dyDescent="0.25">
      <c r="B109" t="s">
        <v>15</v>
      </c>
      <c r="C109" s="2">
        <v>238970</v>
      </c>
      <c r="D109">
        <v>95</v>
      </c>
      <c r="E109">
        <f t="shared" si="13"/>
        <v>221339.41272685368</v>
      </c>
      <c r="F109">
        <f t="shared" si="7"/>
        <v>1875.8225266165111</v>
      </c>
      <c r="G109">
        <f t="shared" si="8"/>
        <v>13497.861121289687</v>
      </c>
      <c r="H109">
        <f t="shared" si="9"/>
        <v>213140.46155089606</v>
      </c>
      <c r="I109">
        <f t="shared" si="10"/>
        <v>25829.538449103944</v>
      </c>
      <c r="J109">
        <f t="shared" si="11"/>
        <v>25829.538449103944</v>
      </c>
      <c r="K109">
        <f t="shared" si="12"/>
        <v>667165056.49373901</v>
      </c>
    </row>
    <row r="110" spans="1:11" x14ac:dyDescent="0.25">
      <c r="B110" t="s">
        <v>16</v>
      </c>
      <c r="C110" s="2">
        <v>156810</v>
      </c>
      <c r="D110">
        <v>96</v>
      </c>
      <c r="E110">
        <f t="shared" si="13"/>
        <v>205584.24731714083</v>
      </c>
      <c r="F110">
        <f t="shared" si="7"/>
        <v>-5176.5726479152327</v>
      </c>
      <c r="G110">
        <f t="shared" si="8"/>
        <v>-34669.456968077349</v>
      </c>
      <c r="H110">
        <f t="shared" si="9"/>
        <v>244964.93968164679</v>
      </c>
      <c r="I110">
        <f t="shared" si="10"/>
        <v>-88154.939681646792</v>
      </c>
      <c r="J110">
        <f t="shared" si="11"/>
        <v>88154.939681646792</v>
      </c>
      <c r="K110">
        <f t="shared" si="12"/>
        <v>7771293390.2747841</v>
      </c>
    </row>
    <row r="111" spans="1:11" x14ac:dyDescent="0.25">
      <c r="A111">
        <v>2001</v>
      </c>
      <c r="B111" t="s">
        <v>5</v>
      </c>
      <c r="C111" s="2">
        <v>228370</v>
      </c>
      <c r="D111">
        <v>97</v>
      </c>
      <c r="E111">
        <f t="shared" si="13"/>
        <v>204702.64223324179</v>
      </c>
      <c r="F111">
        <f t="shared" si="7"/>
        <v>-3458.585622308759</v>
      </c>
      <c r="G111">
        <f t="shared" si="8"/>
        <v>20231.383715545293</v>
      </c>
      <c r="H111">
        <f t="shared" si="9"/>
        <v>206895.16217991922</v>
      </c>
      <c r="I111">
        <f t="shared" si="10"/>
        <v>21474.837820080778</v>
      </c>
      <c r="J111">
        <f t="shared" si="11"/>
        <v>21474.837820080778</v>
      </c>
      <c r="K111">
        <f t="shared" si="12"/>
        <v>461168659.39877176</v>
      </c>
    </row>
    <row r="112" spans="1:11" x14ac:dyDescent="0.25">
      <c r="B112" t="s">
        <v>6</v>
      </c>
      <c r="C112" s="2">
        <v>217890</v>
      </c>
      <c r="D112">
        <v>98</v>
      </c>
      <c r="E112">
        <f t="shared" si="13"/>
        <v>197441.56270532642</v>
      </c>
      <c r="F112">
        <f t="shared" si="7"/>
        <v>-4979.5831845514022</v>
      </c>
      <c r="G112">
        <f t="shared" si="8"/>
        <v>23490.432419158882</v>
      </c>
      <c r="H112">
        <f t="shared" si="9"/>
        <v>236902.46952803311</v>
      </c>
      <c r="I112">
        <f t="shared" si="10"/>
        <v>-19012.469528033107</v>
      </c>
      <c r="J112">
        <f t="shared" si="11"/>
        <v>19012.469528033107</v>
      </c>
      <c r="K112">
        <f t="shared" si="12"/>
        <v>361473997.55438745</v>
      </c>
    </row>
    <row r="113" spans="1:14" x14ac:dyDescent="0.25">
      <c r="B113" t="s">
        <v>7</v>
      </c>
      <c r="C113" s="2">
        <v>232960</v>
      </c>
      <c r="D113">
        <v>99</v>
      </c>
      <c r="E113">
        <f t="shared" si="13"/>
        <v>191028.39644011721</v>
      </c>
      <c r="F113">
        <f t="shared" si="7"/>
        <v>-5553.0164168145238</v>
      </c>
      <c r="G113">
        <f t="shared" si="8"/>
        <v>43078.470024409027</v>
      </c>
      <c r="H113">
        <f t="shared" si="9"/>
        <v>240127.91540328902</v>
      </c>
      <c r="I113">
        <f t="shared" si="10"/>
        <v>-7167.9154032890219</v>
      </c>
      <c r="J113">
        <f t="shared" si="11"/>
        <v>7167.9154032890219</v>
      </c>
      <c r="K113">
        <f t="shared" si="12"/>
        <v>51379011.228708021</v>
      </c>
    </row>
    <row r="114" spans="1:14" x14ac:dyDescent="0.25">
      <c r="B114" t="s">
        <v>8</v>
      </c>
      <c r="C114" s="3">
        <v>181530</v>
      </c>
      <c r="D114">
        <v>100</v>
      </c>
      <c r="E114">
        <f t="shared" si="13"/>
        <v>184061.57482886588</v>
      </c>
      <c r="F114">
        <f t="shared" si="7"/>
        <v>-6118.5384945892474</v>
      </c>
      <c r="G114">
        <f t="shared" si="8"/>
        <v>-1400.5306733164534</v>
      </c>
      <c r="H114">
        <f t="shared" si="9"/>
        <v>188599.02597218394</v>
      </c>
      <c r="I114">
        <f t="shared" si="10"/>
        <v>-7069.0259721839393</v>
      </c>
      <c r="J114">
        <f t="shared" si="11"/>
        <v>7069.0259721839393</v>
      </c>
      <c r="K114">
        <f t="shared" si="12"/>
        <v>49971128.195411086</v>
      </c>
    </row>
    <row r="115" spans="1:14" x14ac:dyDescent="0.25">
      <c r="B115" t="s">
        <v>9</v>
      </c>
      <c r="C115" s="4">
        <v>232460</v>
      </c>
      <c r="D115">
        <v>101</v>
      </c>
      <c r="E115">
        <f t="shared" si="13"/>
        <v>181209.8345957929</v>
      </c>
      <c r="F115">
        <f t="shared" si="7"/>
        <v>-4811.8191899827416</v>
      </c>
      <c r="G115">
        <f t="shared" si="8"/>
        <v>48636.726794994109</v>
      </c>
      <c r="H115">
        <f t="shared" si="9"/>
        <v>216126.00869241875</v>
      </c>
      <c r="I115">
        <f t="shared" si="10"/>
        <v>16333.991307581251</v>
      </c>
      <c r="J115">
        <f t="shared" si="11"/>
        <v>16333.991307581251</v>
      </c>
      <c r="K115">
        <f t="shared" si="12"/>
        <v>266799272.03613988</v>
      </c>
    </row>
    <row r="116" spans="1:14" x14ac:dyDescent="0.25">
      <c r="B116" t="s">
        <v>10</v>
      </c>
      <c r="C116" s="4">
        <v>223470</v>
      </c>
      <c r="D116">
        <v>102</v>
      </c>
      <c r="E116">
        <f t="shared" si="13"/>
        <v>183303.87526543185</v>
      </c>
      <c r="F116">
        <f t="shared" si="7"/>
        <v>-2049.4752461340627</v>
      </c>
      <c r="G116">
        <f t="shared" si="8"/>
        <v>34641.436846870783</v>
      </c>
      <c r="H116">
        <f t="shared" si="9"/>
        <v>188940.7007018915</v>
      </c>
      <c r="I116">
        <f t="shared" si="10"/>
        <v>34529.299298108497</v>
      </c>
      <c r="J116">
        <f t="shared" si="11"/>
        <v>34529.299298108497</v>
      </c>
      <c r="K116">
        <f t="shared" si="12"/>
        <v>1192272510.0183558</v>
      </c>
    </row>
    <row r="117" spans="1:14" x14ac:dyDescent="0.25">
      <c r="B117" t="s">
        <v>11</v>
      </c>
      <c r="C117" s="4">
        <v>202390</v>
      </c>
      <c r="D117">
        <v>103</v>
      </c>
      <c r="E117">
        <f t="shared" si="13"/>
        <v>185557.8027447841</v>
      </c>
      <c r="F117">
        <f t="shared" si="7"/>
        <v>-328.1141559395378</v>
      </c>
      <c r="G117">
        <f t="shared" si="8"/>
        <v>13389.475074826858</v>
      </c>
      <c r="H117">
        <f t="shared" si="9"/>
        <v>180872.98637256847</v>
      </c>
      <c r="I117">
        <f t="shared" si="10"/>
        <v>21517.01362743153</v>
      </c>
      <c r="J117">
        <f t="shared" si="11"/>
        <v>21517.01362743153</v>
      </c>
      <c r="K117">
        <f t="shared" si="12"/>
        <v>462981875.44307417</v>
      </c>
    </row>
    <row r="118" spans="1:14" x14ac:dyDescent="0.25">
      <c r="B118" t="s">
        <v>12</v>
      </c>
      <c r="C118" s="4">
        <v>56000</v>
      </c>
      <c r="D118">
        <v>104</v>
      </c>
      <c r="E118">
        <f t="shared" si="13"/>
        <v>191625.21600939691</v>
      </c>
      <c r="F118">
        <f t="shared" si="7"/>
        <v>2230.0968122814029</v>
      </c>
      <c r="G118">
        <f t="shared" si="8"/>
        <v>-140741.6379458388</v>
      </c>
      <c r="H118">
        <f t="shared" si="9"/>
        <v>24022.36289723817</v>
      </c>
      <c r="I118">
        <f t="shared" si="10"/>
        <v>31977.63710276183</v>
      </c>
      <c r="J118">
        <f t="shared" si="11"/>
        <v>31977.63710276183</v>
      </c>
      <c r="K118">
        <f t="shared" si="12"/>
        <v>1022569274.67593</v>
      </c>
    </row>
    <row r="119" spans="1:14" x14ac:dyDescent="0.25">
      <c r="B119" t="s">
        <v>13</v>
      </c>
      <c r="C119" s="4">
        <v>174400</v>
      </c>
      <c r="D119">
        <v>105</v>
      </c>
      <c r="E119">
        <f t="shared" si="13"/>
        <v>191871.15240688366</v>
      </c>
      <c r="F119">
        <f t="shared" si="7"/>
        <v>1436.4326463635396</v>
      </c>
      <c r="G119">
        <f t="shared" si="8"/>
        <v>-15883.824075047913</v>
      </c>
      <c r="H119">
        <f t="shared" si="9"/>
        <v>184320.80207397341</v>
      </c>
      <c r="I119">
        <f t="shared" si="10"/>
        <v>-9920.8020739734056</v>
      </c>
      <c r="J119">
        <f t="shared" si="11"/>
        <v>9920.8020739734056</v>
      </c>
      <c r="K119">
        <f t="shared" si="12"/>
        <v>98422313.790955022</v>
      </c>
    </row>
    <row r="120" spans="1:14" x14ac:dyDescent="0.25">
      <c r="B120" t="s">
        <v>14</v>
      </c>
      <c r="C120" s="4">
        <v>182980</v>
      </c>
      <c r="D120">
        <v>106</v>
      </c>
      <c r="E120">
        <f t="shared" si="13"/>
        <v>190807.31082595841</v>
      </c>
      <c r="F120">
        <f t="shared" si="7"/>
        <v>436.32295544802474</v>
      </c>
      <c r="G120">
        <f t="shared" si="8"/>
        <v>-5827.0914441273862</v>
      </c>
      <c r="H120">
        <f t="shared" si="9"/>
        <v>195481.37113644392</v>
      </c>
      <c r="I120">
        <f t="shared" si="10"/>
        <v>-12501.371136443922</v>
      </c>
      <c r="J120">
        <f t="shared" si="11"/>
        <v>12501.371136443922</v>
      </c>
      <c r="K120">
        <f t="shared" si="12"/>
        <v>156284280.2911132</v>
      </c>
    </row>
    <row r="121" spans="1:14" x14ac:dyDescent="0.25">
      <c r="B121" t="s">
        <v>15</v>
      </c>
      <c r="C121" s="4">
        <v>185050</v>
      </c>
      <c r="D121">
        <v>107</v>
      </c>
      <c r="E121">
        <f t="shared" si="13"/>
        <v>187305.33480086725</v>
      </c>
      <c r="F121">
        <f t="shared" si="7"/>
        <v>-1138.9966367676509</v>
      </c>
      <c r="G121">
        <f t="shared" si="8"/>
        <v>895.30438356413879</v>
      </c>
      <c r="H121">
        <f t="shared" si="9"/>
        <v>204741.49490269614</v>
      </c>
      <c r="I121">
        <f t="shared" si="10"/>
        <v>-19691.49490269614</v>
      </c>
      <c r="J121">
        <f t="shared" si="11"/>
        <v>19691.49490269614</v>
      </c>
      <c r="K121">
        <f t="shared" si="12"/>
        <v>387754971.50290805</v>
      </c>
      <c r="M121" t="s">
        <v>34</v>
      </c>
      <c r="N121">
        <f>AVERAGE(J15:J122)</f>
        <v>20808.088199764301</v>
      </c>
    </row>
    <row r="122" spans="1:14" ht="15.75" thickBot="1" x14ac:dyDescent="0.3">
      <c r="A122" s="5"/>
      <c r="B122" s="6" t="s">
        <v>16</v>
      </c>
      <c r="C122" s="7">
        <v>114050</v>
      </c>
      <c r="D122" s="6">
        <v>108</v>
      </c>
      <c r="E122" s="6">
        <f t="shared" si="13"/>
        <v>178676.96192489518</v>
      </c>
      <c r="F122" s="6">
        <f t="shared" si="7"/>
        <v>-4134.7471324494181</v>
      </c>
      <c r="G122" s="6">
        <f t="shared" si="8"/>
        <v>-58635.46093353162</v>
      </c>
      <c r="H122" s="6">
        <f t="shared" si="9"/>
        <v>151496.88119602227</v>
      </c>
      <c r="I122" s="6">
        <f t="shared" si="10"/>
        <v>-37446.881196022267</v>
      </c>
      <c r="J122" s="6">
        <f t="shared" si="11"/>
        <v>37446.881196022267</v>
      </c>
      <c r="K122" s="6">
        <f t="shared" si="12"/>
        <v>1402268911.309006</v>
      </c>
      <c r="M122" t="s">
        <v>35</v>
      </c>
      <c r="N122">
        <f>AVERAGE(K15:K122)</f>
        <v>711706267.34182465</v>
      </c>
    </row>
    <row r="123" spans="1:14" ht="6" customHeight="1" x14ac:dyDescent="0.25">
      <c r="A123" s="3"/>
      <c r="B123" s="8"/>
      <c r="C123" s="9"/>
      <c r="D123" s="8"/>
    </row>
    <row r="124" spans="1:14" ht="6" customHeight="1" x14ac:dyDescent="0.25">
      <c r="A124" s="3"/>
      <c r="B124" s="8"/>
      <c r="C124" s="9"/>
      <c r="D124" s="8"/>
    </row>
    <row r="125" spans="1:14" ht="6" customHeight="1" x14ac:dyDescent="0.25">
      <c r="A125" s="3"/>
      <c r="B125" s="8"/>
      <c r="C125" s="9"/>
      <c r="D125" s="8"/>
    </row>
    <row r="126" spans="1:14" x14ac:dyDescent="0.25">
      <c r="A126" s="10">
        <v>2002</v>
      </c>
      <c r="B126" s="11" t="s">
        <v>5</v>
      </c>
      <c r="C126" s="12">
        <v>197280</v>
      </c>
      <c r="D126" s="11">
        <v>109</v>
      </c>
      <c r="E126" s="11"/>
      <c r="F126" s="11"/>
      <c r="G126" s="11"/>
      <c r="H126" s="11">
        <f>$E$122+$F$122*(D126-$D$122)+G111</f>
        <v>194773.59850799106</v>
      </c>
      <c r="I126" s="11">
        <f>C126-H126</f>
        <v>2506.4014920089394</v>
      </c>
      <c r="J126" s="11">
        <f>ABS(I126)</f>
        <v>2506.4014920089394</v>
      </c>
      <c r="K126" s="11">
        <f>I126^2</f>
        <v>6282048.4391446374</v>
      </c>
      <c r="M126" t="s">
        <v>34</v>
      </c>
      <c r="N126">
        <f>AVERAGE(J126:J136)</f>
        <v>46063.542322789814</v>
      </c>
    </row>
    <row r="127" spans="1:14" x14ac:dyDescent="0.25">
      <c r="A127" s="10"/>
      <c r="B127" s="11" t="s">
        <v>6</v>
      </c>
      <c r="C127" s="12">
        <v>204130</v>
      </c>
      <c r="D127" s="11">
        <v>110</v>
      </c>
      <c r="E127" s="11"/>
      <c r="F127" s="11"/>
      <c r="G127" s="11"/>
      <c r="H127" s="11">
        <f t="shared" ref="H127:H136" si="14">$E$122+$F$122*(D127-$D$122)+G112</f>
        <v>193897.90007915522</v>
      </c>
      <c r="I127" s="11">
        <f t="shared" ref="I127:I136" si="15">C127-H127</f>
        <v>10232.099920844776</v>
      </c>
      <c r="J127" s="11">
        <f t="shared" ref="J127:J136" si="16">ABS(I127)</f>
        <v>10232.099920844776</v>
      </c>
      <c r="K127" s="11">
        <f t="shared" ref="K127:K136" si="17">I127^2</f>
        <v>104695868.79015167</v>
      </c>
      <c r="M127" t="s">
        <v>35</v>
      </c>
      <c r="N127">
        <f>AVERAGE(K126:K136)</f>
        <v>3023197678.2351294</v>
      </c>
    </row>
    <row r="128" spans="1:14" x14ac:dyDescent="0.25">
      <c r="A128" s="10"/>
      <c r="B128" s="11" t="s">
        <v>7</v>
      </c>
      <c r="C128" s="12">
        <v>183560</v>
      </c>
      <c r="D128" s="11">
        <v>111</v>
      </c>
      <c r="E128" s="11"/>
      <c r="F128" s="11"/>
      <c r="G128" s="11"/>
      <c r="H128" s="11">
        <f>$E$122+$F$122*(D128-$D$122)+G113</f>
        <v>209351.19055195595</v>
      </c>
      <c r="I128" s="11">
        <f t="shared" si="15"/>
        <v>-25791.190551955951</v>
      </c>
      <c r="J128" s="11">
        <f t="shared" si="16"/>
        <v>25791.190551955951</v>
      </c>
      <c r="K128" s="11">
        <f t="shared" si="17"/>
        <v>665185510.08730197</v>
      </c>
    </row>
    <row r="129" spans="1:11" x14ac:dyDescent="0.25">
      <c r="A129" s="10"/>
      <c r="B129" s="11" t="s">
        <v>8</v>
      </c>
      <c r="C129" s="12">
        <v>210800</v>
      </c>
      <c r="D129" s="11">
        <v>112</v>
      </c>
      <c r="E129" s="11"/>
      <c r="F129" s="11"/>
      <c r="G129" s="11"/>
      <c r="H129" s="11">
        <f>$E$122+$F$122*(D129-$D$122)+G114</f>
        <v>160737.44272178106</v>
      </c>
      <c r="I129" s="11">
        <f t="shared" si="15"/>
        <v>50062.557278218941</v>
      </c>
      <c r="J129" s="11">
        <f t="shared" si="16"/>
        <v>50062.557278218941</v>
      </c>
      <c r="K129" s="11">
        <f t="shared" si="17"/>
        <v>2506259641.2349524</v>
      </c>
    </row>
    <row r="130" spans="1:11" x14ac:dyDescent="0.25">
      <c r="A130" s="10"/>
      <c r="B130" s="11" t="s">
        <v>9</v>
      </c>
      <c r="C130" s="12">
        <v>227300</v>
      </c>
      <c r="D130" s="11">
        <v>113</v>
      </c>
      <c r="E130" s="11"/>
      <c r="F130" s="11"/>
      <c r="G130" s="11"/>
      <c r="H130" s="11">
        <f>$E$122+$F$122*(D130-$D$122)+G115</f>
        <v>206639.95305764221</v>
      </c>
      <c r="I130" s="11">
        <f t="shared" si="15"/>
        <v>20660.046942357789</v>
      </c>
      <c r="J130" s="11">
        <f t="shared" si="16"/>
        <v>20660.046942357789</v>
      </c>
      <c r="K130" s="11">
        <f t="shared" si="17"/>
        <v>426837539.66042739</v>
      </c>
    </row>
    <row r="131" spans="1:11" x14ac:dyDescent="0.25">
      <c r="A131" s="10"/>
      <c r="B131" s="11" t="s">
        <v>10</v>
      </c>
      <c r="C131" s="12">
        <v>213510</v>
      </c>
      <c r="D131" s="11">
        <v>114</v>
      </c>
      <c r="E131" s="11"/>
      <c r="F131" s="11"/>
      <c r="G131" s="11"/>
      <c r="H131" s="11">
        <f t="shared" si="14"/>
        <v>188509.91597706944</v>
      </c>
      <c r="I131" s="11">
        <f t="shared" si="15"/>
        <v>25000.084022930561</v>
      </c>
      <c r="J131" s="11">
        <f t="shared" si="16"/>
        <v>25000.084022930561</v>
      </c>
      <c r="K131" s="11">
        <f t="shared" si="17"/>
        <v>625004201.15358794</v>
      </c>
    </row>
    <row r="132" spans="1:11" x14ac:dyDescent="0.25">
      <c r="A132" s="10"/>
      <c r="B132" s="11" t="s">
        <v>11</v>
      </c>
      <c r="C132" s="12">
        <v>207390</v>
      </c>
      <c r="D132" s="11">
        <v>115</v>
      </c>
      <c r="E132" s="11"/>
      <c r="F132" s="11"/>
      <c r="G132" s="11"/>
      <c r="H132" s="11">
        <f t="shared" si="14"/>
        <v>163123.2070725761</v>
      </c>
      <c r="I132" s="11">
        <f t="shared" si="15"/>
        <v>44266.7929274239</v>
      </c>
      <c r="J132" s="11">
        <f t="shared" si="16"/>
        <v>44266.7929274239</v>
      </c>
      <c r="K132" s="11">
        <f t="shared" si="17"/>
        <v>1959548956.0794265</v>
      </c>
    </row>
    <row r="133" spans="1:11" x14ac:dyDescent="0.25">
      <c r="A133" s="10"/>
      <c r="B133" s="11" t="s">
        <v>12</v>
      </c>
      <c r="C133" s="12">
        <v>82060</v>
      </c>
      <c r="D133" s="11">
        <v>116</v>
      </c>
      <c r="E133" s="11"/>
      <c r="F133" s="11"/>
      <c r="G133" s="11"/>
      <c r="H133" s="11">
        <f t="shared" si="14"/>
        <v>4857.346919461037</v>
      </c>
      <c r="I133" s="11">
        <f t="shared" si="15"/>
        <v>77202.653080538963</v>
      </c>
      <c r="J133" s="11">
        <f t="shared" si="16"/>
        <v>77202.653080538963</v>
      </c>
      <c r="K133" s="11">
        <f t="shared" si="17"/>
        <v>5960249642.6740522</v>
      </c>
    </row>
    <row r="134" spans="1:11" x14ac:dyDescent="0.25">
      <c r="A134" s="10"/>
      <c r="B134" s="11" t="s">
        <v>13</v>
      </c>
      <c r="C134" s="12">
        <v>210990</v>
      </c>
      <c r="D134" s="11">
        <v>117</v>
      </c>
      <c r="E134" s="11"/>
      <c r="F134" s="11"/>
      <c r="G134" s="11"/>
      <c r="H134" s="11">
        <f t="shared" si="14"/>
        <v>125580.41365780251</v>
      </c>
      <c r="I134" s="11">
        <f t="shared" si="15"/>
        <v>85409.586342197494</v>
      </c>
      <c r="J134" s="11">
        <f t="shared" si="16"/>
        <v>85409.586342197494</v>
      </c>
      <c r="K134" s="11">
        <f t="shared" si="17"/>
        <v>7294797439.1452885</v>
      </c>
    </row>
    <row r="135" spans="1:11" x14ac:dyDescent="0.25">
      <c r="A135" s="10"/>
      <c r="B135" s="11" t="s">
        <v>14</v>
      </c>
      <c r="C135" s="12">
        <v>214230</v>
      </c>
      <c r="D135" s="11">
        <v>118</v>
      </c>
      <c r="E135" s="11"/>
      <c r="F135" s="11"/>
      <c r="G135" s="11"/>
      <c r="H135" s="11">
        <f t="shared" si="14"/>
        <v>131502.39915627363</v>
      </c>
      <c r="I135" s="11">
        <f t="shared" si="15"/>
        <v>82727.600843726366</v>
      </c>
      <c r="J135" s="11">
        <f t="shared" si="16"/>
        <v>82727.600843726366</v>
      </c>
      <c r="K135" s="11">
        <f t="shared" si="17"/>
        <v>6843855941.3589153</v>
      </c>
    </row>
    <row r="136" spans="1:11" x14ac:dyDescent="0.25">
      <c r="A136" s="10"/>
      <c r="B136" s="11" t="s">
        <v>15</v>
      </c>
      <c r="C136" s="12">
        <v>216930</v>
      </c>
      <c r="D136" s="11">
        <v>119</v>
      </c>
      <c r="E136" s="11"/>
      <c r="F136" s="11"/>
      <c r="G136" s="11"/>
      <c r="H136" s="11">
        <f t="shared" si="14"/>
        <v>134090.0478515157</v>
      </c>
      <c r="I136" s="11">
        <f t="shared" si="15"/>
        <v>82839.952148484299</v>
      </c>
      <c r="J136" s="11">
        <f t="shared" si="16"/>
        <v>82839.952148484299</v>
      </c>
      <c r="K136" s="11">
        <f t="shared" si="17"/>
        <v>6862457671.9631681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Esquema integració</vt:lpstr>
      <vt:lpstr>Sèrie tipus IV. Descomposició</vt:lpstr>
      <vt:lpstr>Regressió Desc.</vt:lpstr>
      <vt:lpstr>Sèrie tipus IV. AEHW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FME</dc:creator>
  <cp:lastModifiedBy>FME</cp:lastModifiedBy>
  <dcterms:created xsi:type="dcterms:W3CDTF">2018-01-12T09:40:49Z</dcterms:created>
  <dcterms:modified xsi:type="dcterms:W3CDTF">2018-01-12T09:41:13Z</dcterms:modified>
</cp:coreProperties>
</file>