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amen SÈRIES TEMPORALS\1. Anàlisi Determinista\"/>
    </mc:Choice>
  </mc:AlternateContent>
  <bookViews>
    <workbookView xWindow="0" yWindow="465" windowWidth="28800" windowHeight="17535" activeTab="1"/>
  </bookViews>
  <sheets>
    <sheet name="Dades" sheetId="3" r:id="rId1"/>
    <sheet name="Test de Daniel" sheetId="5" r:id="rId2"/>
    <sheet name="Test K-W" sheetId="6" r:id="rId3"/>
  </sheets>
  <definedNames>
    <definedName name="_xlnm._FilterDatabase" localSheetId="0" hidden="1">Dades!$A$1:$B$81</definedName>
  </definedNames>
  <calcPr calcId="162913"/>
</workbook>
</file>

<file path=xl/calcChain.xml><?xml version="1.0" encoding="utf-8"?>
<calcChain xmlns="http://schemas.openxmlformats.org/spreadsheetml/2006/main">
  <c r="E90" i="6" l="1"/>
  <c r="E96" i="6" s="1"/>
  <c r="E104" i="6"/>
  <c r="E3" i="6"/>
  <c r="G3" i="6"/>
  <c r="H3" i="6"/>
  <c r="I3" i="6"/>
  <c r="J3" i="6"/>
  <c r="K3" i="6"/>
  <c r="L3" i="6"/>
  <c r="M3" i="6"/>
  <c r="N3" i="6"/>
  <c r="O3" i="6"/>
  <c r="P3" i="6"/>
  <c r="E4" i="6"/>
  <c r="F4" i="6"/>
  <c r="H4" i="6"/>
  <c r="I4" i="6"/>
  <c r="J4" i="6"/>
  <c r="K4" i="6"/>
  <c r="L4" i="6"/>
  <c r="M4" i="6"/>
  <c r="N4" i="6"/>
  <c r="O4" i="6"/>
  <c r="P4" i="6"/>
  <c r="E5" i="6"/>
  <c r="F5" i="6"/>
  <c r="G5" i="6"/>
  <c r="I5" i="6"/>
  <c r="J5" i="6"/>
  <c r="K5" i="6"/>
  <c r="L5" i="6"/>
  <c r="M5" i="6"/>
  <c r="N5" i="6"/>
  <c r="O5" i="6"/>
  <c r="P5" i="6"/>
  <c r="E6" i="6"/>
  <c r="F6" i="6"/>
  <c r="G6" i="6"/>
  <c r="H6" i="6"/>
  <c r="J6" i="6"/>
  <c r="K6" i="6"/>
  <c r="L6" i="6"/>
  <c r="M6" i="6"/>
  <c r="N6" i="6"/>
  <c r="O6" i="6"/>
  <c r="P6" i="6"/>
  <c r="E7" i="6"/>
  <c r="F7" i="6"/>
  <c r="G7" i="6"/>
  <c r="H7" i="6"/>
  <c r="I7" i="6"/>
  <c r="K7" i="6"/>
  <c r="L7" i="6"/>
  <c r="M7" i="6"/>
  <c r="N7" i="6"/>
  <c r="O7" i="6"/>
  <c r="P7" i="6"/>
  <c r="E8" i="6"/>
  <c r="F8" i="6"/>
  <c r="G8" i="6"/>
  <c r="H8" i="6"/>
  <c r="I8" i="6"/>
  <c r="J8" i="6"/>
  <c r="L8" i="6"/>
  <c r="M8" i="6"/>
  <c r="N8" i="6"/>
  <c r="O8" i="6"/>
  <c r="P8" i="6"/>
  <c r="E9" i="6"/>
  <c r="F9" i="6"/>
  <c r="G9" i="6"/>
  <c r="H9" i="6"/>
  <c r="I9" i="6"/>
  <c r="J9" i="6"/>
  <c r="K9" i="6"/>
  <c r="M9" i="6"/>
  <c r="N9" i="6"/>
  <c r="O9" i="6"/>
  <c r="P9" i="6"/>
  <c r="E10" i="6"/>
  <c r="F10" i="6"/>
  <c r="G10" i="6"/>
  <c r="H10" i="6"/>
  <c r="I10" i="6"/>
  <c r="J10" i="6"/>
  <c r="K10" i="6"/>
  <c r="L10" i="6"/>
  <c r="N10" i="6"/>
  <c r="O10" i="6"/>
  <c r="P10" i="6"/>
  <c r="E11" i="6"/>
  <c r="F11" i="6"/>
  <c r="G11" i="6"/>
  <c r="H11" i="6"/>
  <c r="I11" i="6"/>
  <c r="J11" i="6"/>
  <c r="K11" i="6"/>
  <c r="L11" i="6"/>
  <c r="M11" i="6"/>
  <c r="O11" i="6"/>
  <c r="P11" i="6"/>
  <c r="E12" i="6"/>
  <c r="F12" i="6"/>
  <c r="G12" i="6"/>
  <c r="H12" i="6"/>
  <c r="I12" i="6"/>
  <c r="J12" i="6"/>
  <c r="K12" i="6"/>
  <c r="L12" i="6"/>
  <c r="M12" i="6"/>
  <c r="N12" i="6"/>
  <c r="P12" i="6"/>
  <c r="E13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P14" i="6"/>
  <c r="E15" i="6"/>
  <c r="G15" i="6"/>
  <c r="H15" i="6"/>
  <c r="I15" i="6"/>
  <c r="J15" i="6"/>
  <c r="K15" i="6"/>
  <c r="L15" i="6"/>
  <c r="M15" i="6"/>
  <c r="N15" i="6"/>
  <c r="O15" i="6"/>
  <c r="P15" i="6"/>
  <c r="E16" i="6"/>
  <c r="F16" i="6"/>
  <c r="H16" i="6"/>
  <c r="I16" i="6"/>
  <c r="J16" i="6"/>
  <c r="K16" i="6"/>
  <c r="L16" i="6"/>
  <c r="M16" i="6"/>
  <c r="N16" i="6"/>
  <c r="O16" i="6"/>
  <c r="P16" i="6"/>
  <c r="E17" i="6"/>
  <c r="F17" i="6"/>
  <c r="G17" i="6"/>
  <c r="I17" i="6"/>
  <c r="J17" i="6"/>
  <c r="K17" i="6"/>
  <c r="L17" i="6"/>
  <c r="M17" i="6"/>
  <c r="N17" i="6"/>
  <c r="O17" i="6"/>
  <c r="P17" i="6"/>
  <c r="E18" i="6"/>
  <c r="F18" i="6"/>
  <c r="G18" i="6"/>
  <c r="H18" i="6"/>
  <c r="J18" i="6"/>
  <c r="K18" i="6"/>
  <c r="L18" i="6"/>
  <c r="M18" i="6"/>
  <c r="N18" i="6"/>
  <c r="O18" i="6"/>
  <c r="P18" i="6"/>
  <c r="E19" i="6"/>
  <c r="F19" i="6"/>
  <c r="G19" i="6"/>
  <c r="H19" i="6"/>
  <c r="I19" i="6"/>
  <c r="K19" i="6"/>
  <c r="L19" i="6"/>
  <c r="M19" i="6"/>
  <c r="N19" i="6"/>
  <c r="O19" i="6"/>
  <c r="P19" i="6"/>
  <c r="E20" i="6"/>
  <c r="F20" i="6"/>
  <c r="G20" i="6"/>
  <c r="H20" i="6"/>
  <c r="I20" i="6"/>
  <c r="J20" i="6"/>
  <c r="L20" i="6"/>
  <c r="M20" i="6"/>
  <c r="N20" i="6"/>
  <c r="O20" i="6"/>
  <c r="P20" i="6"/>
  <c r="E21" i="6"/>
  <c r="F21" i="6"/>
  <c r="G21" i="6"/>
  <c r="H21" i="6"/>
  <c r="I21" i="6"/>
  <c r="J21" i="6"/>
  <c r="K21" i="6"/>
  <c r="M21" i="6"/>
  <c r="N21" i="6"/>
  <c r="O21" i="6"/>
  <c r="P21" i="6"/>
  <c r="E22" i="6"/>
  <c r="F22" i="6"/>
  <c r="G22" i="6"/>
  <c r="H22" i="6"/>
  <c r="I22" i="6"/>
  <c r="J22" i="6"/>
  <c r="K22" i="6"/>
  <c r="L22" i="6"/>
  <c r="N22" i="6"/>
  <c r="O22" i="6"/>
  <c r="P22" i="6"/>
  <c r="E23" i="6"/>
  <c r="F23" i="6"/>
  <c r="G23" i="6"/>
  <c r="H23" i="6"/>
  <c r="I23" i="6"/>
  <c r="J23" i="6"/>
  <c r="K23" i="6"/>
  <c r="L23" i="6"/>
  <c r="M23" i="6"/>
  <c r="O23" i="6"/>
  <c r="P23" i="6"/>
  <c r="E24" i="6"/>
  <c r="F24" i="6"/>
  <c r="G24" i="6"/>
  <c r="H24" i="6"/>
  <c r="I24" i="6"/>
  <c r="J24" i="6"/>
  <c r="K24" i="6"/>
  <c r="L24" i="6"/>
  <c r="M24" i="6"/>
  <c r="N24" i="6"/>
  <c r="P24" i="6"/>
  <c r="E25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P26" i="6"/>
  <c r="E27" i="6"/>
  <c r="G27" i="6"/>
  <c r="H27" i="6"/>
  <c r="I27" i="6"/>
  <c r="J27" i="6"/>
  <c r="K27" i="6"/>
  <c r="L27" i="6"/>
  <c r="M27" i="6"/>
  <c r="N27" i="6"/>
  <c r="O27" i="6"/>
  <c r="P27" i="6"/>
  <c r="E28" i="6"/>
  <c r="F28" i="6"/>
  <c r="H28" i="6"/>
  <c r="I28" i="6"/>
  <c r="J28" i="6"/>
  <c r="K28" i="6"/>
  <c r="L28" i="6"/>
  <c r="M28" i="6"/>
  <c r="N28" i="6"/>
  <c r="O28" i="6"/>
  <c r="P28" i="6"/>
  <c r="E29" i="6"/>
  <c r="F29" i="6"/>
  <c r="G29" i="6"/>
  <c r="I29" i="6"/>
  <c r="J29" i="6"/>
  <c r="K29" i="6"/>
  <c r="L29" i="6"/>
  <c r="M29" i="6"/>
  <c r="N29" i="6"/>
  <c r="O29" i="6"/>
  <c r="P29" i="6"/>
  <c r="E30" i="6"/>
  <c r="F30" i="6"/>
  <c r="G30" i="6"/>
  <c r="H30" i="6"/>
  <c r="J30" i="6"/>
  <c r="K30" i="6"/>
  <c r="L30" i="6"/>
  <c r="M30" i="6"/>
  <c r="N30" i="6"/>
  <c r="O30" i="6"/>
  <c r="P30" i="6"/>
  <c r="E31" i="6"/>
  <c r="F31" i="6"/>
  <c r="G31" i="6"/>
  <c r="H31" i="6"/>
  <c r="I31" i="6"/>
  <c r="K31" i="6"/>
  <c r="L31" i="6"/>
  <c r="M31" i="6"/>
  <c r="N31" i="6"/>
  <c r="O31" i="6"/>
  <c r="P31" i="6"/>
  <c r="E32" i="6"/>
  <c r="F32" i="6"/>
  <c r="G32" i="6"/>
  <c r="H32" i="6"/>
  <c r="I32" i="6"/>
  <c r="J32" i="6"/>
  <c r="L32" i="6"/>
  <c r="M32" i="6"/>
  <c r="N32" i="6"/>
  <c r="O32" i="6"/>
  <c r="P32" i="6"/>
  <c r="E33" i="6"/>
  <c r="F33" i="6"/>
  <c r="G33" i="6"/>
  <c r="H33" i="6"/>
  <c r="I33" i="6"/>
  <c r="J33" i="6"/>
  <c r="K33" i="6"/>
  <c r="M33" i="6"/>
  <c r="N33" i="6"/>
  <c r="O33" i="6"/>
  <c r="P33" i="6"/>
  <c r="E34" i="6"/>
  <c r="F34" i="6"/>
  <c r="G34" i="6"/>
  <c r="H34" i="6"/>
  <c r="I34" i="6"/>
  <c r="J34" i="6"/>
  <c r="K34" i="6"/>
  <c r="L34" i="6"/>
  <c r="N34" i="6"/>
  <c r="O34" i="6"/>
  <c r="P34" i="6"/>
  <c r="E35" i="6"/>
  <c r="F35" i="6"/>
  <c r="G35" i="6"/>
  <c r="H35" i="6"/>
  <c r="I35" i="6"/>
  <c r="J35" i="6"/>
  <c r="K35" i="6"/>
  <c r="L35" i="6"/>
  <c r="M35" i="6"/>
  <c r="O35" i="6"/>
  <c r="P35" i="6"/>
  <c r="E36" i="6"/>
  <c r="F36" i="6"/>
  <c r="G36" i="6"/>
  <c r="H36" i="6"/>
  <c r="I36" i="6"/>
  <c r="J36" i="6"/>
  <c r="K36" i="6"/>
  <c r="L36" i="6"/>
  <c r="M36" i="6"/>
  <c r="N36" i="6"/>
  <c r="P36" i="6"/>
  <c r="E37" i="6"/>
  <c r="F37" i="6"/>
  <c r="G37" i="6"/>
  <c r="H37" i="6"/>
  <c r="I37" i="6"/>
  <c r="J37" i="6"/>
  <c r="K37" i="6"/>
  <c r="L37" i="6"/>
  <c r="M37" i="6"/>
  <c r="N37" i="6"/>
  <c r="O37" i="6"/>
  <c r="F38" i="6"/>
  <c r="G38" i="6"/>
  <c r="H38" i="6"/>
  <c r="I38" i="6"/>
  <c r="J38" i="6"/>
  <c r="K38" i="6"/>
  <c r="L38" i="6"/>
  <c r="M38" i="6"/>
  <c r="N38" i="6"/>
  <c r="O38" i="6"/>
  <c r="P38" i="6"/>
  <c r="E39" i="6"/>
  <c r="G39" i="6"/>
  <c r="H39" i="6"/>
  <c r="I39" i="6"/>
  <c r="J39" i="6"/>
  <c r="K39" i="6"/>
  <c r="L39" i="6"/>
  <c r="M39" i="6"/>
  <c r="N39" i="6"/>
  <c r="O39" i="6"/>
  <c r="P39" i="6"/>
  <c r="E40" i="6"/>
  <c r="F40" i="6"/>
  <c r="H40" i="6"/>
  <c r="I40" i="6"/>
  <c r="J40" i="6"/>
  <c r="K40" i="6"/>
  <c r="L40" i="6"/>
  <c r="M40" i="6"/>
  <c r="N40" i="6"/>
  <c r="O40" i="6"/>
  <c r="P40" i="6"/>
  <c r="E41" i="6"/>
  <c r="F41" i="6"/>
  <c r="G41" i="6"/>
  <c r="I41" i="6"/>
  <c r="J41" i="6"/>
  <c r="K41" i="6"/>
  <c r="L41" i="6"/>
  <c r="M41" i="6"/>
  <c r="N41" i="6"/>
  <c r="O41" i="6"/>
  <c r="P41" i="6"/>
  <c r="E42" i="6"/>
  <c r="F42" i="6"/>
  <c r="G42" i="6"/>
  <c r="H42" i="6"/>
  <c r="J42" i="6"/>
  <c r="K42" i="6"/>
  <c r="L42" i="6"/>
  <c r="M42" i="6"/>
  <c r="N42" i="6"/>
  <c r="O42" i="6"/>
  <c r="P42" i="6"/>
  <c r="E43" i="6"/>
  <c r="F43" i="6"/>
  <c r="G43" i="6"/>
  <c r="H43" i="6"/>
  <c r="I43" i="6"/>
  <c r="K43" i="6"/>
  <c r="L43" i="6"/>
  <c r="M43" i="6"/>
  <c r="N43" i="6"/>
  <c r="O43" i="6"/>
  <c r="P43" i="6"/>
  <c r="E44" i="6"/>
  <c r="F44" i="6"/>
  <c r="G44" i="6"/>
  <c r="H44" i="6"/>
  <c r="I44" i="6"/>
  <c r="J44" i="6"/>
  <c r="L44" i="6"/>
  <c r="M44" i="6"/>
  <c r="N44" i="6"/>
  <c r="O44" i="6"/>
  <c r="P44" i="6"/>
  <c r="E45" i="6"/>
  <c r="F45" i="6"/>
  <c r="G45" i="6"/>
  <c r="H45" i="6"/>
  <c r="I45" i="6"/>
  <c r="J45" i="6"/>
  <c r="K45" i="6"/>
  <c r="M45" i="6"/>
  <c r="N45" i="6"/>
  <c r="O45" i="6"/>
  <c r="P45" i="6"/>
  <c r="E46" i="6"/>
  <c r="F46" i="6"/>
  <c r="G46" i="6"/>
  <c r="H46" i="6"/>
  <c r="I46" i="6"/>
  <c r="J46" i="6"/>
  <c r="K46" i="6"/>
  <c r="L46" i="6"/>
  <c r="N46" i="6"/>
  <c r="O46" i="6"/>
  <c r="P46" i="6"/>
  <c r="E47" i="6"/>
  <c r="F47" i="6"/>
  <c r="G47" i="6"/>
  <c r="H47" i="6"/>
  <c r="I47" i="6"/>
  <c r="J47" i="6"/>
  <c r="K47" i="6"/>
  <c r="L47" i="6"/>
  <c r="M47" i="6"/>
  <c r="O47" i="6"/>
  <c r="P47" i="6"/>
  <c r="E48" i="6"/>
  <c r="F48" i="6"/>
  <c r="G48" i="6"/>
  <c r="H48" i="6"/>
  <c r="I48" i="6"/>
  <c r="J48" i="6"/>
  <c r="K48" i="6"/>
  <c r="L48" i="6"/>
  <c r="M48" i="6"/>
  <c r="N48" i="6"/>
  <c r="P48" i="6"/>
  <c r="E49" i="6"/>
  <c r="F49" i="6"/>
  <c r="G49" i="6"/>
  <c r="H49" i="6"/>
  <c r="I49" i="6"/>
  <c r="J49" i="6"/>
  <c r="K49" i="6"/>
  <c r="L49" i="6"/>
  <c r="M49" i="6"/>
  <c r="N49" i="6"/>
  <c r="O49" i="6"/>
  <c r="F50" i="6"/>
  <c r="G50" i="6"/>
  <c r="H50" i="6"/>
  <c r="I50" i="6"/>
  <c r="J50" i="6"/>
  <c r="K50" i="6"/>
  <c r="L50" i="6"/>
  <c r="M50" i="6"/>
  <c r="N50" i="6"/>
  <c r="O50" i="6"/>
  <c r="P50" i="6"/>
  <c r="E51" i="6"/>
  <c r="G51" i="6"/>
  <c r="H51" i="6"/>
  <c r="I51" i="6"/>
  <c r="J51" i="6"/>
  <c r="K51" i="6"/>
  <c r="L51" i="6"/>
  <c r="M51" i="6"/>
  <c r="N51" i="6"/>
  <c r="O51" i="6"/>
  <c r="P51" i="6"/>
  <c r="E52" i="6"/>
  <c r="F52" i="6"/>
  <c r="H52" i="6"/>
  <c r="I52" i="6"/>
  <c r="J52" i="6"/>
  <c r="K52" i="6"/>
  <c r="L52" i="6"/>
  <c r="M52" i="6"/>
  <c r="N52" i="6"/>
  <c r="O52" i="6"/>
  <c r="P52" i="6"/>
  <c r="E53" i="6"/>
  <c r="F53" i="6"/>
  <c r="G53" i="6"/>
  <c r="I53" i="6"/>
  <c r="J53" i="6"/>
  <c r="K53" i="6"/>
  <c r="L53" i="6"/>
  <c r="M53" i="6"/>
  <c r="N53" i="6"/>
  <c r="O53" i="6"/>
  <c r="P53" i="6"/>
  <c r="E54" i="6"/>
  <c r="F54" i="6"/>
  <c r="G54" i="6"/>
  <c r="H54" i="6"/>
  <c r="J54" i="6"/>
  <c r="K54" i="6"/>
  <c r="L54" i="6"/>
  <c r="M54" i="6"/>
  <c r="N54" i="6"/>
  <c r="O54" i="6"/>
  <c r="P54" i="6"/>
  <c r="E55" i="6"/>
  <c r="F55" i="6"/>
  <c r="G55" i="6"/>
  <c r="H55" i="6"/>
  <c r="I55" i="6"/>
  <c r="K55" i="6"/>
  <c r="L55" i="6"/>
  <c r="M55" i="6"/>
  <c r="N55" i="6"/>
  <c r="O55" i="6"/>
  <c r="P55" i="6"/>
  <c r="E56" i="6"/>
  <c r="F56" i="6"/>
  <c r="G56" i="6"/>
  <c r="H56" i="6"/>
  <c r="I56" i="6"/>
  <c r="J56" i="6"/>
  <c r="L56" i="6"/>
  <c r="M56" i="6"/>
  <c r="N56" i="6"/>
  <c r="O56" i="6"/>
  <c r="P56" i="6"/>
  <c r="E57" i="6"/>
  <c r="F57" i="6"/>
  <c r="G57" i="6"/>
  <c r="H57" i="6"/>
  <c r="I57" i="6"/>
  <c r="J57" i="6"/>
  <c r="K57" i="6"/>
  <c r="M57" i="6"/>
  <c r="N57" i="6"/>
  <c r="O57" i="6"/>
  <c r="P57" i="6"/>
  <c r="E58" i="6"/>
  <c r="F58" i="6"/>
  <c r="G58" i="6"/>
  <c r="H58" i="6"/>
  <c r="I58" i="6"/>
  <c r="J58" i="6"/>
  <c r="K58" i="6"/>
  <c r="L58" i="6"/>
  <c r="N58" i="6"/>
  <c r="O58" i="6"/>
  <c r="P58" i="6"/>
  <c r="E59" i="6"/>
  <c r="F59" i="6"/>
  <c r="G59" i="6"/>
  <c r="H59" i="6"/>
  <c r="I59" i="6"/>
  <c r="J59" i="6"/>
  <c r="K59" i="6"/>
  <c r="L59" i="6"/>
  <c r="M59" i="6"/>
  <c r="O59" i="6"/>
  <c r="P59" i="6"/>
  <c r="E60" i="6"/>
  <c r="F60" i="6"/>
  <c r="G60" i="6"/>
  <c r="H60" i="6"/>
  <c r="I60" i="6"/>
  <c r="J60" i="6"/>
  <c r="K60" i="6"/>
  <c r="L60" i="6"/>
  <c r="M60" i="6"/>
  <c r="N60" i="6"/>
  <c r="P60" i="6"/>
  <c r="E61" i="6"/>
  <c r="F61" i="6"/>
  <c r="G61" i="6"/>
  <c r="H61" i="6"/>
  <c r="I61" i="6"/>
  <c r="J61" i="6"/>
  <c r="K61" i="6"/>
  <c r="L61" i="6"/>
  <c r="M61" i="6"/>
  <c r="N61" i="6"/>
  <c r="O61" i="6"/>
  <c r="F62" i="6"/>
  <c r="G62" i="6"/>
  <c r="H62" i="6"/>
  <c r="I62" i="6"/>
  <c r="J62" i="6"/>
  <c r="K62" i="6"/>
  <c r="L62" i="6"/>
  <c r="M62" i="6"/>
  <c r="N62" i="6"/>
  <c r="O62" i="6"/>
  <c r="P62" i="6"/>
  <c r="E63" i="6"/>
  <c r="G63" i="6"/>
  <c r="H63" i="6"/>
  <c r="I63" i="6"/>
  <c r="J63" i="6"/>
  <c r="K63" i="6"/>
  <c r="L63" i="6"/>
  <c r="M63" i="6"/>
  <c r="N63" i="6"/>
  <c r="O63" i="6"/>
  <c r="P63" i="6"/>
  <c r="E64" i="6"/>
  <c r="F64" i="6"/>
  <c r="H64" i="6"/>
  <c r="I64" i="6"/>
  <c r="J64" i="6"/>
  <c r="K64" i="6"/>
  <c r="L64" i="6"/>
  <c r="M64" i="6"/>
  <c r="N64" i="6"/>
  <c r="O64" i="6"/>
  <c r="P64" i="6"/>
  <c r="E65" i="6"/>
  <c r="F65" i="6"/>
  <c r="G65" i="6"/>
  <c r="I65" i="6"/>
  <c r="J65" i="6"/>
  <c r="K65" i="6"/>
  <c r="L65" i="6"/>
  <c r="M65" i="6"/>
  <c r="N65" i="6"/>
  <c r="O65" i="6"/>
  <c r="P65" i="6"/>
  <c r="E66" i="6"/>
  <c r="F66" i="6"/>
  <c r="G66" i="6"/>
  <c r="H66" i="6"/>
  <c r="J66" i="6"/>
  <c r="K66" i="6"/>
  <c r="L66" i="6"/>
  <c r="M66" i="6"/>
  <c r="N66" i="6"/>
  <c r="O66" i="6"/>
  <c r="P66" i="6"/>
  <c r="E67" i="6"/>
  <c r="F67" i="6"/>
  <c r="G67" i="6"/>
  <c r="H67" i="6"/>
  <c r="I67" i="6"/>
  <c r="K67" i="6"/>
  <c r="L67" i="6"/>
  <c r="M67" i="6"/>
  <c r="N67" i="6"/>
  <c r="O67" i="6"/>
  <c r="P67" i="6"/>
  <c r="E68" i="6"/>
  <c r="F68" i="6"/>
  <c r="G68" i="6"/>
  <c r="H68" i="6"/>
  <c r="I68" i="6"/>
  <c r="J68" i="6"/>
  <c r="L68" i="6"/>
  <c r="M68" i="6"/>
  <c r="N68" i="6"/>
  <c r="O68" i="6"/>
  <c r="P68" i="6"/>
  <c r="E69" i="6"/>
  <c r="F69" i="6"/>
  <c r="G69" i="6"/>
  <c r="H69" i="6"/>
  <c r="I69" i="6"/>
  <c r="J69" i="6"/>
  <c r="K69" i="6"/>
  <c r="M69" i="6"/>
  <c r="N69" i="6"/>
  <c r="O69" i="6"/>
  <c r="P69" i="6"/>
  <c r="E70" i="6"/>
  <c r="F70" i="6"/>
  <c r="G70" i="6"/>
  <c r="H70" i="6"/>
  <c r="I70" i="6"/>
  <c r="J70" i="6"/>
  <c r="K70" i="6"/>
  <c r="L70" i="6"/>
  <c r="N70" i="6"/>
  <c r="O70" i="6"/>
  <c r="P70" i="6"/>
  <c r="E71" i="6"/>
  <c r="F71" i="6"/>
  <c r="G71" i="6"/>
  <c r="H71" i="6"/>
  <c r="I71" i="6"/>
  <c r="J71" i="6"/>
  <c r="K71" i="6"/>
  <c r="L71" i="6"/>
  <c r="M71" i="6"/>
  <c r="O71" i="6"/>
  <c r="P71" i="6"/>
  <c r="E72" i="6"/>
  <c r="F72" i="6"/>
  <c r="G72" i="6"/>
  <c r="H72" i="6"/>
  <c r="I72" i="6"/>
  <c r="J72" i="6"/>
  <c r="K72" i="6"/>
  <c r="L72" i="6"/>
  <c r="M72" i="6"/>
  <c r="N72" i="6"/>
  <c r="P72" i="6"/>
  <c r="E73" i="6"/>
  <c r="F73" i="6"/>
  <c r="G73" i="6"/>
  <c r="H73" i="6"/>
  <c r="I73" i="6"/>
  <c r="J73" i="6"/>
  <c r="K73" i="6"/>
  <c r="L73" i="6"/>
  <c r="M73" i="6"/>
  <c r="N73" i="6"/>
  <c r="O73" i="6"/>
  <c r="F74" i="6"/>
  <c r="G74" i="6"/>
  <c r="H74" i="6"/>
  <c r="I74" i="6"/>
  <c r="J74" i="6"/>
  <c r="K74" i="6"/>
  <c r="L74" i="6"/>
  <c r="M74" i="6"/>
  <c r="N74" i="6"/>
  <c r="O74" i="6"/>
  <c r="P74" i="6"/>
  <c r="E75" i="6"/>
  <c r="G75" i="6"/>
  <c r="H75" i="6"/>
  <c r="I75" i="6"/>
  <c r="J75" i="6"/>
  <c r="K75" i="6"/>
  <c r="L75" i="6"/>
  <c r="M75" i="6"/>
  <c r="N75" i="6"/>
  <c r="O75" i="6"/>
  <c r="P75" i="6"/>
  <c r="E76" i="6"/>
  <c r="F76" i="6"/>
  <c r="H76" i="6"/>
  <c r="I76" i="6"/>
  <c r="J76" i="6"/>
  <c r="K76" i="6"/>
  <c r="L76" i="6"/>
  <c r="M76" i="6"/>
  <c r="N76" i="6"/>
  <c r="O76" i="6"/>
  <c r="P76" i="6"/>
  <c r="E77" i="6"/>
  <c r="F77" i="6"/>
  <c r="G77" i="6"/>
  <c r="I77" i="6"/>
  <c r="J77" i="6"/>
  <c r="K77" i="6"/>
  <c r="L77" i="6"/>
  <c r="M77" i="6"/>
  <c r="N77" i="6"/>
  <c r="O77" i="6"/>
  <c r="P77" i="6"/>
  <c r="E78" i="6"/>
  <c r="F78" i="6"/>
  <c r="G78" i="6"/>
  <c r="H78" i="6"/>
  <c r="J78" i="6"/>
  <c r="K78" i="6"/>
  <c r="L78" i="6"/>
  <c r="M78" i="6"/>
  <c r="N78" i="6"/>
  <c r="O78" i="6"/>
  <c r="P78" i="6"/>
  <c r="E79" i="6"/>
  <c r="F79" i="6"/>
  <c r="G79" i="6"/>
  <c r="H79" i="6"/>
  <c r="I79" i="6"/>
  <c r="K79" i="6"/>
  <c r="L79" i="6"/>
  <c r="M79" i="6"/>
  <c r="N79" i="6"/>
  <c r="O79" i="6"/>
  <c r="P79" i="6"/>
  <c r="E80" i="6"/>
  <c r="F80" i="6"/>
  <c r="G80" i="6"/>
  <c r="H80" i="6"/>
  <c r="I80" i="6"/>
  <c r="J80" i="6"/>
  <c r="L80" i="6"/>
  <c r="M80" i="6"/>
  <c r="N80" i="6"/>
  <c r="O80" i="6"/>
  <c r="P80" i="6"/>
  <c r="E81" i="6"/>
  <c r="F81" i="6"/>
  <c r="G81" i="6"/>
  <c r="H81" i="6"/>
  <c r="I81" i="6"/>
  <c r="J81" i="6"/>
  <c r="K81" i="6"/>
  <c r="M81" i="6"/>
  <c r="N81" i="6"/>
  <c r="O81" i="6"/>
  <c r="P81" i="6"/>
  <c r="F2" i="6"/>
  <c r="G2" i="6"/>
  <c r="H2" i="6"/>
  <c r="I2" i="6"/>
  <c r="J2" i="6"/>
  <c r="K2" i="6"/>
  <c r="L2" i="6"/>
  <c r="M2" i="6"/>
  <c r="N2" i="6"/>
  <c r="O2" i="6"/>
  <c r="P2" i="6"/>
  <c r="D2" i="6"/>
  <c r="E2" i="6" s="1"/>
  <c r="D3" i="6"/>
  <c r="F3" i="6" s="1"/>
  <c r="D4" i="6"/>
  <c r="G4" i="6" s="1"/>
  <c r="D5" i="6"/>
  <c r="H5" i="6" s="1"/>
  <c r="D6" i="6"/>
  <c r="I6" i="6" s="1"/>
  <c r="D7" i="6"/>
  <c r="J7" i="6" s="1"/>
  <c r="D8" i="6"/>
  <c r="K8" i="6" s="1"/>
  <c r="D9" i="6"/>
  <c r="L9" i="6" s="1"/>
  <c r="D10" i="6"/>
  <c r="M10" i="6" s="1"/>
  <c r="D11" i="6"/>
  <c r="N11" i="6" s="1"/>
  <c r="D12" i="6"/>
  <c r="O12" i="6" s="1"/>
  <c r="D13" i="6"/>
  <c r="P13" i="6" s="1"/>
  <c r="D14" i="6"/>
  <c r="E14" i="6" s="1"/>
  <c r="D15" i="6"/>
  <c r="F15" i="6" s="1"/>
  <c r="D16" i="6"/>
  <c r="G16" i="6" s="1"/>
  <c r="D17" i="6"/>
  <c r="H17" i="6" s="1"/>
  <c r="D18" i="6"/>
  <c r="I18" i="6" s="1"/>
  <c r="D19" i="6"/>
  <c r="J19" i="6" s="1"/>
  <c r="D20" i="6"/>
  <c r="K20" i="6" s="1"/>
  <c r="D21" i="6"/>
  <c r="L21" i="6" s="1"/>
  <c r="D22" i="6"/>
  <c r="M22" i="6" s="1"/>
  <c r="D23" i="6"/>
  <c r="N23" i="6" s="1"/>
  <c r="D24" i="6"/>
  <c r="O24" i="6" s="1"/>
  <c r="D25" i="6"/>
  <c r="P25" i="6" s="1"/>
  <c r="D26" i="6"/>
  <c r="E26" i="6" s="1"/>
  <c r="D27" i="6"/>
  <c r="F27" i="6" s="1"/>
  <c r="D28" i="6"/>
  <c r="G28" i="6" s="1"/>
  <c r="D29" i="6"/>
  <c r="H29" i="6" s="1"/>
  <c r="D30" i="6"/>
  <c r="I30" i="6" s="1"/>
  <c r="D31" i="6"/>
  <c r="J31" i="6" s="1"/>
  <c r="D32" i="6"/>
  <c r="K32" i="6" s="1"/>
  <c r="D33" i="6"/>
  <c r="L33" i="6" s="1"/>
  <c r="D34" i="6"/>
  <c r="M34" i="6" s="1"/>
  <c r="D35" i="6"/>
  <c r="N35" i="6" s="1"/>
  <c r="D36" i="6"/>
  <c r="O36" i="6" s="1"/>
  <c r="D37" i="6"/>
  <c r="P37" i="6" s="1"/>
  <c r="D38" i="6"/>
  <c r="E38" i="6" s="1"/>
  <c r="D39" i="6"/>
  <c r="F39" i="6" s="1"/>
  <c r="D40" i="6"/>
  <c r="G40" i="6" s="1"/>
  <c r="D41" i="6"/>
  <c r="H41" i="6" s="1"/>
  <c r="D42" i="6"/>
  <c r="I42" i="6" s="1"/>
  <c r="D43" i="6"/>
  <c r="J43" i="6" s="1"/>
  <c r="D44" i="6"/>
  <c r="K44" i="6" s="1"/>
  <c r="D45" i="6"/>
  <c r="L45" i="6" s="1"/>
  <c r="D46" i="6"/>
  <c r="M46" i="6" s="1"/>
  <c r="D47" i="6"/>
  <c r="N47" i="6" s="1"/>
  <c r="D48" i="6"/>
  <c r="O48" i="6" s="1"/>
  <c r="D49" i="6"/>
  <c r="P49" i="6" s="1"/>
  <c r="D50" i="6"/>
  <c r="E50" i="6" s="1"/>
  <c r="D51" i="6"/>
  <c r="F51" i="6" s="1"/>
  <c r="D52" i="6"/>
  <c r="G52" i="6" s="1"/>
  <c r="D53" i="6"/>
  <c r="H53" i="6" s="1"/>
  <c r="D54" i="6"/>
  <c r="I54" i="6" s="1"/>
  <c r="D55" i="6"/>
  <c r="J55" i="6" s="1"/>
  <c r="D56" i="6"/>
  <c r="K56" i="6" s="1"/>
  <c r="D57" i="6"/>
  <c r="L57" i="6" s="1"/>
  <c r="D58" i="6"/>
  <c r="M58" i="6" s="1"/>
  <c r="D59" i="6"/>
  <c r="N59" i="6" s="1"/>
  <c r="D60" i="6"/>
  <c r="O60" i="6" s="1"/>
  <c r="D61" i="6"/>
  <c r="P61" i="6" s="1"/>
  <c r="D62" i="6"/>
  <c r="E62" i="6" s="1"/>
  <c r="D63" i="6"/>
  <c r="F63" i="6" s="1"/>
  <c r="D64" i="6"/>
  <c r="G64" i="6" s="1"/>
  <c r="D65" i="6"/>
  <c r="H65" i="6" s="1"/>
  <c r="D66" i="6"/>
  <c r="I66" i="6" s="1"/>
  <c r="D67" i="6"/>
  <c r="J67" i="6" s="1"/>
  <c r="D68" i="6"/>
  <c r="K68" i="6" s="1"/>
  <c r="D69" i="6"/>
  <c r="L69" i="6" s="1"/>
  <c r="D70" i="6"/>
  <c r="M70" i="6" s="1"/>
  <c r="D71" i="6"/>
  <c r="N71" i="6" s="1"/>
  <c r="D72" i="6"/>
  <c r="O72" i="6" s="1"/>
  <c r="D73" i="6"/>
  <c r="P73" i="6" s="1"/>
  <c r="D74" i="6"/>
  <c r="E74" i="6" s="1"/>
  <c r="D75" i="6"/>
  <c r="F75" i="6" s="1"/>
  <c r="D76" i="6"/>
  <c r="G76" i="6" s="1"/>
  <c r="D77" i="6"/>
  <c r="H77" i="6" s="1"/>
  <c r="D78" i="6"/>
  <c r="I78" i="6" s="1"/>
  <c r="D79" i="6"/>
  <c r="J79" i="6" s="1"/>
  <c r="D80" i="6"/>
  <c r="K80" i="6" s="1"/>
  <c r="D81" i="6"/>
  <c r="L81" i="6" s="1"/>
  <c r="E88" i="5"/>
  <c r="E85" i="5"/>
  <c r="E84" i="5"/>
  <c r="F8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2" i="5"/>
  <c r="M93" i="6" l="1"/>
  <c r="O82" i="6"/>
  <c r="O83" i="6" s="1"/>
  <c r="K82" i="6"/>
  <c r="K83" i="6" s="1"/>
  <c r="G82" i="6"/>
  <c r="G83" i="6" s="1"/>
  <c r="N93" i="6"/>
  <c r="J93" i="6"/>
  <c r="F93" i="6"/>
  <c r="I93" i="6"/>
  <c r="E93" i="6"/>
  <c r="E82" i="6"/>
  <c r="P93" i="6"/>
  <c r="L93" i="6"/>
  <c r="L99" i="6" s="1"/>
  <c r="H93" i="6"/>
  <c r="P82" i="6"/>
  <c r="P83" i="6" s="1"/>
  <c r="L82" i="6"/>
  <c r="L83" i="6" s="1"/>
  <c r="H82" i="6"/>
  <c r="H83" i="6" s="1"/>
  <c r="N82" i="6"/>
  <c r="N83" i="6" s="1"/>
  <c r="N99" i="6" s="1"/>
  <c r="J82" i="6"/>
  <c r="J83" i="6" s="1"/>
  <c r="J99" i="6" s="1"/>
  <c r="F82" i="6"/>
  <c r="F83" i="6" s="1"/>
  <c r="F99" i="6" s="1"/>
  <c r="E88" i="6"/>
  <c r="M82" i="6"/>
  <c r="M83" i="6" s="1"/>
  <c r="I82" i="6"/>
  <c r="I83" i="6" s="1"/>
  <c r="O93" i="6"/>
  <c r="K93" i="6"/>
  <c r="G93" i="6"/>
  <c r="E86" i="5"/>
  <c r="E87" i="5" s="1"/>
  <c r="H99" i="6" l="1"/>
  <c r="I99" i="6"/>
  <c r="G99" i="6"/>
  <c r="O99" i="6"/>
  <c r="P99" i="6"/>
  <c r="F96" i="6"/>
  <c r="K99" i="6"/>
  <c r="F88" i="6"/>
  <c r="E83" i="6"/>
  <c r="E99" i="6" s="1"/>
  <c r="M99" i="6"/>
  <c r="Q99" i="6" l="1"/>
  <c r="E103" i="6" s="1"/>
</calcChain>
</file>

<file path=xl/sharedStrings.xml><?xml version="1.0" encoding="utf-8"?>
<sst xmlns="http://schemas.openxmlformats.org/spreadsheetml/2006/main" count="81" uniqueCount="75">
  <si>
    <t>Data</t>
  </si>
  <si>
    <t>t</t>
  </si>
  <si>
    <t>Yt</t>
  </si>
  <si>
    <t>Mes, any</t>
  </si>
  <si>
    <t>Rang(Yt)</t>
  </si>
  <si>
    <t>dt</t>
  </si>
  <si>
    <t>(dt)^2</t>
  </si>
  <si>
    <t>Estadístic</t>
  </si>
  <si>
    <t>Ts=</t>
  </si>
  <si>
    <t>z=</t>
  </si>
  <si>
    <t>Criteri</t>
  </si>
  <si>
    <t>Per tant, direm que la sèrie temporal té tendència.</t>
  </si>
  <si>
    <t>Segons la representació gràfica, la tendència és decreixent.</t>
  </si>
  <si>
    <t>mes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</si>
  <si>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</si>
  <si>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</si>
  <si>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</si>
  <si>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</si>
  <si>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</si>
  <si>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</si>
  <si>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</si>
  <si>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</si>
  <si>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</si>
  <si>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</si>
  <si>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</si>
  <si>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</si>
  <si>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SumaRi=</t>
  </si>
  <si>
    <t>(SumaRi)^2=</t>
  </si>
  <si>
    <t>Nombre d'estacions</t>
  </si>
  <si>
    <t>s=</t>
  </si>
  <si>
    <t>Comprovació:</t>
  </si>
  <si>
    <t>Suma(Rang(Yt)=R1+R2+…+R12</t>
  </si>
  <si>
    <t>==&gt; OK</t>
  </si>
  <si>
    <t>Observacions totals, T=</t>
  </si>
  <si>
    <t>Observacions en cada mes, Ts</t>
  </si>
  <si>
    <r>
      <t>T</t>
    </r>
    <r>
      <rPr>
        <b/>
        <vertAlign val="subscript"/>
        <sz val="10"/>
        <rFont val="Arial"/>
        <family val="2"/>
      </rPr>
      <t>1</t>
    </r>
  </si>
  <si>
    <r>
      <t>T</t>
    </r>
    <r>
      <rPr>
        <b/>
        <vertAlign val="subscript"/>
        <sz val="10"/>
        <rFont val="Arial"/>
        <family val="2"/>
      </rPr>
      <t>2</t>
    </r>
  </si>
  <si>
    <r>
      <t>T</t>
    </r>
    <r>
      <rPr>
        <b/>
        <vertAlign val="subscript"/>
        <sz val="10"/>
        <rFont val="Arial"/>
        <family val="2"/>
      </rPr>
      <t>3</t>
    </r>
  </si>
  <si>
    <r>
      <t>T</t>
    </r>
    <r>
      <rPr>
        <b/>
        <vertAlign val="subscript"/>
        <sz val="10"/>
        <rFont val="Arial"/>
        <family val="2"/>
      </rPr>
      <t>4</t>
    </r>
  </si>
  <si>
    <r>
      <t>T</t>
    </r>
    <r>
      <rPr>
        <b/>
        <vertAlign val="subscript"/>
        <sz val="10"/>
        <rFont val="Arial"/>
        <family val="2"/>
      </rPr>
      <t>5</t>
    </r>
  </si>
  <si>
    <r>
      <t>T</t>
    </r>
    <r>
      <rPr>
        <b/>
        <vertAlign val="subscript"/>
        <sz val="10"/>
        <rFont val="Arial"/>
        <family val="2"/>
      </rPr>
      <t>6</t>
    </r>
  </si>
  <si>
    <r>
      <t>T</t>
    </r>
    <r>
      <rPr>
        <b/>
        <vertAlign val="subscript"/>
        <sz val="10"/>
        <rFont val="Arial"/>
        <family val="2"/>
      </rPr>
      <t>7</t>
    </r>
  </si>
  <si>
    <r>
      <t>T</t>
    </r>
    <r>
      <rPr>
        <b/>
        <vertAlign val="subscript"/>
        <sz val="10"/>
        <rFont val="Arial"/>
        <family val="2"/>
      </rPr>
      <t>8</t>
    </r>
  </si>
  <si>
    <r>
      <t>T</t>
    </r>
    <r>
      <rPr>
        <b/>
        <vertAlign val="subscript"/>
        <sz val="10"/>
        <rFont val="Arial"/>
        <family val="2"/>
      </rPr>
      <t>9</t>
    </r>
  </si>
  <si>
    <r>
      <t>T</t>
    </r>
    <r>
      <rPr>
        <b/>
        <vertAlign val="subscript"/>
        <sz val="10"/>
        <rFont val="Arial"/>
        <family val="2"/>
      </rPr>
      <t>10</t>
    </r>
  </si>
  <si>
    <r>
      <t>T</t>
    </r>
    <r>
      <rPr>
        <b/>
        <vertAlign val="subscript"/>
        <sz val="10"/>
        <rFont val="Arial"/>
        <family val="2"/>
      </rPr>
      <t>11</t>
    </r>
  </si>
  <si>
    <r>
      <t>T</t>
    </r>
    <r>
      <rPr>
        <b/>
        <vertAlign val="subscript"/>
        <sz val="10"/>
        <rFont val="Arial"/>
        <family val="2"/>
      </rPr>
      <t>12</t>
    </r>
  </si>
  <si>
    <r>
      <t>T=T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+T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+…T</t>
    </r>
    <r>
      <rPr>
        <b/>
        <vertAlign val="subscript"/>
        <sz val="10"/>
        <rFont val="Arial"/>
        <family val="2"/>
      </rPr>
      <t>12</t>
    </r>
  </si>
  <si>
    <r>
      <t>R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</t>
    </r>
  </si>
  <si>
    <r>
      <t>R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2</t>
    </r>
  </si>
  <si>
    <r>
      <t>R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</si>
  <si>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4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4</t>
    </r>
  </si>
  <si>
    <r>
      <t>R</t>
    </r>
    <r>
      <rPr>
        <vertAlign val="subscript"/>
        <sz val="10"/>
        <rFont val="Arial"/>
        <family val="2"/>
      </rPr>
      <t>5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5</t>
    </r>
  </si>
  <si>
    <r>
      <t>R</t>
    </r>
    <r>
      <rPr>
        <vertAlign val="subscript"/>
        <sz val="10"/>
        <rFont val="Arial"/>
        <family val="2"/>
      </rPr>
      <t>6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6</t>
    </r>
  </si>
  <si>
    <r>
      <t>R</t>
    </r>
    <r>
      <rPr>
        <vertAlign val="subscript"/>
        <sz val="10"/>
        <rFont val="Arial"/>
        <family val="2"/>
      </rPr>
      <t>7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7</t>
    </r>
  </si>
  <si>
    <r>
      <t>R</t>
    </r>
    <r>
      <rPr>
        <vertAlign val="subscript"/>
        <sz val="10"/>
        <rFont val="Arial"/>
        <family val="2"/>
      </rPr>
      <t>8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8</t>
    </r>
  </si>
  <si>
    <r>
      <t>R</t>
    </r>
    <r>
      <rPr>
        <vertAlign val="subscript"/>
        <sz val="10"/>
        <rFont val="Arial"/>
        <family val="2"/>
      </rPr>
      <t>9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9</t>
    </r>
  </si>
  <si>
    <r>
      <t>R</t>
    </r>
    <r>
      <rPr>
        <vertAlign val="subscript"/>
        <sz val="10"/>
        <rFont val="Arial"/>
        <family val="2"/>
      </rPr>
      <t>10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10</t>
    </r>
  </si>
  <si>
    <r>
      <t>R</t>
    </r>
    <r>
      <rPr>
        <vertAlign val="subscript"/>
        <sz val="10"/>
        <rFont val="Arial"/>
        <family val="2"/>
      </rPr>
      <t>11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11</t>
    </r>
  </si>
  <si>
    <r>
      <t>R</t>
    </r>
    <r>
      <rPr>
        <vertAlign val="subscript"/>
        <sz val="10"/>
        <rFont val="Arial"/>
        <family val="2"/>
      </rPr>
      <t>12</t>
    </r>
    <r>
      <rPr>
        <sz val="12"/>
        <color theme="1"/>
        <rFont val="Calibri"/>
        <family val="2"/>
        <scheme val="minor"/>
      </rPr>
      <t>^2/T</t>
    </r>
    <r>
      <rPr>
        <vertAlign val="subscript"/>
        <sz val="10"/>
        <rFont val="Arial"/>
        <family val="2"/>
      </rPr>
      <t>12</t>
    </r>
  </si>
  <si>
    <t>SUMA</t>
  </si>
  <si>
    <t>(Ri^2)/Ti</t>
  </si>
  <si>
    <t>La ST no té component estacional</t>
  </si>
  <si>
    <t>Rebutgem la hipòtesi nul·la perquè l'estadístic de prova és major estricte que el valor crític en taules</t>
  </si>
  <si>
    <t>T=</t>
  </si>
  <si>
    <t xml:space="preserve">Nombre d'observacions </t>
  </si>
  <si>
    <t>(Valor crític d'una Normal(0,1), 2 cues)</t>
  </si>
  <si>
    <t>Estadístic de prova: valor absolut</t>
  </si>
  <si>
    <t>|z|=</t>
  </si>
  <si>
    <t>Valor crític, amb alpha 0.05 =</t>
  </si>
  <si>
    <t>L'estadístic de prova és menor estricte que el valor crític en taules per tant, no es rebutja la hipòtesi nul·la</t>
  </si>
  <si>
    <t>(Chi-quadrat amb (s-1)=11 graus de llibertat)</t>
  </si>
  <si>
    <t>Estadístic K-W=</t>
  </si>
  <si>
    <r>
      <rPr>
        <b/>
        <u/>
        <sz val="10"/>
        <rFont val="Arial"/>
        <family val="2"/>
      </rPr>
      <t>CONCLUSIÓ</t>
    </r>
    <r>
      <rPr>
        <b/>
        <sz val="10"/>
        <rFont val="Arial"/>
        <family val="2"/>
      </rPr>
      <t>: Tenint en compte els resultats obtinguts amb el Test de Daniel i el Test de Kruskal-Wallis, es tracta d'una ST tipus III</t>
    </r>
  </si>
  <si>
    <t>Valor crític  amb alfa = 0,05: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</si>
</sst>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b/>
      <sz val="12"/>
      <name val="Calibri"/>
      <family val="2"/>
      <scheme val="minor"/>
    </font>
    <font>
      <b/>
      <u/>
      <sz val="10"/>
      <name val="Arial"/>
      <family val="2"/>
    </font>
    <font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7" fontId="0" fillId="33" borderId="0" xfId="0" applyNumberFormat="1" applyFill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3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left"/>
    </xf>
    <xf numFmtId="0" fontId="0" fillId="35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17" fontId="0" fillId="34" borderId="0" xfId="0" applyNumberFormat="1" applyFill="1"/>
    <xf numFmtId="0" fontId="16" fillId="0" borderId="0" xfId="0" applyFont="1" applyAlignment="1">
      <alignment horizontal="right"/>
    </xf>
    <xf numFmtId="0" fontId="18" fillId="36" borderId="0" xfId="0" applyFont="1" applyFill="1"/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4" fillId="0" borderId="0" xfId="0" applyFont="1"/>
    <xf numFmtId="0" fontId="0" fillId="0" borderId="0" xfId="0" applyFill="1"/>
    <xf numFmtId="0" fontId="16" fillId="0" borderId="0" xfId="0" applyFont="1" applyFill="1" applyAlignment="1">
      <alignment horizontal="right"/>
    </xf>
    <xf numFmtId="2" fontId="0" fillId="36" borderId="0" xfId="0" applyNumberFormat="1" applyFill="1"/>
    <xf numFmtId="0" fontId="21" fillId="0" borderId="0" xfId="0" applyFont="1" applyFill="1" applyAlignment="1">
      <alignment horizontal="right"/>
    </xf>
    <xf numFmtId="0" fontId="25" fillId="0" borderId="0" xfId="0" quotePrefix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0" fillId="36" borderId="0" xfId="0" applyFill="1" applyAlignment="1">
      <alignment horizontal="left"/>
    </xf>
    <xf numFmtId="0" fontId="18" fillId="36" borderId="0" xfId="0" applyFont="1" applyFill="1" applyAlignment="1">
      <alignment horizontal="left"/>
    </xf>
    <xf numFmtId="0" fontId="18" fillId="36" borderId="11" xfId="0" applyFont="1" applyFill="1" applyBorder="1" applyAlignment="1">
      <alignment horizontal="center"/>
    </xf>
    <xf numFmtId="3" fontId="0" fillId="36" borderId="0" xfId="0" applyNumberFormat="1" applyFill="1" applyAlignment="1">
      <alignment horizontal="center"/>
    </xf>
    <xf numFmtId="3" fontId="18" fillId="36" borderId="0" xfId="0" applyNumberFormat="1" applyFont="1" applyFill="1" applyAlignment="1">
      <alignment horizontal="center"/>
    </xf>
    <xf numFmtId="0" fontId="24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37" borderId="0" xfId="0" applyFont="1" applyFill="1" applyAlignment="1">
      <alignment horizontal="left"/>
    </xf>
    <xf numFmtId="0" fontId="18" fillId="37" borderId="0" xfId="0" applyFont="1" applyFill="1" applyAlignment="1">
      <alignment horizontal="center"/>
    </xf>
    <xf numFmtId="0" fontId="23" fillId="37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Atur</a:t>
            </a:r>
            <a:r>
              <a:rPr lang="en-US" baseline="0"/>
              <a:t> (en milers de persones)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Daniel'!$B$1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de Daniel'!$A$2:$A$81</c:f>
              <c:numCache>
                <c:formatCode>mmm\-yy</c:formatCode>
                <c:ptCount val="80"/>
                <c:pt idx="0">
                  <c:v>43313</c:v>
                </c:pt>
                <c:pt idx="1">
                  <c:v>43282</c:v>
                </c:pt>
                <c:pt idx="2">
                  <c:v>43252</c:v>
                </c:pt>
                <c:pt idx="3">
                  <c:v>43221</c:v>
                </c:pt>
                <c:pt idx="4">
                  <c:v>43191</c:v>
                </c:pt>
                <c:pt idx="5">
                  <c:v>43160</c:v>
                </c:pt>
                <c:pt idx="6">
                  <c:v>43132</c:v>
                </c:pt>
                <c:pt idx="7">
                  <c:v>43101</c:v>
                </c:pt>
                <c:pt idx="8">
                  <c:v>43070</c:v>
                </c:pt>
                <c:pt idx="9">
                  <c:v>43040</c:v>
                </c:pt>
                <c:pt idx="10">
                  <c:v>43009</c:v>
                </c:pt>
                <c:pt idx="11">
                  <c:v>42979</c:v>
                </c:pt>
                <c:pt idx="12">
                  <c:v>42948</c:v>
                </c:pt>
                <c:pt idx="13">
                  <c:v>42917</c:v>
                </c:pt>
                <c:pt idx="14">
                  <c:v>42887</c:v>
                </c:pt>
                <c:pt idx="15">
                  <c:v>42856</c:v>
                </c:pt>
                <c:pt idx="16">
                  <c:v>42826</c:v>
                </c:pt>
                <c:pt idx="17">
                  <c:v>42795</c:v>
                </c:pt>
                <c:pt idx="18">
                  <c:v>42767</c:v>
                </c:pt>
                <c:pt idx="19">
                  <c:v>42736</c:v>
                </c:pt>
                <c:pt idx="20">
                  <c:v>42705</c:v>
                </c:pt>
                <c:pt idx="21">
                  <c:v>42675</c:v>
                </c:pt>
                <c:pt idx="22">
                  <c:v>42644</c:v>
                </c:pt>
                <c:pt idx="23">
                  <c:v>42614</c:v>
                </c:pt>
                <c:pt idx="24">
                  <c:v>42583</c:v>
                </c:pt>
                <c:pt idx="25">
                  <c:v>42552</c:v>
                </c:pt>
                <c:pt idx="26">
                  <c:v>42522</c:v>
                </c:pt>
                <c:pt idx="27">
                  <c:v>42491</c:v>
                </c:pt>
                <c:pt idx="28">
                  <c:v>42461</c:v>
                </c:pt>
                <c:pt idx="29">
                  <c:v>42430</c:v>
                </c:pt>
                <c:pt idx="30">
                  <c:v>42401</c:v>
                </c:pt>
                <c:pt idx="31">
                  <c:v>42370</c:v>
                </c:pt>
                <c:pt idx="32">
                  <c:v>42339</c:v>
                </c:pt>
                <c:pt idx="33">
                  <c:v>42309</c:v>
                </c:pt>
                <c:pt idx="34">
                  <c:v>42278</c:v>
                </c:pt>
                <c:pt idx="35">
                  <c:v>42248</c:v>
                </c:pt>
                <c:pt idx="36">
                  <c:v>42217</c:v>
                </c:pt>
                <c:pt idx="37">
                  <c:v>42186</c:v>
                </c:pt>
                <c:pt idx="38">
                  <c:v>42156</c:v>
                </c:pt>
                <c:pt idx="39">
                  <c:v>42125</c:v>
                </c:pt>
                <c:pt idx="40">
                  <c:v>42095</c:v>
                </c:pt>
                <c:pt idx="41">
                  <c:v>42064</c:v>
                </c:pt>
                <c:pt idx="42">
                  <c:v>42036</c:v>
                </c:pt>
                <c:pt idx="43">
                  <c:v>42005</c:v>
                </c:pt>
                <c:pt idx="44">
                  <c:v>41974</c:v>
                </c:pt>
                <c:pt idx="45">
                  <c:v>41944</c:v>
                </c:pt>
                <c:pt idx="46">
                  <c:v>41913</c:v>
                </c:pt>
                <c:pt idx="47">
                  <c:v>41883</c:v>
                </c:pt>
                <c:pt idx="48">
                  <c:v>41852</c:v>
                </c:pt>
                <c:pt idx="49">
                  <c:v>41821</c:v>
                </c:pt>
                <c:pt idx="50">
                  <c:v>41791</c:v>
                </c:pt>
                <c:pt idx="51">
                  <c:v>41760</c:v>
                </c:pt>
                <c:pt idx="52">
                  <c:v>41730</c:v>
                </c:pt>
                <c:pt idx="53">
                  <c:v>41699</c:v>
                </c:pt>
                <c:pt idx="54">
                  <c:v>41671</c:v>
                </c:pt>
                <c:pt idx="55">
                  <c:v>41640</c:v>
                </c:pt>
                <c:pt idx="56">
                  <c:v>41609</c:v>
                </c:pt>
                <c:pt idx="57">
                  <c:v>41579</c:v>
                </c:pt>
                <c:pt idx="58">
                  <c:v>41548</c:v>
                </c:pt>
                <c:pt idx="59">
                  <c:v>41518</c:v>
                </c:pt>
                <c:pt idx="60">
                  <c:v>41487</c:v>
                </c:pt>
                <c:pt idx="61">
                  <c:v>41456</c:v>
                </c:pt>
                <c:pt idx="62">
                  <c:v>41426</c:v>
                </c:pt>
                <c:pt idx="63">
                  <c:v>41395</c:v>
                </c:pt>
                <c:pt idx="64">
                  <c:v>41365</c:v>
                </c:pt>
                <c:pt idx="65">
                  <c:v>41334</c:v>
                </c:pt>
                <c:pt idx="66">
                  <c:v>41306</c:v>
                </c:pt>
                <c:pt idx="67">
                  <c:v>41275</c:v>
                </c:pt>
                <c:pt idx="68">
                  <c:v>41244</c:v>
                </c:pt>
                <c:pt idx="69">
                  <c:v>41214</c:v>
                </c:pt>
                <c:pt idx="70">
                  <c:v>41183</c:v>
                </c:pt>
                <c:pt idx="71">
                  <c:v>41153</c:v>
                </c:pt>
                <c:pt idx="72">
                  <c:v>41122</c:v>
                </c:pt>
                <c:pt idx="73">
                  <c:v>41091</c:v>
                </c:pt>
                <c:pt idx="74">
                  <c:v>41061</c:v>
                </c:pt>
                <c:pt idx="75">
                  <c:v>41030</c:v>
                </c:pt>
                <c:pt idx="76">
                  <c:v>41000</c:v>
                </c:pt>
                <c:pt idx="77">
                  <c:v>40969</c:v>
                </c:pt>
                <c:pt idx="78">
                  <c:v>40940</c:v>
                </c:pt>
                <c:pt idx="79">
                  <c:v>40909</c:v>
                </c:pt>
              </c:numCache>
            </c:numRef>
          </c:cat>
          <c:val>
            <c:numRef>
              <c:f>'Test de Daniel'!$B$2:$B$81</c:f>
              <c:numCache>
                <c:formatCode>General</c:formatCode>
                <c:ptCount val="80"/>
                <c:pt idx="0">
                  <c:v>380.7</c:v>
                </c:pt>
                <c:pt idx="1">
                  <c:v>369.1</c:v>
                </c:pt>
                <c:pt idx="2">
                  <c:v>370.2</c:v>
                </c:pt>
                <c:pt idx="3">
                  <c:v>385.6</c:v>
                </c:pt>
                <c:pt idx="4">
                  <c:v>398.9</c:v>
                </c:pt>
                <c:pt idx="5">
                  <c:v>411.5</c:v>
                </c:pt>
                <c:pt idx="6">
                  <c:v>418.2</c:v>
                </c:pt>
                <c:pt idx="7">
                  <c:v>422.9</c:v>
                </c:pt>
                <c:pt idx="8">
                  <c:v>418</c:v>
                </c:pt>
                <c:pt idx="9">
                  <c:v>422.5</c:v>
                </c:pt>
                <c:pt idx="10">
                  <c:v>415.1</c:v>
                </c:pt>
                <c:pt idx="11">
                  <c:v>400.4</c:v>
                </c:pt>
                <c:pt idx="12">
                  <c:v>397.4</c:v>
                </c:pt>
                <c:pt idx="13">
                  <c:v>387.3</c:v>
                </c:pt>
                <c:pt idx="14">
                  <c:v>391.4</c:v>
                </c:pt>
                <c:pt idx="15">
                  <c:v>409.5</c:v>
                </c:pt>
                <c:pt idx="16">
                  <c:v>425.8</c:v>
                </c:pt>
                <c:pt idx="17">
                  <c:v>446</c:v>
                </c:pt>
                <c:pt idx="18">
                  <c:v>452.3</c:v>
                </c:pt>
                <c:pt idx="19">
                  <c:v>453.9</c:v>
                </c:pt>
                <c:pt idx="20">
                  <c:v>453.6</c:v>
                </c:pt>
                <c:pt idx="21">
                  <c:v>463</c:v>
                </c:pt>
                <c:pt idx="22">
                  <c:v>458.4</c:v>
                </c:pt>
                <c:pt idx="23">
                  <c:v>451.1</c:v>
                </c:pt>
                <c:pt idx="24">
                  <c:v>445.4</c:v>
                </c:pt>
                <c:pt idx="25">
                  <c:v>441</c:v>
                </c:pt>
                <c:pt idx="26">
                  <c:v>450.1</c:v>
                </c:pt>
                <c:pt idx="27">
                  <c:v>470.2</c:v>
                </c:pt>
                <c:pt idx="28">
                  <c:v>486.1</c:v>
                </c:pt>
                <c:pt idx="29">
                  <c:v>500</c:v>
                </c:pt>
                <c:pt idx="30">
                  <c:v>510.2</c:v>
                </c:pt>
                <c:pt idx="31">
                  <c:v>518.1</c:v>
                </c:pt>
                <c:pt idx="32">
                  <c:v>515.70000000000005</c:v>
                </c:pt>
                <c:pt idx="33">
                  <c:v>521.70000000000005</c:v>
                </c:pt>
                <c:pt idx="34">
                  <c:v>523.5</c:v>
                </c:pt>
                <c:pt idx="35">
                  <c:v>513.20000000000005</c:v>
                </c:pt>
                <c:pt idx="36">
                  <c:v>506.3</c:v>
                </c:pt>
                <c:pt idx="37">
                  <c:v>501.8</c:v>
                </c:pt>
                <c:pt idx="38">
                  <c:v>510.9</c:v>
                </c:pt>
                <c:pt idx="39">
                  <c:v>531.9</c:v>
                </c:pt>
                <c:pt idx="40">
                  <c:v>553</c:v>
                </c:pt>
                <c:pt idx="41">
                  <c:v>571.70000000000005</c:v>
                </c:pt>
                <c:pt idx="42">
                  <c:v>581.1</c:v>
                </c:pt>
                <c:pt idx="43">
                  <c:v>582.79999999999995</c:v>
                </c:pt>
                <c:pt idx="44">
                  <c:v>575.9</c:v>
                </c:pt>
                <c:pt idx="45">
                  <c:v>581.70000000000005</c:v>
                </c:pt>
                <c:pt idx="46">
                  <c:v>587.1</c:v>
                </c:pt>
                <c:pt idx="47">
                  <c:v>575.79999999999995</c:v>
                </c:pt>
                <c:pt idx="48">
                  <c:v>571.6</c:v>
                </c:pt>
                <c:pt idx="49">
                  <c:v>568.20000000000005</c:v>
                </c:pt>
                <c:pt idx="50">
                  <c:v>570.20000000000005</c:v>
                </c:pt>
                <c:pt idx="51">
                  <c:v>592.29999999999995</c:v>
                </c:pt>
                <c:pt idx="52">
                  <c:v>611.79999999999995</c:v>
                </c:pt>
                <c:pt idx="53">
                  <c:v>624.5</c:v>
                </c:pt>
                <c:pt idx="54">
                  <c:v>629.6</c:v>
                </c:pt>
                <c:pt idx="55">
                  <c:v>633.9</c:v>
                </c:pt>
                <c:pt idx="56">
                  <c:v>624.9</c:v>
                </c:pt>
                <c:pt idx="57">
                  <c:v>638.29999999999995</c:v>
                </c:pt>
                <c:pt idx="58">
                  <c:v>633.79999999999995</c:v>
                </c:pt>
                <c:pt idx="59">
                  <c:v>620.9</c:v>
                </c:pt>
                <c:pt idx="60">
                  <c:v>611.70000000000005</c:v>
                </c:pt>
                <c:pt idx="61">
                  <c:v>610.4</c:v>
                </c:pt>
                <c:pt idx="62">
                  <c:v>617.29999999999995</c:v>
                </c:pt>
                <c:pt idx="63">
                  <c:v>642.20000000000005</c:v>
                </c:pt>
                <c:pt idx="64">
                  <c:v>657</c:v>
                </c:pt>
                <c:pt idx="65">
                  <c:v>664.1</c:v>
                </c:pt>
                <c:pt idx="66">
                  <c:v>665.2</c:v>
                </c:pt>
                <c:pt idx="67">
                  <c:v>661.8</c:v>
                </c:pt>
                <c:pt idx="68">
                  <c:v>647</c:v>
                </c:pt>
                <c:pt idx="69">
                  <c:v>652.1</c:v>
                </c:pt>
                <c:pt idx="70">
                  <c:v>646.29999999999995</c:v>
                </c:pt>
                <c:pt idx="71">
                  <c:v>632.5</c:v>
                </c:pt>
                <c:pt idx="72">
                  <c:v>622.9</c:v>
                </c:pt>
                <c:pt idx="73">
                  <c:v>614.79999999999995</c:v>
                </c:pt>
                <c:pt idx="74">
                  <c:v>615.6</c:v>
                </c:pt>
                <c:pt idx="75">
                  <c:v>630.9</c:v>
                </c:pt>
                <c:pt idx="76">
                  <c:v>635.70000000000005</c:v>
                </c:pt>
                <c:pt idx="77">
                  <c:v>638.20000000000005</c:v>
                </c:pt>
                <c:pt idx="78">
                  <c:v>641.9</c:v>
                </c:pt>
                <c:pt idx="79">
                  <c:v>633.20000000000005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4A5-A649-558DFDF2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35720"/>
        <c:axId val="411834736"/>
      </c:lineChart>
      <c:dateAx>
        <c:axId val="411835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834736"/>
        <c:crosses val="autoZero"/>
        <c:auto val="1"/>
        <c:lblOffset val="100"/>
        <c:baseTimeUnit val="months"/>
      </c:dateAx>
      <c:valAx>
        <c:axId val="411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83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71</xdr:row>
      <xdr:rowOff>190499</xdr:rowOff>
    </xdr:from>
    <xdr:to>
      <xdr:col>15</xdr:col>
      <xdr:colOff>391724</xdr:colOff>
      <xdr:row>88</xdr:row>
      <xdr:rowOff>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workbookViewId="0">
      <selection activeCell="F5" sqref="F5"/>
    </sheetView>
  </sheetViews>
  <sheetFormatPr baseColWidth="10" defaultColWidth="11" defaultRowHeight="15.75" x14ac:dyDescent="0.25"/>
  <cols>
    <col min="1" max="16384" width="11" style="3"/>
  </cols>
  <sheetData>
    <row r="1" spans="1:68" x14ac:dyDescent="0.25">
      <c r="A1" s="3" t="s">
        <v>0</v>
      </c>
      <c r="B1" s="3" t="s">
        <v>2</v>
      </c>
      <c r="BO1" s="4"/>
      <c r="BP1" s="4"/>
    </row>
    <row r="2" spans="1:68" x14ac:dyDescent="0.25">
      <c r="A2" s="4">
        <v>40909</v>
      </c>
      <c r="B2" s="3">
        <v>633.20000000000005</v>
      </c>
    </row>
    <row r="3" spans="1:68" x14ac:dyDescent="0.25">
      <c r="A3" s="4">
        <v>40940</v>
      </c>
      <c r="B3" s="3">
        <v>641.9</v>
      </c>
    </row>
    <row r="4" spans="1:68" x14ac:dyDescent="0.25">
      <c r="A4" s="4">
        <v>40969</v>
      </c>
      <c r="B4" s="3">
        <v>638.20000000000005</v>
      </c>
    </row>
    <row r="5" spans="1:68" x14ac:dyDescent="0.25">
      <c r="A5" s="4">
        <v>41000</v>
      </c>
      <c r="B5" s="3">
        <v>635.70000000000005</v>
      </c>
    </row>
    <row r="6" spans="1:68" x14ac:dyDescent="0.25">
      <c r="A6" s="4">
        <v>41030</v>
      </c>
      <c r="B6" s="3">
        <v>630.9</v>
      </c>
    </row>
    <row r="7" spans="1:68" x14ac:dyDescent="0.25">
      <c r="A7" s="4">
        <v>41061</v>
      </c>
      <c r="B7" s="3">
        <v>615.6</v>
      </c>
    </row>
    <row r="8" spans="1:68" x14ac:dyDescent="0.25">
      <c r="A8" s="4">
        <v>41091</v>
      </c>
      <c r="B8" s="3">
        <v>614.79999999999995</v>
      </c>
    </row>
    <row r="9" spans="1:68" x14ac:dyDescent="0.25">
      <c r="A9" s="4">
        <v>41122</v>
      </c>
      <c r="B9" s="3">
        <v>622.9</v>
      </c>
    </row>
    <row r="10" spans="1:68" x14ac:dyDescent="0.25">
      <c r="A10" s="4">
        <v>41153</v>
      </c>
      <c r="B10" s="3">
        <v>632.5</v>
      </c>
    </row>
    <row r="11" spans="1:68" x14ac:dyDescent="0.25">
      <c r="A11" s="4">
        <v>41183</v>
      </c>
      <c r="B11" s="3">
        <v>646.29999999999995</v>
      </c>
    </row>
    <row r="12" spans="1:68" x14ac:dyDescent="0.25">
      <c r="A12" s="4">
        <v>41214</v>
      </c>
      <c r="B12" s="3">
        <v>652.1</v>
      </c>
    </row>
    <row r="13" spans="1:68" x14ac:dyDescent="0.25">
      <c r="A13" s="4">
        <v>41244</v>
      </c>
      <c r="B13" s="3">
        <v>647</v>
      </c>
    </row>
    <row r="14" spans="1:68" x14ac:dyDescent="0.25">
      <c r="A14" s="4">
        <v>41275</v>
      </c>
      <c r="B14" s="3">
        <v>661.8</v>
      </c>
    </row>
    <row r="15" spans="1:68" x14ac:dyDescent="0.25">
      <c r="A15" s="4">
        <v>41306</v>
      </c>
      <c r="B15" s="3">
        <v>665.2</v>
      </c>
    </row>
    <row r="16" spans="1:68" x14ac:dyDescent="0.25">
      <c r="A16" s="4">
        <v>41334</v>
      </c>
      <c r="B16" s="3">
        <v>664.1</v>
      </c>
    </row>
    <row r="17" spans="1:2" x14ac:dyDescent="0.25">
      <c r="A17" s="4">
        <v>41365</v>
      </c>
      <c r="B17" s="3">
        <v>657</v>
      </c>
    </row>
    <row r="18" spans="1:2" x14ac:dyDescent="0.25">
      <c r="A18" s="4">
        <v>41395</v>
      </c>
      <c r="B18" s="3">
        <v>642.20000000000005</v>
      </c>
    </row>
    <row r="19" spans="1:2" x14ac:dyDescent="0.25">
      <c r="A19" s="4">
        <v>41426</v>
      </c>
      <c r="B19" s="3">
        <v>617.29999999999995</v>
      </c>
    </row>
    <row r="20" spans="1:2" x14ac:dyDescent="0.25">
      <c r="A20" s="4">
        <v>41456</v>
      </c>
      <c r="B20" s="3">
        <v>610.4</v>
      </c>
    </row>
    <row r="21" spans="1:2" x14ac:dyDescent="0.25">
      <c r="A21" s="4">
        <v>41487</v>
      </c>
      <c r="B21" s="3">
        <v>611.70000000000005</v>
      </c>
    </row>
    <row r="22" spans="1:2" x14ac:dyDescent="0.25">
      <c r="A22" s="4">
        <v>41518</v>
      </c>
      <c r="B22" s="3">
        <v>620.9</v>
      </c>
    </row>
    <row r="23" spans="1:2" x14ac:dyDescent="0.25">
      <c r="A23" s="4">
        <v>41548</v>
      </c>
      <c r="B23" s="3">
        <v>633.79999999999995</v>
      </c>
    </row>
    <row r="24" spans="1:2" x14ac:dyDescent="0.25">
      <c r="A24" s="4">
        <v>41579</v>
      </c>
      <c r="B24" s="3">
        <v>638.29999999999995</v>
      </c>
    </row>
    <row r="25" spans="1:2" x14ac:dyDescent="0.25">
      <c r="A25" s="4">
        <v>41609</v>
      </c>
      <c r="B25" s="3">
        <v>624.9</v>
      </c>
    </row>
    <row r="26" spans="1:2" x14ac:dyDescent="0.25">
      <c r="A26" s="4">
        <v>41640</v>
      </c>
      <c r="B26" s="3">
        <v>633.9</v>
      </c>
    </row>
    <row r="27" spans="1:2" x14ac:dyDescent="0.25">
      <c r="A27" s="4">
        <v>41671</v>
      </c>
      <c r="B27" s="3">
        <v>629.6</v>
      </c>
    </row>
    <row r="28" spans="1:2" x14ac:dyDescent="0.25">
      <c r="A28" s="4">
        <v>41699</v>
      </c>
      <c r="B28" s="3">
        <v>624.5</v>
      </c>
    </row>
    <row r="29" spans="1:2" x14ac:dyDescent="0.25">
      <c r="A29" s="4">
        <v>41730</v>
      </c>
      <c r="B29" s="3">
        <v>611.79999999999995</v>
      </c>
    </row>
    <row r="30" spans="1:2" x14ac:dyDescent="0.25">
      <c r="A30" s="4">
        <v>41760</v>
      </c>
      <c r="B30" s="3">
        <v>592.29999999999995</v>
      </c>
    </row>
    <row r="31" spans="1:2" x14ac:dyDescent="0.25">
      <c r="A31" s="4">
        <v>41791</v>
      </c>
      <c r="B31" s="3">
        <v>570.20000000000005</v>
      </c>
    </row>
    <row r="32" spans="1:2" x14ac:dyDescent="0.25">
      <c r="A32" s="4">
        <v>41821</v>
      </c>
      <c r="B32" s="3">
        <v>568.20000000000005</v>
      </c>
    </row>
    <row r="33" spans="1:2" x14ac:dyDescent="0.25">
      <c r="A33" s="4">
        <v>41852</v>
      </c>
      <c r="B33" s="3">
        <v>571.6</v>
      </c>
    </row>
    <row r="34" spans="1:2" x14ac:dyDescent="0.25">
      <c r="A34" s="4">
        <v>41883</v>
      </c>
      <c r="B34" s="3">
        <v>575.79999999999995</v>
      </c>
    </row>
    <row r="35" spans="1:2" x14ac:dyDescent="0.25">
      <c r="A35" s="4">
        <v>41913</v>
      </c>
      <c r="B35" s="3">
        <v>587.1</v>
      </c>
    </row>
    <row r="36" spans="1:2" x14ac:dyDescent="0.25">
      <c r="A36" s="4">
        <v>41944</v>
      </c>
      <c r="B36" s="3">
        <v>581.70000000000005</v>
      </c>
    </row>
    <row r="37" spans="1:2" x14ac:dyDescent="0.25">
      <c r="A37" s="4">
        <v>41974</v>
      </c>
      <c r="B37" s="3">
        <v>575.9</v>
      </c>
    </row>
    <row r="38" spans="1:2" x14ac:dyDescent="0.25">
      <c r="A38" s="4">
        <v>42005</v>
      </c>
      <c r="B38" s="3">
        <v>582.79999999999995</v>
      </c>
    </row>
    <row r="39" spans="1:2" x14ac:dyDescent="0.25">
      <c r="A39" s="4">
        <v>42036</v>
      </c>
      <c r="B39" s="3">
        <v>581.1</v>
      </c>
    </row>
    <row r="40" spans="1:2" x14ac:dyDescent="0.25">
      <c r="A40" s="4">
        <v>42064</v>
      </c>
      <c r="B40" s="3">
        <v>571.70000000000005</v>
      </c>
    </row>
    <row r="41" spans="1:2" x14ac:dyDescent="0.25">
      <c r="A41" s="4">
        <v>42095</v>
      </c>
      <c r="B41" s="3">
        <v>553</v>
      </c>
    </row>
    <row r="42" spans="1:2" x14ac:dyDescent="0.25">
      <c r="A42" s="4">
        <v>42125</v>
      </c>
      <c r="B42" s="3">
        <v>531.9</v>
      </c>
    </row>
    <row r="43" spans="1:2" x14ac:dyDescent="0.25">
      <c r="A43" s="4">
        <v>42156</v>
      </c>
      <c r="B43" s="3">
        <v>510.9</v>
      </c>
    </row>
    <row r="44" spans="1:2" x14ac:dyDescent="0.25">
      <c r="A44" s="4">
        <v>42186</v>
      </c>
      <c r="B44" s="3">
        <v>501.8</v>
      </c>
    </row>
    <row r="45" spans="1:2" x14ac:dyDescent="0.25">
      <c r="A45" s="4">
        <v>42217</v>
      </c>
      <c r="B45" s="3">
        <v>506.3</v>
      </c>
    </row>
    <row r="46" spans="1:2" x14ac:dyDescent="0.25">
      <c r="A46" s="4">
        <v>42248</v>
      </c>
      <c r="B46" s="3">
        <v>513.20000000000005</v>
      </c>
    </row>
    <row r="47" spans="1:2" x14ac:dyDescent="0.25">
      <c r="A47" s="4">
        <v>42278</v>
      </c>
      <c r="B47" s="3">
        <v>523.5</v>
      </c>
    </row>
    <row r="48" spans="1:2" x14ac:dyDescent="0.25">
      <c r="A48" s="4">
        <v>42309</v>
      </c>
      <c r="B48" s="3">
        <v>521.70000000000005</v>
      </c>
    </row>
    <row r="49" spans="1:2" x14ac:dyDescent="0.25">
      <c r="A49" s="4">
        <v>42339</v>
      </c>
      <c r="B49" s="3">
        <v>515.70000000000005</v>
      </c>
    </row>
    <row r="50" spans="1:2" x14ac:dyDescent="0.25">
      <c r="A50" s="4">
        <v>42370</v>
      </c>
      <c r="B50" s="3">
        <v>518.1</v>
      </c>
    </row>
    <row r="51" spans="1:2" x14ac:dyDescent="0.25">
      <c r="A51" s="4">
        <v>42401</v>
      </c>
      <c r="B51" s="3">
        <v>510.2</v>
      </c>
    </row>
    <row r="52" spans="1:2" x14ac:dyDescent="0.25">
      <c r="A52" s="4">
        <v>42430</v>
      </c>
      <c r="B52" s="3">
        <v>500</v>
      </c>
    </row>
    <row r="53" spans="1:2" x14ac:dyDescent="0.25">
      <c r="A53" s="4">
        <v>42461</v>
      </c>
      <c r="B53" s="3">
        <v>486.1</v>
      </c>
    </row>
    <row r="54" spans="1:2" x14ac:dyDescent="0.25">
      <c r="A54" s="4">
        <v>42491</v>
      </c>
      <c r="B54" s="3">
        <v>470.2</v>
      </c>
    </row>
    <row r="55" spans="1:2" x14ac:dyDescent="0.25">
      <c r="A55" s="4">
        <v>42522</v>
      </c>
      <c r="B55" s="3">
        <v>450.1</v>
      </c>
    </row>
    <row r="56" spans="1:2" x14ac:dyDescent="0.25">
      <c r="A56" s="4">
        <v>42552</v>
      </c>
      <c r="B56" s="3">
        <v>441</v>
      </c>
    </row>
    <row r="57" spans="1:2" x14ac:dyDescent="0.25">
      <c r="A57" s="4">
        <v>42583</v>
      </c>
      <c r="B57" s="3">
        <v>445.4</v>
      </c>
    </row>
    <row r="58" spans="1:2" x14ac:dyDescent="0.25">
      <c r="A58" s="4">
        <v>42614</v>
      </c>
      <c r="B58" s="3">
        <v>451.1</v>
      </c>
    </row>
    <row r="59" spans="1:2" x14ac:dyDescent="0.25">
      <c r="A59" s="4">
        <v>42644</v>
      </c>
      <c r="B59" s="3">
        <v>458.4</v>
      </c>
    </row>
    <row r="60" spans="1:2" x14ac:dyDescent="0.25">
      <c r="A60" s="4">
        <v>42675</v>
      </c>
      <c r="B60" s="3">
        <v>463</v>
      </c>
    </row>
    <row r="61" spans="1:2" x14ac:dyDescent="0.25">
      <c r="A61" s="4">
        <v>42705</v>
      </c>
      <c r="B61" s="3">
        <v>453.6</v>
      </c>
    </row>
    <row r="62" spans="1:2" x14ac:dyDescent="0.25">
      <c r="A62" s="4">
        <v>42736</v>
      </c>
      <c r="B62" s="3">
        <v>453.9</v>
      </c>
    </row>
    <row r="63" spans="1:2" x14ac:dyDescent="0.25">
      <c r="A63" s="4">
        <v>42767</v>
      </c>
      <c r="B63" s="3">
        <v>452.3</v>
      </c>
    </row>
    <row r="64" spans="1:2" x14ac:dyDescent="0.25">
      <c r="A64" s="4">
        <v>42795</v>
      </c>
      <c r="B64" s="3">
        <v>446</v>
      </c>
    </row>
    <row r="65" spans="1:2" x14ac:dyDescent="0.25">
      <c r="A65" s="4">
        <v>42826</v>
      </c>
      <c r="B65" s="3">
        <v>425.8</v>
      </c>
    </row>
    <row r="66" spans="1:2" x14ac:dyDescent="0.25">
      <c r="A66" s="4">
        <v>42856</v>
      </c>
      <c r="B66" s="3">
        <v>409.5</v>
      </c>
    </row>
    <row r="67" spans="1:2" x14ac:dyDescent="0.25">
      <c r="A67" s="4">
        <v>42887</v>
      </c>
      <c r="B67" s="3">
        <v>391.4</v>
      </c>
    </row>
    <row r="68" spans="1:2" x14ac:dyDescent="0.25">
      <c r="A68" s="4">
        <v>42917</v>
      </c>
      <c r="B68" s="3">
        <v>387.3</v>
      </c>
    </row>
    <row r="69" spans="1:2" x14ac:dyDescent="0.25">
      <c r="A69" s="4">
        <v>42948</v>
      </c>
      <c r="B69" s="3">
        <v>397.4</v>
      </c>
    </row>
    <row r="70" spans="1:2" x14ac:dyDescent="0.25">
      <c r="A70" s="4">
        <v>42979</v>
      </c>
      <c r="B70" s="3">
        <v>400.4</v>
      </c>
    </row>
    <row r="71" spans="1:2" x14ac:dyDescent="0.25">
      <c r="A71" s="4">
        <v>43009</v>
      </c>
      <c r="B71" s="3">
        <v>415.1</v>
      </c>
    </row>
    <row r="72" spans="1:2" x14ac:dyDescent="0.25">
      <c r="A72" s="4">
        <v>43040</v>
      </c>
      <c r="B72" s="3">
        <v>422.5</v>
      </c>
    </row>
    <row r="73" spans="1:2" x14ac:dyDescent="0.25">
      <c r="A73" s="4">
        <v>43070</v>
      </c>
      <c r="B73" s="3">
        <v>418</v>
      </c>
    </row>
    <row r="74" spans="1:2" x14ac:dyDescent="0.25">
      <c r="A74" s="4">
        <v>43101</v>
      </c>
      <c r="B74" s="3">
        <v>422.9</v>
      </c>
    </row>
    <row r="75" spans="1:2" x14ac:dyDescent="0.25">
      <c r="A75" s="4">
        <v>43132</v>
      </c>
      <c r="B75" s="3">
        <v>418.2</v>
      </c>
    </row>
    <row r="76" spans="1:2" x14ac:dyDescent="0.25">
      <c r="A76" s="4">
        <v>43160</v>
      </c>
      <c r="B76" s="3">
        <v>411.5</v>
      </c>
    </row>
    <row r="77" spans="1:2" x14ac:dyDescent="0.25">
      <c r="A77" s="4">
        <v>43191</v>
      </c>
      <c r="B77" s="3">
        <v>398.9</v>
      </c>
    </row>
    <row r="78" spans="1:2" x14ac:dyDescent="0.25">
      <c r="A78" s="4">
        <v>43221</v>
      </c>
      <c r="B78" s="3">
        <v>385.6</v>
      </c>
    </row>
    <row r="79" spans="1:2" x14ac:dyDescent="0.25">
      <c r="A79" s="4">
        <v>43252</v>
      </c>
      <c r="B79" s="3">
        <v>370.2</v>
      </c>
    </row>
    <row r="80" spans="1:2" x14ac:dyDescent="0.25">
      <c r="A80" s="4">
        <v>43282</v>
      </c>
      <c r="B80" s="3">
        <v>369.1</v>
      </c>
    </row>
    <row r="81" spans="1:2" x14ac:dyDescent="0.25">
      <c r="A81" s="4">
        <v>43313</v>
      </c>
      <c r="B81" s="3">
        <v>380.7</v>
      </c>
    </row>
  </sheetData>
  <autoFilter ref="A1:B81">
    <sortState ref="A2:B81">
      <sortCondition ref="A1:A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67" workbookViewId="0">
      <selection activeCell="I99" sqref="I99"/>
    </sheetView>
  </sheetViews>
  <sheetFormatPr baseColWidth="10" defaultRowHeight="15.75" x14ac:dyDescent="0.25"/>
  <sheetData>
    <row r="1" spans="1:6" s="7" customFormat="1" ht="16.5" thickBot="1" x14ac:dyDescent="0.3">
      <c r="A1" s="13" t="s">
        <v>3</v>
      </c>
      <c r="B1" s="13" t="s">
        <v>2</v>
      </c>
      <c r="C1" s="13" t="s">
        <v>1</v>
      </c>
      <c r="D1" s="13" t="s">
        <v>4</v>
      </c>
      <c r="E1" s="13" t="s">
        <v>5</v>
      </c>
      <c r="F1" s="26" t="s">
        <v>6</v>
      </c>
    </row>
    <row r="2" spans="1:6" x14ac:dyDescent="0.25">
      <c r="A2" s="27">
        <v>43313</v>
      </c>
      <c r="B2" s="25">
        <v>380.7</v>
      </c>
      <c r="C2" s="22">
        <v>1</v>
      </c>
      <c r="D2" s="22">
        <f>RANK(B2,B$2:B$81,1)</f>
        <v>3</v>
      </c>
      <c r="E2" s="22">
        <f>D2-C2</f>
        <v>2</v>
      </c>
      <c r="F2" s="22">
        <f>E2^2</f>
        <v>4</v>
      </c>
    </row>
    <row r="3" spans="1:6" x14ac:dyDescent="0.25">
      <c r="A3" s="27">
        <v>43282</v>
      </c>
      <c r="B3" s="25">
        <v>369.1</v>
      </c>
      <c r="C3" s="22">
        <v>2</v>
      </c>
      <c r="D3" s="22">
        <f t="shared" ref="D3:D66" si="0">RANK(B3,B$2:B$81,1)</f>
        <v>1</v>
      </c>
      <c r="E3" s="22">
        <f t="shared" ref="E3:E66" si="1">D3-C3</f>
        <v>-1</v>
      </c>
      <c r="F3" s="22">
        <f t="shared" ref="F3:F66" si="2">E3^2</f>
        <v>1</v>
      </c>
    </row>
    <row r="4" spans="1:6" x14ac:dyDescent="0.25">
      <c r="A4" s="27">
        <v>43252</v>
      </c>
      <c r="B4" s="25">
        <v>370.2</v>
      </c>
      <c r="C4" s="22">
        <v>3</v>
      </c>
      <c r="D4" s="22">
        <f t="shared" si="0"/>
        <v>2</v>
      </c>
      <c r="E4" s="22">
        <f t="shared" si="1"/>
        <v>-1</v>
      </c>
      <c r="F4" s="22">
        <f t="shared" si="2"/>
        <v>1</v>
      </c>
    </row>
    <row r="5" spans="1:6" x14ac:dyDescent="0.25">
      <c r="A5" s="27">
        <v>43221</v>
      </c>
      <c r="B5" s="25">
        <v>385.6</v>
      </c>
      <c r="C5" s="22">
        <v>4</v>
      </c>
      <c r="D5" s="22">
        <f t="shared" si="0"/>
        <v>4</v>
      </c>
      <c r="E5" s="22">
        <f t="shared" si="1"/>
        <v>0</v>
      </c>
      <c r="F5" s="22">
        <f t="shared" si="2"/>
        <v>0</v>
      </c>
    </row>
    <row r="6" spans="1:6" x14ac:dyDescent="0.25">
      <c r="A6" s="27">
        <v>43191</v>
      </c>
      <c r="B6" s="25">
        <v>398.9</v>
      </c>
      <c r="C6" s="22">
        <v>5</v>
      </c>
      <c r="D6" s="22">
        <f t="shared" si="0"/>
        <v>8</v>
      </c>
      <c r="E6" s="22">
        <f t="shared" si="1"/>
        <v>3</v>
      </c>
      <c r="F6" s="22">
        <f t="shared" si="2"/>
        <v>9</v>
      </c>
    </row>
    <row r="7" spans="1:6" x14ac:dyDescent="0.25">
      <c r="A7" s="27">
        <v>43160</v>
      </c>
      <c r="B7" s="25">
        <v>411.5</v>
      </c>
      <c r="C7" s="22">
        <v>6</v>
      </c>
      <c r="D7" s="22">
        <f t="shared" si="0"/>
        <v>11</v>
      </c>
      <c r="E7" s="22">
        <f t="shared" si="1"/>
        <v>5</v>
      </c>
      <c r="F7" s="22">
        <f t="shared" si="2"/>
        <v>25</v>
      </c>
    </row>
    <row r="8" spans="1:6" x14ac:dyDescent="0.25">
      <c r="A8" s="27">
        <v>43132</v>
      </c>
      <c r="B8" s="25">
        <v>418.2</v>
      </c>
      <c r="C8" s="22">
        <v>7</v>
      </c>
      <c r="D8" s="22">
        <f t="shared" si="0"/>
        <v>14</v>
      </c>
      <c r="E8" s="22">
        <f t="shared" si="1"/>
        <v>7</v>
      </c>
      <c r="F8" s="22">
        <f t="shared" si="2"/>
        <v>49</v>
      </c>
    </row>
    <row r="9" spans="1:6" x14ac:dyDescent="0.25">
      <c r="A9" s="27">
        <v>43101</v>
      </c>
      <c r="B9" s="25">
        <v>422.9</v>
      </c>
      <c r="C9" s="22">
        <v>8</v>
      </c>
      <c r="D9" s="22">
        <f t="shared" si="0"/>
        <v>16</v>
      </c>
      <c r="E9" s="22">
        <f t="shared" si="1"/>
        <v>8</v>
      </c>
      <c r="F9" s="22">
        <f t="shared" si="2"/>
        <v>64</v>
      </c>
    </row>
    <row r="10" spans="1:6" x14ac:dyDescent="0.25">
      <c r="A10" s="27">
        <v>43070</v>
      </c>
      <c r="B10" s="25">
        <v>418</v>
      </c>
      <c r="C10" s="22">
        <v>9</v>
      </c>
      <c r="D10" s="22">
        <f t="shared" si="0"/>
        <v>13</v>
      </c>
      <c r="E10" s="22">
        <f t="shared" si="1"/>
        <v>4</v>
      </c>
      <c r="F10" s="22">
        <f t="shared" si="2"/>
        <v>16</v>
      </c>
    </row>
    <row r="11" spans="1:6" x14ac:dyDescent="0.25">
      <c r="A11" s="27">
        <v>43040</v>
      </c>
      <c r="B11" s="25">
        <v>422.5</v>
      </c>
      <c r="C11" s="22">
        <v>10</v>
      </c>
      <c r="D11" s="22">
        <f t="shared" si="0"/>
        <v>15</v>
      </c>
      <c r="E11" s="22">
        <f t="shared" si="1"/>
        <v>5</v>
      </c>
      <c r="F11" s="22">
        <f t="shared" si="2"/>
        <v>25</v>
      </c>
    </row>
    <row r="12" spans="1:6" x14ac:dyDescent="0.25">
      <c r="A12" s="27">
        <v>43009</v>
      </c>
      <c r="B12" s="25">
        <v>415.1</v>
      </c>
      <c r="C12" s="22">
        <v>11</v>
      </c>
      <c r="D12" s="22">
        <f t="shared" si="0"/>
        <v>12</v>
      </c>
      <c r="E12" s="22">
        <f t="shared" si="1"/>
        <v>1</v>
      </c>
      <c r="F12" s="22">
        <f t="shared" si="2"/>
        <v>1</v>
      </c>
    </row>
    <row r="13" spans="1:6" x14ac:dyDescent="0.25">
      <c r="A13" s="27">
        <v>42979</v>
      </c>
      <c r="B13" s="25">
        <v>400.4</v>
      </c>
      <c r="C13" s="22">
        <v>12</v>
      </c>
      <c r="D13" s="22">
        <f t="shared" si="0"/>
        <v>9</v>
      </c>
      <c r="E13" s="22">
        <f t="shared" si="1"/>
        <v>-3</v>
      </c>
      <c r="F13" s="22">
        <f t="shared" si="2"/>
        <v>9</v>
      </c>
    </row>
    <row r="14" spans="1:6" x14ac:dyDescent="0.25">
      <c r="A14" s="27">
        <v>42948</v>
      </c>
      <c r="B14" s="25">
        <v>397.4</v>
      </c>
      <c r="C14" s="22">
        <v>13</v>
      </c>
      <c r="D14" s="22">
        <f t="shared" si="0"/>
        <v>7</v>
      </c>
      <c r="E14" s="22">
        <f t="shared" si="1"/>
        <v>-6</v>
      </c>
      <c r="F14" s="22">
        <f t="shared" si="2"/>
        <v>36</v>
      </c>
    </row>
    <row r="15" spans="1:6" x14ac:dyDescent="0.25">
      <c r="A15" s="27">
        <v>42917</v>
      </c>
      <c r="B15" s="25">
        <v>387.3</v>
      </c>
      <c r="C15" s="22">
        <v>14</v>
      </c>
      <c r="D15" s="22">
        <f t="shared" si="0"/>
        <v>5</v>
      </c>
      <c r="E15" s="22">
        <f t="shared" si="1"/>
        <v>-9</v>
      </c>
      <c r="F15" s="22">
        <f t="shared" si="2"/>
        <v>81</v>
      </c>
    </row>
    <row r="16" spans="1:6" x14ac:dyDescent="0.25">
      <c r="A16" s="27">
        <v>42887</v>
      </c>
      <c r="B16" s="25">
        <v>391.4</v>
      </c>
      <c r="C16" s="22">
        <v>15</v>
      </c>
      <c r="D16" s="22">
        <f t="shared" si="0"/>
        <v>6</v>
      </c>
      <c r="E16" s="22">
        <f t="shared" si="1"/>
        <v>-9</v>
      </c>
      <c r="F16" s="22">
        <f t="shared" si="2"/>
        <v>81</v>
      </c>
    </row>
    <row r="17" spans="1:6" x14ac:dyDescent="0.25">
      <c r="A17" s="27">
        <v>42856</v>
      </c>
      <c r="B17" s="25">
        <v>409.5</v>
      </c>
      <c r="C17" s="22">
        <v>16</v>
      </c>
      <c r="D17" s="22">
        <f t="shared" si="0"/>
        <v>10</v>
      </c>
      <c r="E17" s="22">
        <f t="shared" si="1"/>
        <v>-6</v>
      </c>
      <c r="F17" s="22">
        <f t="shared" si="2"/>
        <v>36</v>
      </c>
    </row>
    <row r="18" spans="1:6" x14ac:dyDescent="0.25">
      <c r="A18" s="27">
        <v>42826</v>
      </c>
      <c r="B18" s="25">
        <v>425.8</v>
      </c>
      <c r="C18" s="22">
        <v>17</v>
      </c>
      <c r="D18" s="22">
        <f t="shared" si="0"/>
        <v>17</v>
      </c>
      <c r="E18" s="22">
        <f t="shared" si="1"/>
        <v>0</v>
      </c>
      <c r="F18" s="22">
        <f t="shared" si="2"/>
        <v>0</v>
      </c>
    </row>
    <row r="19" spans="1:6" x14ac:dyDescent="0.25">
      <c r="A19" s="27">
        <v>42795</v>
      </c>
      <c r="B19" s="25">
        <v>446</v>
      </c>
      <c r="C19" s="22">
        <v>18</v>
      </c>
      <c r="D19" s="22">
        <f t="shared" si="0"/>
        <v>20</v>
      </c>
      <c r="E19" s="22">
        <f t="shared" si="1"/>
        <v>2</v>
      </c>
      <c r="F19" s="22">
        <f t="shared" si="2"/>
        <v>4</v>
      </c>
    </row>
    <row r="20" spans="1:6" x14ac:dyDescent="0.25">
      <c r="A20" s="27">
        <v>42767</v>
      </c>
      <c r="B20" s="25">
        <v>452.3</v>
      </c>
      <c r="C20" s="22">
        <v>19</v>
      </c>
      <c r="D20" s="22">
        <f t="shared" si="0"/>
        <v>23</v>
      </c>
      <c r="E20" s="22">
        <f t="shared" si="1"/>
        <v>4</v>
      </c>
      <c r="F20" s="22">
        <f t="shared" si="2"/>
        <v>16</v>
      </c>
    </row>
    <row r="21" spans="1:6" x14ac:dyDescent="0.25">
      <c r="A21" s="27">
        <v>42736</v>
      </c>
      <c r="B21" s="25">
        <v>453.9</v>
      </c>
      <c r="C21" s="22">
        <v>20</v>
      </c>
      <c r="D21" s="22">
        <f t="shared" si="0"/>
        <v>25</v>
      </c>
      <c r="E21" s="22">
        <f t="shared" si="1"/>
        <v>5</v>
      </c>
      <c r="F21" s="22">
        <f t="shared" si="2"/>
        <v>25</v>
      </c>
    </row>
    <row r="22" spans="1:6" x14ac:dyDescent="0.25">
      <c r="A22" s="27">
        <v>42705</v>
      </c>
      <c r="B22" s="25">
        <v>453.6</v>
      </c>
      <c r="C22" s="22">
        <v>21</v>
      </c>
      <c r="D22" s="22">
        <f t="shared" si="0"/>
        <v>24</v>
      </c>
      <c r="E22" s="22">
        <f t="shared" si="1"/>
        <v>3</v>
      </c>
      <c r="F22" s="22">
        <f t="shared" si="2"/>
        <v>9</v>
      </c>
    </row>
    <row r="23" spans="1:6" x14ac:dyDescent="0.25">
      <c r="A23" s="27">
        <v>42675</v>
      </c>
      <c r="B23" s="25">
        <v>463</v>
      </c>
      <c r="C23" s="22">
        <v>22</v>
      </c>
      <c r="D23" s="22">
        <f t="shared" si="0"/>
        <v>27</v>
      </c>
      <c r="E23" s="22">
        <f t="shared" si="1"/>
        <v>5</v>
      </c>
      <c r="F23" s="22">
        <f t="shared" si="2"/>
        <v>25</v>
      </c>
    </row>
    <row r="24" spans="1:6" x14ac:dyDescent="0.25">
      <c r="A24" s="27">
        <v>42644</v>
      </c>
      <c r="B24" s="25">
        <v>458.4</v>
      </c>
      <c r="C24" s="22">
        <v>23</v>
      </c>
      <c r="D24" s="22">
        <f t="shared" si="0"/>
        <v>26</v>
      </c>
      <c r="E24" s="22">
        <f t="shared" si="1"/>
        <v>3</v>
      </c>
      <c r="F24" s="22">
        <f t="shared" si="2"/>
        <v>9</v>
      </c>
    </row>
    <row r="25" spans="1:6" x14ac:dyDescent="0.25">
      <c r="A25" s="27">
        <v>42614</v>
      </c>
      <c r="B25" s="25">
        <v>451.1</v>
      </c>
      <c r="C25" s="22">
        <v>24</v>
      </c>
      <c r="D25" s="22">
        <f t="shared" si="0"/>
        <v>22</v>
      </c>
      <c r="E25" s="22">
        <f t="shared" si="1"/>
        <v>-2</v>
      </c>
      <c r="F25" s="22">
        <f t="shared" si="2"/>
        <v>4</v>
      </c>
    </row>
    <row r="26" spans="1:6" x14ac:dyDescent="0.25">
      <c r="A26" s="27">
        <v>42583</v>
      </c>
      <c r="B26" s="25">
        <v>445.4</v>
      </c>
      <c r="C26" s="22">
        <v>25</v>
      </c>
      <c r="D26" s="22">
        <f t="shared" si="0"/>
        <v>19</v>
      </c>
      <c r="E26" s="22">
        <f t="shared" si="1"/>
        <v>-6</v>
      </c>
      <c r="F26" s="22">
        <f t="shared" si="2"/>
        <v>36</v>
      </c>
    </row>
    <row r="27" spans="1:6" x14ac:dyDescent="0.25">
      <c r="A27" s="27">
        <v>42552</v>
      </c>
      <c r="B27" s="25">
        <v>441</v>
      </c>
      <c r="C27" s="22">
        <v>26</v>
      </c>
      <c r="D27" s="22">
        <f t="shared" si="0"/>
        <v>18</v>
      </c>
      <c r="E27" s="22">
        <f t="shared" si="1"/>
        <v>-8</v>
      </c>
      <c r="F27" s="22">
        <f t="shared" si="2"/>
        <v>64</v>
      </c>
    </row>
    <row r="28" spans="1:6" x14ac:dyDescent="0.25">
      <c r="A28" s="27">
        <v>42522</v>
      </c>
      <c r="B28" s="25">
        <v>450.1</v>
      </c>
      <c r="C28" s="22">
        <v>27</v>
      </c>
      <c r="D28" s="22">
        <f t="shared" si="0"/>
        <v>21</v>
      </c>
      <c r="E28" s="22">
        <f t="shared" si="1"/>
        <v>-6</v>
      </c>
      <c r="F28" s="22">
        <f t="shared" si="2"/>
        <v>36</v>
      </c>
    </row>
    <row r="29" spans="1:6" x14ac:dyDescent="0.25">
      <c r="A29" s="27">
        <v>42491</v>
      </c>
      <c r="B29" s="25">
        <v>470.2</v>
      </c>
      <c r="C29" s="22">
        <v>28</v>
      </c>
      <c r="D29" s="22">
        <f t="shared" si="0"/>
        <v>28</v>
      </c>
      <c r="E29" s="22">
        <f t="shared" si="1"/>
        <v>0</v>
      </c>
      <c r="F29" s="22">
        <f t="shared" si="2"/>
        <v>0</v>
      </c>
    </row>
    <row r="30" spans="1:6" x14ac:dyDescent="0.25">
      <c r="A30" s="27">
        <v>42461</v>
      </c>
      <c r="B30" s="25">
        <v>486.1</v>
      </c>
      <c r="C30" s="22">
        <v>29</v>
      </c>
      <c r="D30" s="22">
        <f t="shared" si="0"/>
        <v>29</v>
      </c>
      <c r="E30" s="22">
        <f t="shared" si="1"/>
        <v>0</v>
      </c>
      <c r="F30" s="22">
        <f t="shared" si="2"/>
        <v>0</v>
      </c>
    </row>
    <row r="31" spans="1:6" x14ac:dyDescent="0.25">
      <c r="A31" s="27">
        <v>42430</v>
      </c>
      <c r="B31" s="25">
        <v>500</v>
      </c>
      <c r="C31" s="22">
        <v>30</v>
      </c>
      <c r="D31" s="22">
        <f t="shared" si="0"/>
        <v>30</v>
      </c>
      <c r="E31" s="22">
        <f t="shared" si="1"/>
        <v>0</v>
      </c>
      <c r="F31" s="22">
        <f t="shared" si="2"/>
        <v>0</v>
      </c>
    </row>
    <row r="32" spans="1:6" x14ac:dyDescent="0.25">
      <c r="A32" s="27">
        <v>42401</v>
      </c>
      <c r="B32" s="25">
        <v>510.2</v>
      </c>
      <c r="C32" s="22">
        <v>31</v>
      </c>
      <c r="D32" s="22">
        <f t="shared" si="0"/>
        <v>33</v>
      </c>
      <c r="E32" s="22">
        <f t="shared" si="1"/>
        <v>2</v>
      </c>
      <c r="F32" s="22">
        <f t="shared" si="2"/>
        <v>4</v>
      </c>
    </row>
    <row r="33" spans="1:6" x14ac:dyDescent="0.25">
      <c r="A33" s="27">
        <v>42370</v>
      </c>
      <c r="B33" s="25">
        <v>518.1</v>
      </c>
      <c r="C33" s="22">
        <v>32</v>
      </c>
      <c r="D33" s="22">
        <f t="shared" si="0"/>
        <v>37</v>
      </c>
      <c r="E33" s="22">
        <f t="shared" si="1"/>
        <v>5</v>
      </c>
      <c r="F33" s="22">
        <f t="shared" si="2"/>
        <v>25</v>
      </c>
    </row>
    <row r="34" spans="1:6" x14ac:dyDescent="0.25">
      <c r="A34" s="27">
        <v>42339</v>
      </c>
      <c r="B34" s="25">
        <v>515.70000000000005</v>
      </c>
      <c r="C34" s="22">
        <v>33</v>
      </c>
      <c r="D34" s="22">
        <f t="shared" si="0"/>
        <v>36</v>
      </c>
      <c r="E34" s="22">
        <f t="shared" si="1"/>
        <v>3</v>
      </c>
      <c r="F34" s="22">
        <f t="shared" si="2"/>
        <v>9</v>
      </c>
    </row>
    <row r="35" spans="1:6" x14ac:dyDescent="0.25">
      <c r="A35" s="27">
        <v>42309</v>
      </c>
      <c r="B35" s="25">
        <v>521.70000000000005</v>
      </c>
      <c r="C35" s="22">
        <v>34</v>
      </c>
      <c r="D35" s="22">
        <f t="shared" si="0"/>
        <v>38</v>
      </c>
      <c r="E35" s="22">
        <f t="shared" si="1"/>
        <v>4</v>
      </c>
      <c r="F35" s="22">
        <f t="shared" si="2"/>
        <v>16</v>
      </c>
    </row>
    <row r="36" spans="1:6" x14ac:dyDescent="0.25">
      <c r="A36" s="27">
        <v>42278</v>
      </c>
      <c r="B36" s="25">
        <v>523.5</v>
      </c>
      <c r="C36" s="22">
        <v>35</v>
      </c>
      <c r="D36" s="22">
        <f t="shared" si="0"/>
        <v>39</v>
      </c>
      <c r="E36" s="22">
        <f t="shared" si="1"/>
        <v>4</v>
      </c>
      <c r="F36" s="22">
        <f t="shared" si="2"/>
        <v>16</v>
      </c>
    </row>
    <row r="37" spans="1:6" x14ac:dyDescent="0.25">
      <c r="A37" s="27">
        <v>42248</v>
      </c>
      <c r="B37" s="25">
        <v>513.20000000000005</v>
      </c>
      <c r="C37" s="22">
        <v>36</v>
      </c>
      <c r="D37" s="22">
        <f t="shared" si="0"/>
        <v>35</v>
      </c>
      <c r="E37" s="22">
        <f t="shared" si="1"/>
        <v>-1</v>
      </c>
      <c r="F37" s="22">
        <f t="shared" si="2"/>
        <v>1</v>
      </c>
    </row>
    <row r="38" spans="1:6" x14ac:dyDescent="0.25">
      <c r="A38" s="27">
        <v>42217</v>
      </c>
      <c r="B38" s="25">
        <v>506.3</v>
      </c>
      <c r="C38" s="22">
        <v>37</v>
      </c>
      <c r="D38" s="22">
        <f t="shared" si="0"/>
        <v>32</v>
      </c>
      <c r="E38" s="22">
        <f t="shared" si="1"/>
        <v>-5</v>
      </c>
      <c r="F38" s="22">
        <f t="shared" si="2"/>
        <v>25</v>
      </c>
    </row>
    <row r="39" spans="1:6" x14ac:dyDescent="0.25">
      <c r="A39" s="27">
        <v>42186</v>
      </c>
      <c r="B39" s="25">
        <v>501.8</v>
      </c>
      <c r="C39" s="22">
        <v>38</v>
      </c>
      <c r="D39" s="22">
        <f t="shared" si="0"/>
        <v>31</v>
      </c>
      <c r="E39" s="22">
        <f t="shared" si="1"/>
        <v>-7</v>
      </c>
      <c r="F39" s="22">
        <f t="shared" si="2"/>
        <v>49</v>
      </c>
    </row>
    <row r="40" spans="1:6" x14ac:dyDescent="0.25">
      <c r="A40" s="27">
        <v>42156</v>
      </c>
      <c r="B40" s="25">
        <v>510.9</v>
      </c>
      <c r="C40" s="22">
        <v>39</v>
      </c>
      <c r="D40" s="22">
        <f t="shared" si="0"/>
        <v>34</v>
      </c>
      <c r="E40" s="22">
        <f t="shared" si="1"/>
        <v>-5</v>
      </c>
      <c r="F40" s="22">
        <f t="shared" si="2"/>
        <v>25</v>
      </c>
    </row>
    <row r="41" spans="1:6" x14ac:dyDescent="0.25">
      <c r="A41" s="27">
        <v>42125</v>
      </c>
      <c r="B41" s="25">
        <v>531.9</v>
      </c>
      <c r="C41" s="22">
        <v>40</v>
      </c>
      <c r="D41" s="22">
        <f t="shared" si="0"/>
        <v>40</v>
      </c>
      <c r="E41" s="22">
        <f t="shared" si="1"/>
        <v>0</v>
      </c>
      <c r="F41" s="22">
        <f t="shared" si="2"/>
        <v>0</v>
      </c>
    </row>
    <row r="42" spans="1:6" x14ac:dyDescent="0.25">
      <c r="A42" s="27">
        <v>42095</v>
      </c>
      <c r="B42" s="25">
        <v>553</v>
      </c>
      <c r="C42" s="22">
        <v>41</v>
      </c>
      <c r="D42" s="22">
        <f t="shared" si="0"/>
        <v>41</v>
      </c>
      <c r="E42" s="22">
        <f t="shared" si="1"/>
        <v>0</v>
      </c>
      <c r="F42" s="22">
        <f t="shared" si="2"/>
        <v>0</v>
      </c>
    </row>
    <row r="43" spans="1:6" x14ac:dyDescent="0.25">
      <c r="A43" s="27">
        <v>42064</v>
      </c>
      <c r="B43" s="25">
        <v>571.70000000000005</v>
      </c>
      <c r="C43" s="22">
        <v>42</v>
      </c>
      <c r="D43" s="22">
        <f t="shared" si="0"/>
        <v>45</v>
      </c>
      <c r="E43" s="22">
        <f t="shared" si="1"/>
        <v>3</v>
      </c>
      <c r="F43" s="22">
        <f t="shared" si="2"/>
        <v>9</v>
      </c>
    </row>
    <row r="44" spans="1:6" x14ac:dyDescent="0.25">
      <c r="A44" s="27">
        <v>42036</v>
      </c>
      <c r="B44" s="25">
        <v>581.1</v>
      </c>
      <c r="C44" s="22">
        <v>43</v>
      </c>
      <c r="D44" s="22">
        <f t="shared" si="0"/>
        <v>48</v>
      </c>
      <c r="E44" s="22">
        <f t="shared" si="1"/>
        <v>5</v>
      </c>
      <c r="F44" s="22">
        <f t="shared" si="2"/>
        <v>25</v>
      </c>
    </row>
    <row r="45" spans="1:6" x14ac:dyDescent="0.25">
      <c r="A45" s="27">
        <v>42005</v>
      </c>
      <c r="B45" s="25">
        <v>582.79999999999995</v>
      </c>
      <c r="C45" s="22">
        <v>44</v>
      </c>
      <c r="D45" s="22">
        <f t="shared" si="0"/>
        <v>50</v>
      </c>
      <c r="E45" s="22">
        <f t="shared" si="1"/>
        <v>6</v>
      </c>
      <c r="F45" s="22">
        <f t="shared" si="2"/>
        <v>36</v>
      </c>
    </row>
    <row r="46" spans="1:6" x14ac:dyDescent="0.25">
      <c r="A46" s="27">
        <v>41974</v>
      </c>
      <c r="B46" s="25">
        <v>575.9</v>
      </c>
      <c r="C46" s="22">
        <v>45</v>
      </c>
      <c r="D46" s="22">
        <f t="shared" si="0"/>
        <v>47</v>
      </c>
      <c r="E46" s="22">
        <f t="shared" si="1"/>
        <v>2</v>
      </c>
      <c r="F46" s="22">
        <f t="shared" si="2"/>
        <v>4</v>
      </c>
    </row>
    <row r="47" spans="1:6" x14ac:dyDescent="0.25">
      <c r="A47" s="27">
        <v>41944</v>
      </c>
      <c r="B47" s="25">
        <v>581.70000000000005</v>
      </c>
      <c r="C47" s="22">
        <v>46</v>
      </c>
      <c r="D47" s="22">
        <f t="shared" si="0"/>
        <v>49</v>
      </c>
      <c r="E47" s="22">
        <f t="shared" si="1"/>
        <v>3</v>
      </c>
      <c r="F47" s="22">
        <f t="shared" si="2"/>
        <v>9</v>
      </c>
    </row>
    <row r="48" spans="1:6" x14ac:dyDescent="0.25">
      <c r="A48" s="27">
        <v>41913</v>
      </c>
      <c r="B48" s="25">
        <v>587.1</v>
      </c>
      <c r="C48" s="22">
        <v>47</v>
      </c>
      <c r="D48" s="22">
        <f t="shared" si="0"/>
        <v>51</v>
      </c>
      <c r="E48" s="22">
        <f t="shared" si="1"/>
        <v>4</v>
      </c>
      <c r="F48" s="22">
        <f t="shared" si="2"/>
        <v>16</v>
      </c>
    </row>
    <row r="49" spans="1:6" x14ac:dyDescent="0.25">
      <c r="A49" s="27">
        <v>41883</v>
      </c>
      <c r="B49" s="25">
        <v>575.79999999999995</v>
      </c>
      <c r="C49" s="22">
        <v>48</v>
      </c>
      <c r="D49" s="22">
        <f t="shared" si="0"/>
        <v>46</v>
      </c>
      <c r="E49" s="22">
        <f t="shared" si="1"/>
        <v>-2</v>
      </c>
      <c r="F49" s="22">
        <f t="shared" si="2"/>
        <v>4</v>
      </c>
    </row>
    <row r="50" spans="1:6" x14ac:dyDescent="0.25">
      <c r="A50" s="27">
        <v>41852</v>
      </c>
      <c r="B50" s="25">
        <v>571.6</v>
      </c>
      <c r="C50" s="22">
        <v>49</v>
      </c>
      <c r="D50" s="22">
        <f t="shared" si="0"/>
        <v>44</v>
      </c>
      <c r="E50" s="22">
        <f t="shared" si="1"/>
        <v>-5</v>
      </c>
      <c r="F50" s="22">
        <f t="shared" si="2"/>
        <v>25</v>
      </c>
    </row>
    <row r="51" spans="1:6" x14ac:dyDescent="0.25">
      <c r="A51" s="27">
        <v>41821</v>
      </c>
      <c r="B51" s="25">
        <v>568.20000000000005</v>
      </c>
      <c r="C51" s="22">
        <v>50</v>
      </c>
      <c r="D51" s="22">
        <f t="shared" si="0"/>
        <v>42</v>
      </c>
      <c r="E51" s="22">
        <f t="shared" si="1"/>
        <v>-8</v>
      </c>
      <c r="F51" s="22">
        <f t="shared" si="2"/>
        <v>64</v>
      </c>
    </row>
    <row r="52" spans="1:6" x14ac:dyDescent="0.25">
      <c r="A52" s="27">
        <v>41791</v>
      </c>
      <c r="B52" s="25">
        <v>570.20000000000005</v>
      </c>
      <c r="C52" s="22">
        <v>51</v>
      </c>
      <c r="D52" s="22">
        <f t="shared" si="0"/>
        <v>43</v>
      </c>
      <c r="E52" s="22">
        <f t="shared" si="1"/>
        <v>-8</v>
      </c>
      <c r="F52" s="22">
        <f t="shared" si="2"/>
        <v>64</v>
      </c>
    </row>
    <row r="53" spans="1:6" x14ac:dyDescent="0.25">
      <c r="A53" s="27">
        <v>41760</v>
      </c>
      <c r="B53" s="25">
        <v>592.29999999999995</v>
      </c>
      <c r="C53" s="22">
        <v>52</v>
      </c>
      <c r="D53" s="22">
        <f t="shared" si="0"/>
        <v>52</v>
      </c>
      <c r="E53" s="22">
        <f t="shared" si="1"/>
        <v>0</v>
      </c>
      <c r="F53" s="22">
        <f t="shared" si="2"/>
        <v>0</v>
      </c>
    </row>
    <row r="54" spans="1:6" x14ac:dyDescent="0.25">
      <c r="A54" s="27">
        <v>41730</v>
      </c>
      <c r="B54" s="25">
        <v>611.79999999999995</v>
      </c>
      <c r="C54" s="22">
        <v>53</v>
      </c>
      <c r="D54" s="22">
        <f t="shared" si="0"/>
        <v>55</v>
      </c>
      <c r="E54" s="22">
        <f t="shared" si="1"/>
        <v>2</v>
      </c>
      <c r="F54" s="22">
        <f t="shared" si="2"/>
        <v>4</v>
      </c>
    </row>
    <row r="55" spans="1:6" x14ac:dyDescent="0.25">
      <c r="A55" s="27">
        <v>41699</v>
      </c>
      <c r="B55" s="25">
        <v>624.5</v>
      </c>
      <c r="C55" s="22">
        <v>54</v>
      </c>
      <c r="D55" s="22">
        <f t="shared" si="0"/>
        <v>61</v>
      </c>
      <c r="E55" s="22">
        <f t="shared" si="1"/>
        <v>7</v>
      </c>
      <c r="F55" s="22">
        <f t="shared" si="2"/>
        <v>49</v>
      </c>
    </row>
    <row r="56" spans="1:6" x14ac:dyDescent="0.25">
      <c r="A56" s="27">
        <v>41671</v>
      </c>
      <c r="B56" s="25">
        <v>629.6</v>
      </c>
      <c r="C56" s="22">
        <v>55</v>
      </c>
      <c r="D56" s="22">
        <f t="shared" si="0"/>
        <v>63</v>
      </c>
      <c r="E56" s="22">
        <f t="shared" si="1"/>
        <v>8</v>
      </c>
      <c r="F56" s="22">
        <f t="shared" si="2"/>
        <v>64</v>
      </c>
    </row>
    <row r="57" spans="1:6" x14ac:dyDescent="0.25">
      <c r="A57" s="27">
        <v>41640</v>
      </c>
      <c r="B57" s="25">
        <v>633.9</v>
      </c>
      <c r="C57" s="22">
        <v>56</v>
      </c>
      <c r="D57" s="22">
        <f t="shared" si="0"/>
        <v>68</v>
      </c>
      <c r="E57" s="22">
        <f t="shared" si="1"/>
        <v>12</v>
      </c>
      <c r="F57" s="22">
        <f t="shared" si="2"/>
        <v>144</v>
      </c>
    </row>
    <row r="58" spans="1:6" x14ac:dyDescent="0.25">
      <c r="A58" s="27">
        <v>41609</v>
      </c>
      <c r="B58" s="25">
        <v>624.9</v>
      </c>
      <c r="C58" s="22">
        <v>57</v>
      </c>
      <c r="D58" s="22">
        <f t="shared" si="0"/>
        <v>62</v>
      </c>
      <c r="E58" s="22">
        <f t="shared" si="1"/>
        <v>5</v>
      </c>
      <c r="F58" s="22">
        <f t="shared" si="2"/>
        <v>25</v>
      </c>
    </row>
    <row r="59" spans="1:6" x14ac:dyDescent="0.25">
      <c r="A59" s="27">
        <v>41579</v>
      </c>
      <c r="B59" s="25">
        <v>638.29999999999995</v>
      </c>
      <c r="C59" s="22">
        <v>58</v>
      </c>
      <c r="D59" s="22">
        <f t="shared" si="0"/>
        <v>71</v>
      </c>
      <c r="E59" s="22">
        <f t="shared" si="1"/>
        <v>13</v>
      </c>
      <c r="F59" s="22">
        <f t="shared" si="2"/>
        <v>169</v>
      </c>
    </row>
    <row r="60" spans="1:6" x14ac:dyDescent="0.25">
      <c r="A60" s="27">
        <v>41548</v>
      </c>
      <c r="B60" s="25">
        <v>633.79999999999995</v>
      </c>
      <c r="C60" s="22">
        <v>59</v>
      </c>
      <c r="D60" s="22">
        <f t="shared" si="0"/>
        <v>67</v>
      </c>
      <c r="E60" s="22">
        <f t="shared" si="1"/>
        <v>8</v>
      </c>
      <c r="F60" s="22">
        <f t="shared" si="2"/>
        <v>64</v>
      </c>
    </row>
    <row r="61" spans="1:6" x14ac:dyDescent="0.25">
      <c r="A61" s="27">
        <v>41518</v>
      </c>
      <c r="B61" s="25">
        <v>620.9</v>
      </c>
      <c r="C61" s="22">
        <v>60</v>
      </c>
      <c r="D61" s="22">
        <f t="shared" si="0"/>
        <v>59</v>
      </c>
      <c r="E61" s="22">
        <f t="shared" si="1"/>
        <v>-1</v>
      </c>
      <c r="F61" s="22">
        <f t="shared" si="2"/>
        <v>1</v>
      </c>
    </row>
    <row r="62" spans="1:6" x14ac:dyDescent="0.25">
      <c r="A62" s="27">
        <v>41487</v>
      </c>
      <c r="B62" s="25">
        <v>611.70000000000005</v>
      </c>
      <c r="C62" s="22">
        <v>61</v>
      </c>
      <c r="D62" s="22">
        <f t="shared" si="0"/>
        <v>54</v>
      </c>
      <c r="E62" s="22">
        <f t="shared" si="1"/>
        <v>-7</v>
      </c>
      <c r="F62" s="22">
        <f t="shared" si="2"/>
        <v>49</v>
      </c>
    </row>
    <row r="63" spans="1:6" x14ac:dyDescent="0.25">
      <c r="A63" s="27">
        <v>41456</v>
      </c>
      <c r="B63" s="25">
        <v>610.4</v>
      </c>
      <c r="C63" s="22">
        <v>62</v>
      </c>
      <c r="D63" s="22">
        <f t="shared" si="0"/>
        <v>53</v>
      </c>
      <c r="E63" s="22">
        <f t="shared" si="1"/>
        <v>-9</v>
      </c>
      <c r="F63" s="22">
        <f t="shared" si="2"/>
        <v>81</v>
      </c>
    </row>
    <row r="64" spans="1:6" x14ac:dyDescent="0.25">
      <c r="A64" s="27">
        <v>41426</v>
      </c>
      <c r="B64" s="25">
        <v>617.29999999999995</v>
      </c>
      <c r="C64" s="22">
        <v>63</v>
      </c>
      <c r="D64" s="22">
        <f t="shared" si="0"/>
        <v>58</v>
      </c>
      <c r="E64" s="22">
        <f t="shared" si="1"/>
        <v>-5</v>
      </c>
      <c r="F64" s="22">
        <f t="shared" si="2"/>
        <v>25</v>
      </c>
    </row>
    <row r="65" spans="1:6" x14ac:dyDescent="0.25">
      <c r="A65" s="27">
        <v>41395</v>
      </c>
      <c r="B65" s="25">
        <v>642.20000000000005</v>
      </c>
      <c r="C65" s="22">
        <v>64</v>
      </c>
      <c r="D65" s="22">
        <f t="shared" si="0"/>
        <v>73</v>
      </c>
      <c r="E65" s="22">
        <f t="shared" si="1"/>
        <v>9</v>
      </c>
      <c r="F65" s="22">
        <f t="shared" si="2"/>
        <v>81</v>
      </c>
    </row>
    <row r="66" spans="1:6" x14ac:dyDescent="0.25">
      <c r="A66" s="27">
        <v>41365</v>
      </c>
      <c r="B66" s="25">
        <v>657</v>
      </c>
      <c r="C66" s="22">
        <v>65</v>
      </c>
      <c r="D66" s="22">
        <f t="shared" si="0"/>
        <v>77</v>
      </c>
      <c r="E66" s="22">
        <f t="shared" si="1"/>
        <v>12</v>
      </c>
      <c r="F66" s="22">
        <f t="shared" si="2"/>
        <v>144</v>
      </c>
    </row>
    <row r="67" spans="1:6" x14ac:dyDescent="0.25">
      <c r="A67" s="27">
        <v>41334</v>
      </c>
      <c r="B67" s="25">
        <v>664.1</v>
      </c>
      <c r="C67" s="22">
        <v>66</v>
      </c>
      <c r="D67" s="22">
        <f t="shared" ref="D67:D81" si="3">RANK(B67,B$2:B$81,1)</f>
        <v>79</v>
      </c>
      <c r="E67" s="22">
        <f t="shared" ref="E67:E81" si="4">D67-C67</f>
        <v>13</v>
      </c>
      <c r="F67" s="22">
        <f t="shared" ref="F67:F81" si="5">E67^2</f>
        <v>169</v>
      </c>
    </row>
    <row r="68" spans="1:6" x14ac:dyDescent="0.25">
      <c r="A68" s="27">
        <v>41306</v>
      </c>
      <c r="B68" s="25">
        <v>665.2</v>
      </c>
      <c r="C68" s="22">
        <v>67</v>
      </c>
      <c r="D68" s="22">
        <f t="shared" si="3"/>
        <v>80</v>
      </c>
      <c r="E68" s="22">
        <f t="shared" si="4"/>
        <v>13</v>
      </c>
      <c r="F68" s="22">
        <f t="shared" si="5"/>
        <v>169</v>
      </c>
    </row>
    <row r="69" spans="1:6" x14ac:dyDescent="0.25">
      <c r="A69" s="27">
        <v>41275</v>
      </c>
      <c r="B69" s="25">
        <v>661.8</v>
      </c>
      <c r="C69" s="22">
        <v>68</v>
      </c>
      <c r="D69" s="22">
        <f t="shared" si="3"/>
        <v>78</v>
      </c>
      <c r="E69" s="22">
        <f t="shared" si="4"/>
        <v>10</v>
      </c>
      <c r="F69" s="22">
        <f t="shared" si="5"/>
        <v>100</v>
      </c>
    </row>
    <row r="70" spans="1:6" x14ac:dyDescent="0.25">
      <c r="A70" s="27">
        <v>41244</v>
      </c>
      <c r="B70" s="25">
        <v>647</v>
      </c>
      <c r="C70" s="22">
        <v>69</v>
      </c>
      <c r="D70" s="22">
        <f t="shared" si="3"/>
        <v>75</v>
      </c>
      <c r="E70" s="22">
        <f t="shared" si="4"/>
        <v>6</v>
      </c>
      <c r="F70" s="22">
        <f t="shared" si="5"/>
        <v>36</v>
      </c>
    </row>
    <row r="71" spans="1:6" x14ac:dyDescent="0.25">
      <c r="A71" s="27">
        <v>41214</v>
      </c>
      <c r="B71" s="25">
        <v>652.1</v>
      </c>
      <c r="C71" s="22">
        <v>70</v>
      </c>
      <c r="D71" s="22">
        <f t="shared" si="3"/>
        <v>76</v>
      </c>
      <c r="E71" s="22">
        <f t="shared" si="4"/>
        <v>6</v>
      </c>
      <c r="F71" s="22">
        <f t="shared" si="5"/>
        <v>36</v>
      </c>
    </row>
    <row r="72" spans="1:6" x14ac:dyDescent="0.25">
      <c r="A72" s="27">
        <v>41183</v>
      </c>
      <c r="B72" s="25">
        <v>646.29999999999995</v>
      </c>
      <c r="C72" s="22">
        <v>71</v>
      </c>
      <c r="D72" s="22">
        <f t="shared" si="3"/>
        <v>74</v>
      </c>
      <c r="E72" s="22">
        <f t="shared" si="4"/>
        <v>3</v>
      </c>
      <c r="F72" s="22">
        <f t="shared" si="5"/>
        <v>9</v>
      </c>
    </row>
    <row r="73" spans="1:6" x14ac:dyDescent="0.25">
      <c r="A73" s="27">
        <v>41153</v>
      </c>
      <c r="B73" s="25">
        <v>632.5</v>
      </c>
      <c r="C73" s="22">
        <v>72</v>
      </c>
      <c r="D73" s="22">
        <f t="shared" si="3"/>
        <v>65</v>
      </c>
      <c r="E73" s="22">
        <f t="shared" si="4"/>
        <v>-7</v>
      </c>
      <c r="F73" s="22">
        <f t="shared" si="5"/>
        <v>49</v>
      </c>
    </row>
    <row r="74" spans="1:6" x14ac:dyDescent="0.25">
      <c r="A74" s="27">
        <v>41122</v>
      </c>
      <c r="B74" s="25">
        <v>622.9</v>
      </c>
      <c r="C74" s="22">
        <v>73</v>
      </c>
      <c r="D74" s="22">
        <f t="shared" si="3"/>
        <v>60</v>
      </c>
      <c r="E74" s="22">
        <f t="shared" si="4"/>
        <v>-13</v>
      </c>
      <c r="F74" s="22">
        <f t="shared" si="5"/>
        <v>169</v>
      </c>
    </row>
    <row r="75" spans="1:6" x14ac:dyDescent="0.25">
      <c r="A75" s="27">
        <v>41091</v>
      </c>
      <c r="B75" s="25">
        <v>614.79999999999995</v>
      </c>
      <c r="C75" s="22">
        <v>74</v>
      </c>
      <c r="D75" s="22">
        <f t="shared" si="3"/>
        <v>56</v>
      </c>
      <c r="E75" s="22">
        <f t="shared" si="4"/>
        <v>-18</v>
      </c>
      <c r="F75" s="22">
        <f t="shared" si="5"/>
        <v>324</v>
      </c>
    </row>
    <row r="76" spans="1:6" x14ac:dyDescent="0.25">
      <c r="A76" s="27">
        <v>41061</v>
      </c>
      <c r="B76" s="25">
        <v>615.6</v>
      </c>
      <c r="C76" s="22">
        <v>75</v>
      </c>
      <c r="D76" s="22">
        <f t="shared" si="3"/>
        <v>57</v>
      </c>
      <c r="E76" s="22">
        <f t="shared" si="4"/>
        <v>-18</v>
      </c>
      <c r="F76" s="22">
        <f t="shared" si="5"/>
        <v>324</v>
      </c>
    </row>
    <row r="77" spans="1:6" x14ac:dyDescent="0.25">
      <c r="A77" s="27">
        <v>41030</v>
      </c>
      <c r="B77" s="25">
        <v>630.9</v>
      </c>
      <c r="C77" s="22">
        <v>76</v>
      </c>
      <c r="D77" s="22">
        <f t="shared" si="3"/>
        <v>64</v>
      </c>
      <c r="E77" s="22">
        <f t="shared" si="4"/>
        <v>-12</v>
      </c>
      <c r="F77" s="22">
        <f t="shared" si="5"/>
        <v>144</v>
      </c>
    </row>
    <row r="78" spans="1:6" x14ac:dyDescent="0.25">
      <c r="A78" s="27">
        <v>41000</v>
      </c>
      <c r="B78" s="25">
        <v>635.70000000000005</v>
      </c>
      <c r="C78" s="22">
        <v>77</v>
      </c>
      <c r="D78" s="22">
        <f t="shared" si="3"/>
        <v>69</v>
      </c>
      <c r="E78" s="22">
        <f t="shared" si="4"/>
        <v>-8</v>
      </c>
      <c r="F78" s="22">
        <f t="shared" si="5"/>
        <v>64</v>
      </c>
    </row>
    <row r="79" spans="1:6" x14ac:dyDescent="0.25">
      <c r="A79" s="27">
        <v>40969</v>
      </c>
      <c r="B79" s="25">
        <v>638.20000000000005</v>
      </c>
      <c r="C79" s="22">
        <v>78</v>
      </c>
      <c r="D79" s="22">
        <f t="shared" si="3"/>
        <v>70</v>
      </c>
      <c r="E79" s="22">
        <f t="shared" si="4"/>
        <v>-8</v>
      </c>
      <c r="F79" s="22">
        <f t="shared" si="5"/>
        <v>64</v>
      </c>
    </row>
    <row r="80" spans="1:6" x14ac:dyDescent="0.25">
      <c r="A80" s="27">
        <v>40940</v>
      </c>
      <c r="B80" s="25">
        <v>641.9</v>
      </c>
      <c r="C80" s="22">
        <v>79</v>
      </c>
      <c r="D80" s="22">
        <f t="shared" si="3"/>
        <v>72</v>
      </c>
      <c r="E80" s="22">
        <f t="shared" si="4"/>
        <v>-7</v>
      </c>
      <c r="F80" s="22">
        <f t="shared" si="5"/>
        <v>49</v>
      </c>
    </row>
    <row r="81" spans="1:12" x14ac:dyDescent="0.25">
      <c r="A81" s="27">
        <v>40909</v>
      </c>
      <c r="B81" s="25">
        <v>633.20000000000005</v>
      </c>
      <c r="C81" s="22">
        <v>80</v>
      </c>
      <c r="D81" s="22">
        <f t="shared" si="3"/>
        <v>66</v>
      </c>
      <c r="E81" s="22">
        <f t="shared" si="4"/>
        <v>-14</v>
      </c>
      <c r="F81" s="22">
        <f t="shared" si="5"/>
        <v>196</v>
      </c>
    </row>
    <row r="82" spans="1:12" x14ac:dyDescent="0.25">
      <c r="B82" s="5"/>
      <c r="C82" s="5"/>
      <c r="D82" s="5"/>
      <c r="E82" s="5"/>
      <c r="F82" s="8">
        <f>SUM(F2:F81)</f>
        <v>3894</v>
      </c>
    </row>
    <row r="84" spans="1:12" x14ac:dyDescent="0.25">
      <c r="A84" s="5"/>
      <c r="B84" s="5"/>
      <c r="C84" s="28" t="s">
        <v>7</v>
      </c>
      <c r="D84" s="36" t="s">
        <v>8</v>
      </c>
      <c r="E84" s="30">
        <f>1-((6*F82)/(E85*(E85^2-1)))</f>
        <v>0.95436005625879039</v>
      </c>
    </row>
    <row r="85" spans="1:12" x14ac:dyDescent="0.25">
      <c r="A85" s="5"/>
      <c r="B85" s="5"/>
      <c r="C85" s="28" t="s">
        <v>65</v>
      </c>
      <c r="D85" s="34" t="s">
        <v>64</v>
      </c>
      <c r="E85" s="31">
        <f>COUNT(A1:A81)</f>
        <v>80</v>
      </c>
    </row>
    <row r="86" spans="1:12" x14ac:dyDescent="0.25">
      <c r="A86" s="5"/>
      <c r="B86" s="5"/>
      <c r="D86" s="34" t="s">
        <v>9</v>
      </c>
      <c r="E86" s="23">
        <f>(SQRT(E85-1))*E84</f>
        <v>8.4825377241483721</v>
      </c>
    </row>
    <row r="87" spans="1:12" x14ac:dyDescent="0.25">
      <c r="A87" s="16"/>
      <c r="B87" s="16"/>
      <c r="C87" s="34" t="s">
        <v>67</v>
      </c>
      <c r="D87" s="34" t="s">
        <v>68</v>
      </c>
      <c r="E87" s="23">
        <f>ABS(E86)</f>
        <v>8.4825377241483721</v>
      </c>
    </row>
    <row r="88" spans="1:12" x14ac:dyDescent="0.25">
      <c r="A88" s="5"/>
      <c r="B88" s="5"/>
      <c r="D88" s="28" t="s">
        <v>69</v>
      </c>
      <c r="E88" s="35">
        <f>NORMSINV(0.975)</f>
        <v>1.9599639845400536</v>
      </c>
      <c r="F88" s="32" t="s">
        <v>66</v>
      </c>
    </row>
    <row r="89" spans="1:12" x14ac:dyDescent="0.25">
      <c r="A89" s="5"/>
      <c r="B89" s="5"/>
    </row>
    <row r="90" spans="1:12" x14ac:dyDescent="0.25">
      <c r="A90" s="5"/>
      <c r="B90" s="5"/>
      <c r="D90" s="28" t="s">
        <v>10</v>
      </c>
      <c r="E90" s="23" t="s">
        <v>63</v>
      </c>
      <c r="F90" s="23"/>
      <c r="G90" s="23"/>
      <c r="H90" s="23"/>
      <c r="I90" s="23"/>
      <c r="J90" s="23"/>
      <c r="K90" s="23"/>
      <c r="L90" s="23"/>
    </row>
    <row r="91" spans="1:12" x14ac:dyDescent="0.25">
      <c r="A91" s="5"/>
      <c r="B91" s="5"/>
    </row>
    <row r="92" spans="1:12" x14ac:dyDescent="0.25">
      <c r="A92" s="5"/>
      <c r="B92" s="5"/>
      <c r="E92" s="29" t="s">
        <v>11</v>
      </c>
      <c r="F92" s="29"/>
      <c r="G92" s="29"/>
      <c r="H92" s="29"/>
      <c r="I92" s="29"/>
      <c r="J92" s="33"/>
    </row>
    <row r="93" spans="1:12" x14ac:dyDescent="0.25">
      <c r="A93" s="5"/>
      <c r="B93" s="5"/>
      <c r="E93" s="29" t="s">
        <v>12</v>
      </c>
      <c r="F93" s="29"/>
      <c r="G93" s="29"/>
      <c r="H93" s="29"/>
      <c r="I93" s="29"/>
      <c r="J93" s="33"/>
    </row>
    <row r="94" spans="1:12" x14ac:dyDescent="0.25">
      <c r="A94" s="5"/>
      <c r="B9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76" zoomScale="93" zoomScaleNormal="93" workbookViewId="0">
      <selection activeCell="E93" sqref="E93"/>
    </sheetView>
  </sheetViews>
  <sheetFormatPr baseColWidth="10" defaultRowHeight="15.75" x14ac:dyDescent="0.25"/>
  <sheetData>
    <row r="1" spans="1:16" ht="16.5" thickBot="1" x14ac:dyDescent="0.3">
      <c r="A1" s="12" t="s">
        <v>13</v>
      </c>
      <c r="B1" s="13" t="s">
        <v>3</v>
      </c>
      <c r="C1" s="13" t="s">
        <v>2</v>
      </c>
      <c r="D1" s="13" t="s">
        <v>4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</row>
    <row r="2" spans="1:16" x14ac:dyDescent="0.25">
      <c r="A2" s="9">
        <v>1</v>
      </c>
      <c r="B2" s="10">
        <v>40909</v>
      </c>
      <c r="C2" s="9">
        <v>633.20000000000005</v>
      </c>
      <c r="D2" s="9">
        <f t="shared" ref="D2:D33" si="0">RANK(C2,C$2:C$81,1)</f>
        <v>66</v>
      </c>
      <c r="E2" s="11">
        <f>IF($A2=1,$D2," ")</f>
        <v>66</v>
      </c>
      <c r="F2" s="11" t="str">
        <f>IF($A2=2,$D2," ")</f>
        <v xml:space="preserve"> </v>
      </c>
      <c r="G2" s="11" t="str">
        <f>IF($A2=3,$D2," ")</f>
        <v xml:space="preserve"> </v>
      </c>
      <c r="H2" s="11" t="str">
        <f>IF($A2=4,$D2," ")</f>
        <v xml:space="preserve"> </v>
      </c>
      <c r="I2" s="11" t="str">
        <f>IF($A2=5,$D2," ")</f>
        <v xml:space="preserve"> </v>
      </c>
      <c r="J2" s="11" t="str">
        <f>IF($A2=6,$D2," ")</f>
        <v xml:space="preserve"> </v>
      </c>
      <c r="K2" s="11" t="str">
        <f>IF($A2=7,$D2," ")</f>
        <v xml:space="preserve"> </v>
      </c>
      <c r="L2" s="11" t="str">
        <f>IF($A2=8,$D2," ")</f>
        <v xml:space="preserve"> </v>
      </c>
      <c r="M2" s="11" t="str">
        <f>IF($A2=9,$D2," ")</f>
        <v xml:space="preserve"> </v>
      </c>
      <c r="N2" s="11" t="str">
        <f>IF($A2=10,$D2," ")</f>
        <v xml:space="preserve"> </v>
      </c>
      <c r="O2" s="11" t="str">
        <f>IF($A2=11,$D2," ")</f>
        <v xml:space="preserve"> </v>
      </c>
      <c r="P2" s="11" t="str">
        <f>IF($A2=12,$D2," ")</f>
        <v xml:space="preserve"> </v>
      </c>
    </row>
    <row r="3" spans="1:16" x14ac:dyDescent="0.25">
      <c r="A3" s="9">
        <v>2</v>
      </c>
      <c r="B3" s="10">
        <v>40940</v>
      </c>
      <c r="C3" s="9">
        <v>641.9</v>
      </c>
      <c r="D3" s="9">
        <f t="shared" si="0"/>
        <v>72</v>
      </c>
      <c r="E3" s="11" t="str">
        <f t="shared" ref="E3:E66" si="1">IF($A3=1,$D3," ")</f>
        <v xml:space="preserve"> </v>
      </c>
      <c r="F3" s="11">
        <f t="shared" ref="F3:F66" si="2">IF($A3=2,$D3," ")</f>
        <v>72</v>
      </c>
      <c r="G3" s="11" t="str">
        <f t="shared" ref="G3:G66" si="3">IF($A3=3,$D3," ")</f>
        <v xml:space="preserve"> </v>
      </c>
      <c r="H3" s="11" t="str">
        <f t="shared" ref="H3:H66" si="4">IF($A3=4,$D3," ")</f>
        <v xml:space="preserve"> </v>
      </c>
      <c r="I3" s="11" t="str">
        <f t="shared" ref="I3:I66" si="5">IF($A3=5,$D3," ")</f>
        <v xml:space="preserve"> </v>
      </c>
      <c r="J3" s="11" t="str">
        <f t="shared" ref="J3:J66" si="6">IF($A3=6,$D3," ")</f>
        <v xml:space="preserve"> </v>
      </c>
      <c r="K3" s="11" t="str">
        <f t="shared" ref="K3:K66" si="7">IF($A3=7,$D3," ")</f>
        <v xml:space="preserve"> </v>
      </c>
      <c r="L3" s="11" t="str">
        <f t="shared" ref="L3:L66" si="8">IF($A3=8,$D3," ")</f>
        <v xml:space="preserve"> </v>
      </c>
      <c r="M3" s="11" t="str">
        <f t="shared" ref="M3:M66" si="9">IF($A3=9,$D3," ")</f>
        <v xml:space="preserve"> </v>
      </c>
      <c r="N3" s="11" t="str">
        <f t="shared" ref="N3:N66" si="10">IF($A3=10,$D3," ")</f>
        <v xml:space="preserve"> </v>
      </c>
      <c r="O3" s="11" t="str">
        <f t="shared" ref="O3:O66" si="11">IF($A3=11,$D3," ")</f>
        <v xml:space="preserve"> </v>
      </c>
      <c r="P3" s="11" t="str">
        <f t="shared" ref="P3:P66" si="12">IF($A3=12,$D3," ")</f>
        <v xml:space="preserve"> </v>
      </c>
    </row>
    <row r="4" spans="1:16" x14ac:dyDescent="0.25">
      <c r="A4" s="9">
        <v>3</v>
      </c>
      <c r="B4" s="10">
        <v>40969</v>
      </c>
      <c r="C4" s="9">
        <v>638.20000000000005</v>
      </c>
      <c r="D4" s="9">
        <f t="shared" si="0"/>
        <v>70</v>
      </c>
      <c r="E4" s="11" t="str">
        <f t="shared" si="1"/>
        <v xml:space="preserve"> </v>
      </c>
      <c r="F4" s="11" t="str">
        <f t="shared" si="2"/>
        <v xml:space="preserve"> </v>
      </c>
      <c r="G4" s="11">
        <f t="shared" si="3"/>
        <v>70</v>
      </c>
      <c r="H4" s="11" t="str">
        <f t="shared" si="4"/>
        <v xml:space="preserve"> </v>
      </c>
      <c r="I4" s="11" t="str">
        <f t="shared" si="5"/>
        <v xml:space="preserve"> </v>
      </c>
      <c r="J4" s="11" t="str">
        <f t="shared" si="6"/>
        <v xml:space="preserve"> </v>
      </c>
      <c r="K4" s="11" t="str">
        <f t="shared" si="7"/>
        <v xml:space="preserve"> </v>
      </c>
      <c r="L4" s="11" t="str">
        <f t="shared" si="8"/>
        <v xml:space="preserve"> </v>
      </c>
      <c r="M4" s="11" t="str">
        <f t="shared" si="9"/>
        <v xml:space="preserve"> </v>
      </c>
      <c r="N4" s="11" t="str">
        <f t="shared" si="10"/>
        <v xml:space="preserve"> </v>
      </c>
      <c r="O4" s="11" t="str">
        <f t="shared" si="11"/>
        <v xml:space="preserve"> </v>
      </c>
      <c r="P4" s="11" t="str">
        <f t="shared" si="12"/>
        <v xml:space="preserve"> </v>
      </c>
    </row>
    <row r="5" spans="1:16" x14ac:dyDescent="0.25">
      <c r="A5" s="9">
        <v>4</v>
      </c>
      <c r="B5" s="10">
        <v>41000</v>
      </c>
      <c r="C5" s="9">
        <v>635.70000000000005</v>
      </c>
      <c r="D5" s="9">
        <f t="shared" si="0"/>
        <v>69</v>
      </c>
      <c r="E5" s="11" t="str">
        <f t="shared" si="1"/>
        <v xml:space="preserve"> </v>
      </c>
      <c r="F5" s="11" t="str">
        <f t="shared" si="2"/>
        <v xml:space="preserve"> </v>
      </c>
      <c r="G5" s="11" t="str">
        <f t="shared" si="3"/>
        <v xml:space="preserve"> </v>
      </c>
      <c r="H5" s="11">
        <f t="shared" si="4"/>
        <v>69</v>
      </c>
      <c r="I5" s="11" t="str">
        <f t="shared" si="5"/>
        <v xml:space="preserve"> </v>
      </c>
      <c r="J5" s="11" t="str">
        <f t="shared" si="6"/>
        <v xml:space="preserve"> </v>
      </c>
      <c r="K5" s="11" t="str">
        <f t="shared" si="7"/>
        <v xml:space="preserve"> </v>
      </c>
      <c r="L5" s="11" t="str">
        <f t="shared" si="8"/>
        <v xml:space="preserve"> </v>
      </c>
      <c r="M5" s="11" t="str">
        <f t="shared" si="9"/>
        <v xml:space="preserve"> </v>
      </c>
      <c r="N5" s="11" t="str">
        <f t="shared" si="10"/>
        <v xml:space="preserve"> </v>
      </c>
      <c r="O5" s="11" t="str">
        <f t="shared" si="11"/>
        <v xml:space="preserve"> </v>
      </c>
      <c r="P5" s="11" t="str">
        <f t="shared" si="12"/>
        <v xml:space="preserve"> </v>
      </c>
    </row>
    <row r="6" spans="1:16" x14ac:dyDescent="0.25">
      <c r="A6" s="9">
        <v>5</v>
      </c>
      <c r="B6" s="10">
        <v>41030</v>
      </c>
      <c r="C6" s="9">
        <v>630.9</v>
      </c>
      <c r="D6" s="9">
        <f t="shared" si="0"/>
        <v>64</v>
      </c>
      <c r="E6" s="11" t="str">
        <f t="shared" si="1"/>
        <v xml:space="preserve"> </v>
      </c>
      <c r="F6" s="11" t="str">
        <f t="shared" si="2"/>
        <v xml:space="preserve"> </v>
      </c>
      <c r="G6" s="11" t="str">
        <f t="shared" si="3"/>
        <v xml:space="preserve"> </v>
      </c>
      <c r="H6" s="11" t="str">
        <f t="shared" si="4"/>
        <v xml:space="preserve"> </v>
      </c>
      <c r="I6" s="11">
        <f t="shared" si="5"/>
        <v>64</v>
      </c>
      <c r="J6" s="11" t="str">
        <f t="shared" si="6"/>
        <v xml:space="preserve"> </v>
      </c>
      <c r="K6" s="11" t="str">
        <f t="shared" si="7"/>
        <v xml:space="preserve"> </v>
      </c>
      <c r="L6" s="11" t="str">
        <f t="shared" si="8"/>
        <v xml:space="preserve"> </v>
      </c>
      <c r="M6" s="11" t="str">
        <f t="shared" si="9"/>
        <v xml:space="preserve"> </v>
      </c>
      <c r="N6" s="11" t="str">
        <f t="shared" si="10"/>
        <v xml:space="preserve"> </v>
      </c>
      <c r="O6" s="11" t="str">
        <f t="shared" si="11"/>
        <v xml:space="preserve"> </v>
      </c>
      <c r="P6" s="11" t="str">
        <f t="shared" si="12"/>
        <v xml:space="preserve"> </v>
      </c>
    </row>
    <row r="7" spans="1:16" x14ac:dyDescent="0.25">
      <c r="A7" s="9">
        <v>6</v>
      </c>
      <c r="B7" s="10">
        <v>41061</v>
      </c>
      <c r="C7" s="9">
        <v>615.6</v>
      </c>
      <c r="D7" s="9">
        <f t="shared" si="0"/>
        <v>57</v>
      </c>
      <c r="E7" s="11" t="str">
        <f t="shared" si="1"/>
        <v xml:space="preserve"> </v>
      </c>
      <c r="F7" s="11" t="str">
        <f t="shared" si="2"/>
        <v xml:space="preserve"> </v>
      </c>
      <c r="G7" s="11" t="str">
        <f t="shared" si="3"/>
        <v xml:space="preserve"> </v>
      </c>
      <c r="H7" s="11" t="str">
        <f t="shared" si="4"/>
        <v xml:space="preserve"> </v>
      </c>
      <c r="I7" s="11" t="str">
        <f t="shared" si="5"/>
        <v xml:space="preserve"> </v>
      </c>
      <c r="J7" s="11">
        <f t="shared" si="6"/>
        <v>57</v>
      </c>
      <c r="K7" s="11" t="str">
        <f t="shared" si="7"/>
        <v xml:space="preserve"> </v>
      </c>
      <c r="L7" s="11" t="str">
        <f t="shared" si="8"/>
        <v xml:space="preserve"> </v>
      </c>
      <c r="M7" s="11" t="str">
        <f t="shared" si="9"/>
        <v xml:space="preserve"> </v>
      </c>
      <c r="N7" s="11" t="str">
        <f t="shared" si="10"/>
        <v xml:space="preserve"> </v>
      </c>
      <c r="O7" s="11" t="str">
        <f t="shared" si="11"/>
        <v xml:space="preserve"> </v>
      </c>
      <c r="P7" s="11" t="str">
        <f t="shared" si="12"/>
        <v xml:space="preserve"> </v>
      </c>
    </row>
    <row r="8" spans="1:16" x14ac:dyDescent="0.25">
      <c r="A8" s="9">
        <v>7</v>
      </c>
      <c r="B8" s="10">
        <v>41091</v>
      </c>
      <c r="C8" s="9">
        <v>614.79999999999995</v>
      </c>
      <c r="D8" s="9">
        <f t="shared" si="0"/>
        <v>56</v>
      </c>
      <c r="E8" s="11" t="str">
        <f t="shared" si="1"/>
        <v xml:space="preserve"> </v>
      </c>
      <c r="F8" s="11" t="str">
        <f t="shared" si="2"/>
        <v xml:space="preserve"> </v>
      </c>
      <c r="G8" s="11" t="str">
        <f t="shared" si="3"/>
        <v xml:space="preserve"> </v>
      </c>
      <c r="H8" s="11" t="str">
        <f t="shared" si="4"/>
        <v xml:space="preserve"> </v>
      </c>
      <c r="I8" s="11" t="str">
        <f t="shared" si="5"/>
        <v xml:space="preserve"> </v>
      </c>
      <c r="J8" s="11" t="str">
        <f t="shared" si="6"/>
        <v xml:space="preserve"> </v>
      </c>
      <c r="K8" s="11">
        <f t="shared" si="7"/>
        <v>56</v>
      </c>
      <c r="L8" s="11" t="str">
        <f t="shared" si="8"/>
        <v xml:space="preserve"> </v>
      </c>
      <c r="M8" s="11" t="str">
        <f t="shared" si="9"/>
        <v xml:space="preserve"> </v>
      </c>
      <c r="N8" s="11" t="str">
        <f t="shared" si="10"/>
        <v xml:space="preserve"> </v>
      </c>
      <c r="O8" s="11" t="str">
        <f t="shared" si="11"/>
        <v xml:space="preserve"> </v>
      </c>
      <c r="P8" s="11" t="str">
        <f t="shared" si="12"/>
        <v xml:space="preserve"> </v>
      </c>
    </row>
    <row r="9" spans="1:16" x14ac:dyDescent="0.25">
      <c r="A9" s="9">
        <v>8</v>
      </c>
      <c r="B9" s="10">
        <v>41122</v>
      </c>
      <c r="C9" s="9">
        <v>622.9</v>
      </c>
      <c r="D9" s="9">
        <f t="shared" si="0"/>
        <v>60</v>
      </c>
      <c r="E9" s="11" t="str">
        <f t="shared" si="1"/>
        <v xml:space="preserve"> </v>
      </c>
      <c r="F9" s="11" t="str">
        <f t="shared" si="2"/>
        <v xml:space="preserve"> </v>
      </c>
      <c r="G9" s="11" t="str">
        <f t="shared" si="3"/>
        <v xml:space="preserve"> </v>
      </c>
      <c r="H9" s="11" t="str">
        <f t="shared" si="4"/>
        <v xml:space="preserve"> </v>
      </c>
      <c r="I9" s="11" t="str">
        <f t="shared" si="5"/>
        <v xml:space="preserve"> </v>
      </c>
      <c r="J9" s="11" t="str">
        <f t="shared" si="6"/>
        <v xml:space="preserve"> </v>
      </c>
      <c r="K9" s="11" t="str">
        <f t="shared" si="7"/>
        <v xml:space="preserve"> </v>
      </c>
      <c r="L9" s="11">
        <f t="shared" si="8"/>
        <v>60</v>
      </c>
      <c r="M9" s="11" t="str">
        <f t="shared" si="9"/>
        <v xml:space="preserve"> </v>
      </c>
      <c r="N9" s="11" t="str">
        <f t="shared" si="10"/>
        <v xml:space="preserve"> </v>
      </c>
      <c r="O9" s="11" t="str">
        <f t="shared" si="11"/>
        <v xml:space="preserve"> </v>
      </c>
      <c r="P9" s="11" t="str">
        <f t="shared" si="12"/>
        <v xml:space="preserve"> </v>
      </c>
    </row>
    <row r="10" spans="1:16" x14ac:dyDescent="0.25">
      <c r="A10" s="9">
        <v>9</v>
      </c>
      <c r="B10" s="10">
        <v>41153</v>
      </c>
      <c r="C10" s="9">
        <v>632.5</v>
      </c>
      <c r="D10" s="9">
        <f t="shared" si="0"/>
        <v>65</v>
      </c>
      <c r="E10" s="11" t="str">
        <f t="shared" si="1"/>
        <v xml:space="preserve"> </v>
      </c>
      <c r="F10" s="11" t="str">
        <f t="shared" si="2"/>
        <v xml:space="preserve"> </v>
      </c>
      <c r="G10" s="11" t="str">
        <f t="shared" si="3"/>
        <v xml:space="preserve"> </v>
      </c>
      <c r="H10" s="11" t="str">
        <f t="shared" si="4"/>
        <v xml:space="preserve"> </v>
      </c>
      <c r="I10" s="11" t="str">
        <f t="shared" si="5"/>
        <v xml:space="preserve"> </v>
      </c>
      <c r="J10" s="11" t="str">
        <f t="shared" si="6"/>
        <v xml:space="preserve"> </v>
      </c>
      <c r="K10" s="11" t="str">
        <f t="shared" si="7"/>
        <v xml:space="preserve"> </v>
      </c>
      <c r="L10" s="11" t="str">
        <f t="shared" si="8"/>
        <v xml:space="preserve"> </v>
      </c>
      <c r="M10" s="11">
        <f t="shared" si="9"/>
        <v>65</v>
      </c>
      <c r="N10" s="11" t="str">
        <f t="shared" si="10"/>
        <v xml:space="preserve"> </v>
      </c>
      <c r="O10" s="11" t="str">
        <f t="shared" si="11"/>
        <v xml:space="preserve"> </v>
      </c>
      <c r="P10" s="11" t="str">
        <f t="shared" si="12"/>
        <v xml:space="preserve"> </v>
      </c>
    </row>
    <row r="11" spans="1:16" x14ac:dyDescent="0.25">
      <c r="A11" s="9">
        <v>10</v>
      </c>
      <c r="B11" s="10">
        <v>41183</v>
      </c>
      <c r="C11" s="9">
        <v>646.29999999999995</v>
      </c>
      <c r="D11" s="9">
        <f t="shared" si="0"/>
        <v>74</v>
      </c>
      <c r="E11" s="11" t="str">
        <f t="shared" si="1"/>
        <v xml:space="preserve"> </v>
      </c>
      <c r="F11" s="11" t="str">
        <f t="shared" si="2"/>
        <v xml:space="preserve"> </v>
      </c>
      <c r="G11" s="11" t="str">
        <f t="shared" si="3"/>
        <v xml:space="preserve"> </v>
      </c>
      <c r="H11" s="11" t="str">
        <f t="shared" si="4"/>
        <v xml:space="preserve"> </v>
      </c>
      <c r="I11" s="11" t="str">
        <f t="shared" si="5"/>
        <v xml:space="preserve"> </v>
      </c>
      <c r="J11" s="11" t="str">
        <f t="shared" si="6"/>
        <v xml:space="preserve"> </v>
      </c>
      <c r="K11" s="11" t="str">
        <f t="shared" si="7"/>
        <v xml:space="preserve"> </v>
      </c>
      <c r="L11" s="11" t="str">
        <f t="shared" si="8"/>
        <v xml:space="preserve"> </v>
      </c>
      <c r="M11" s="11" t="str">
        <f t="shared" si="9"/>
        <v xml:space="preserve"> </v>
      </c>
      <c r="N11" s="11">
        <f t="shared" si="10"/>
        <v>74</v>
      </c>
      <c r="O11" s="11" t="str">
        <f t="shared" si="11"/>
        <v xml:space="preserve"> </v>
      </c>
      <c r="P11" s="11" t="str">
        <f t="shared" si="12"/>
        <v xml:space="preserve"> </v>
      </c>
    </row>
    <row r="12" spans="1:16" x14ac:dyDescent="0.25">
      <c r="A12" s="9">
        <v>11</v>
      </c>
      <c r="B12" s="10">
        <v>41214</v>
      </c>
      <c r="C12" s="9">
        <v>652.1</v>
      </c>
      <c r="D12" s="9">
        <f t="shared" si="0"/>
        <v>76</v>
      </c>
      <c r="E12" s="11" t="str">
        <f t="shared" si="1"/>
        <v xml:space="preserve"> </v>
      </c>
      <c r="F12" s="11" t="str">
        <f t="shared" si="2"/>
        <v xml:space="preserve"> </v>
      </c>
      <c r="G12" s="11" t="str">
        <f t="shared" si="3"/>
        <v xml:space="preserve"> </v>
      </c>
      <c r="H12" s="11" t="str">
        <f t="shared" si="4"/>
        <v xml:space="preserve"> </v>
      </c>
      <c r="I12" s="11" t="str">
        <f t="shared" si="5"/>
        <v xml:space="preserve"> </v>
      </c>
      <c r="J12" s="11" t="str">
        <f t="shared" si="6"/>
        <v xml:space="preserve"> </v>
      </c>
      <c r="K12" s="11" t="str">
        <f t="shared" si="7"/>
        <v xml:space="preserve"> </v>
      </c>
      <c r="L12" s="11" t="str">
        <f t="shared" si="8"/>
        <v xml:space="preserve"> </v>
      </c>
      <c r="M12" s="11" t="str">
        <f t="shared" si="9"/>
        <v xml:space="preserve"> </v>
      </c>
      <c r="N12" s="11" t="str">
        <f t="shared" si="10"/>
        <v xml:space="preserve"> </v>
      </c>
      <c r="O12" s="11">
        <f t="shared" si="11"/>
        <v>76</v>
      </c>
      <c r="P12" s="11" t="str">
        <f t="shared" si="12"/>
        <v xml:space="preserve"> </v>
      </c>
    </row>
    <row r="13" spans="1:16" x14ac:dyDescent="0.25">
      <c r="A13" s="9">
        <v>12</v>
      </c>
      <c r="B13" s="10">
        <v>41244</v>
      </c>
      <c r="C13" s="9">
        <v>647</v>
      </c>
      <c r="D13" s="9">
        <f t="shared" si="0"/>
        <v>75</v>
      </c>
      <c r="E13" s="11" t="str">
        <f t="shared" si="1"/>
        <v xml:space="preserve"> </v>
      </c>
      <c r="F13" s="11" t="str">
        <f t="shared" si="2"/>
        <v xml:space="preserve"> </v>
      </c>
      <c r="G13" s="11" t="str">
        <f t="shared" si="3"/>
        <v xml:space="preserve"> </v>
      </c>
      <c r="H13" s="11" t="str">
        <f t="shared" si="4"/>
        <v xml:space="preserve"> </v>
      </c>
      <c r="I13" s="11" t="str">
        <f t="shared" si="5"/>
        <v xml:space="preserve"> </v>
      </c>
      <c r="J13" s="11" t="str">
        <f t="shared" si="6"/>
        <v xml:space="preserve"> </v>
      </c>
      <c r="K13" s="11" t="str">
        <f t="shared" si="7"/>
        <v xml:space="preserve"> </v>
      </c>
      <c r="L13" s="11" t="str">
        <f t="shared" si="8"/>
        <v xml:space="preserve"> </v>
      </c>
      <c r="M13" s="11" t="str">
        <f t="shared" si="9"/>
        <v xml:space="preserve"> </v>
      </c>
      <c r="N13" s="11" t="str">
        <f t="shared" si="10"/>
        <v xml:space="preserve"> </v>
      </c>
      <c r="O13" s="11" t="str">
        <f t="shared" si="11"/>
        <v xml:space="preserve"> </v>
      </c>
      <c r="P13" s="11">
        <f t="shared" si="12"/>
        <v>75</v>
      </c>
    </row>
    <row r="14" spans="1:16" x14ac:dyDescent="0.25">
      <c r="A14" s="5">
        <v>1</v>
      </c>
      <c r="B14" s="1">
        <v>41275</v>
      </c>
      <c r="C14" s="5">
        <v>661.8</v>
      </c>
      <c r="D14" s="5">
        <f t="shared" si="0"/>
        <v>78</v>
      </c>
      <c r="E14">
        <f t="shared" si="1"/>
        <v>78</v>
      </c>
      <c r="F14" t="str">
        <f t="shared" si="2"/>
        <v xml:space="preserve"> </v>
      </c>
      <c r="G14" t="str">
        <f t="shared" si="3"/>
        <v xml:space="preserve"> </v>
      </c>
      <c r="H14" t="str">
        <f t="shared" si="4"/>
        <v xml:space="preserve"> </v>
      </c>
      <c r="I14" t="str">
        <f t="shared" si="5"/>
        <v xml:space="preserve"> </v>
      </c>
      <c r="J14" t="str">
        <f t="shared" si="6"/>
        <v xml:space="preserve"> </v>
      </c>
      <c r="K14" t="str">
        <f t="shared" si="7"/>
        <v xml:space="preserve"> </v>
      </c>
      <c r="L14" t="str">
        <f t="shared" si="8"/>
        <v xml:space="preserve"> </v>
      </c>
      <c r="M14" t="str">
        <f t="shared" si="9"/>
        <v xml:space="preserve"> </v>
      </c>
      <c r="N14" t="str">
        <f t="shared" si="10"/>
        <v xml:space="preserve"> </v>
      </c>
      <c r="O14" t="str">
        <f t="shared" si="11"/>
        <v xml:space="preserve"> </v>
      </c>
      <c r="P14" t="str">
        <f t="shared" si="12"/>
        <v xml:space="preserve"> </v>
      </c>
    </row>
    <row r="15" spans="1:16" x14ac:dyDescent="0.25">
      <c r="A15" s="5">
        <v>2</v>
      </c>
      <c r="B15" s="1">
        <v>41306</v>
      </c>
      <c r="C15" s="5">
        <v>665.2</v>
      </c>
      <c r="D15" s="5">
        <f t="shared" si="0"/>
        <v>80</v>
      </c>
      <c r="E15" t="str">
        <f t="shared" si="1"/>
        <v xml:space="preserve"> </v>
      </c>
      <c r="F15">
        <f t="shared" si="2"/>
        <v>80</v>
      </c>
      <c r="G15" t="str">
        <f t="shared" si="3"/>
        <v xml:space="preserve"> </v>
      </c>
      <c r="H15" t="str">
        <f t="shared" si="4"/>
        <v xml:space="preserve"> </v>
      </c>
      <c r="I15" t="str">
        <f t="shared" si="5"/>
        <v xml:space="preserve"> </v>
      </c>
      <c r="J15" t="str">
        <f t="shared" si="6"/>
        <v xml:space="preserve"> </v>
      </c>
      <c r="K15" t="str">
        <f t="shared" si="7"/>
        <v xml:space="preserve"> </v>
      </c>
      <c r="L15" t="str">
        <f t="shared" si="8"/>
        <v xml:space="preserve"> </v>
      </c>
      <c r="M15" t="str">
        <f t="shared" si="9"/>
        <v xml:space="preserve"> </v>
      </c>
      <c r="N15" t="str">
        <f t="shared" si="10"/>
        <v xml:space="preserve"> </v>
      </c>
      <c r="O15" t="str">
        <f t="shared" si="11"/>
        <v xml:space="preserve"> </v>
      </c>
      <c r="P15" t="str">
        <f t="shared" si="12"/>
        <v xml:space="preserve"> </v>
      </c>
    </row>
    <row r="16" spans="1:16" x14ac:dyDescent="0.25">
      <c r="A16" s="5">
        <v>3</v>
      </c>
      <c r="B16" s="1">
        <v>41334</v>
      </c>
      <c r="C16" s="5">
        <v>664.1</v>
      </c>
      <c r="D16" s="5">
        <f t="shared" si="0"/>
        <v>79</v>
      </c>
      <c r="E16" t="str">
        <f t="shared" si="1"/>
        <v xml:space="preserve"> </v>
      </c>
      <c r="F16" t="str">
        <f t="shared" si="2"/>
        <v xml:space="preserve"> </v>
      </c>
      <c r="G16">
        <f t="shared" si="3"/>
        <v>79</v>
      </c>
      <c r="H16" t="str">
        <f t="shared" si="4"/>
        <v xml:space="preserve"> </v>
      </c>
      <c r="I16" t="str">
        <f t="shared" si="5"/>
        <v xml:space="preserve"> </v>
      </c>
      <c r="J16" t="str">
        <f t="shared" si="6"/>
        <v xml:space="preserve"> </v>
      </c>
      <c r="K16" t="str">
        <f t="shared" si="7"/>
        <v xml:space="preserve"> </v>
      </c>
      <c r="L16" t="str">
        <f t="shared" si="8"/>
        <v xml:space="preserve"> </v>
      </c>
      <c r="M16" t="str">
        <f t="shared" si="9"/>
        <v xml:space="preserve"> </v>
      </c>
      <c r="N16" t="str">
        <f t="shared" si="10"/>
        <v xml:space="preserve"> </v>
      </c>
      <c r="O16" t="str">
        <f t="shared" si="11"/>
        <v xml:space="preserve"> </v>
      </c>
      <c r="P16" t="str">
        <f t="shared" si="12"/>
        <v xml:space="preserve"> </v>
      </c>
    </row>
    <row r="17" spans="1:16" x14ac:dyDescent="0.25">
      <c r="A17" s="5">
        <v>4</v>
      </c>
      <c r="B17" s="1">
        <v>41365</v>
      </c>
      <c r="C17" s="5">
        <v>657</v>
      </c>
      <c r="D17" s="5">
        <f t="shared" si="0"/>
        <v>77</v>
      </c>
      <c r="E17" t="str">
        <f t="shared" si="1"/>
        <v xml:space="preserve"> </v>
      </c>
      <c r="F17" t="str">
        <f t="shared" si="2"/>
        <v xml:space="preserve"> </v>
      </c>
      <c r="G17" t="str">
        <f t="shared" si="3"/>
        <v xml:space="preserve"> </v>
      </c>
      <c r="H17">
        <f t="shared" si="4"/>
        <v>77</v>
      </c>
      <c r="I17" t="str">
        <f t="shared" si="5"/>
        <v xml:space="preserve"> </v>
      </c>
      <c r="J17" t="str">
        <f t="shared" si="6"/>
        <v xml:space="preserve"> </v>
      </c>
      <c r="K17" t="str">
        <f t="shared" si="7"/>
        <v xml:space="preserve"> </v>
      </c>
      <c r="L17" t="str">
        <f t="shared" si="8"/>
        <v xml:space="preserve"> </v>
      </c>
      <c r="M17" t="str">
        <f t="shared" si="9"/>
        <v xml:space="preserve"> </v>
      </c>
      <c r="N17" t="str">
        <f t="shared" si="10"/>
        <v xml:space="preserve"> </v>
      </c>
      <c r="O17" t="str">
        <f t="shared" si="11"/>
        <v xml:space="preserve"> </v>
      </c>
      <c r="P17" t="str">
        <f t="shared" si="12"/>
        <v xml:space="preserve"> </v>
      </c>
    </row>
    <row r="18" spans="1:16" x14ac:dyDescent="0.25">
      <c r="A18" s="5">
        <v>5</v>
      </c>
      <c r="B18" s="1">
        <v>41395</v>
      </c>
      <c r="C18" s="5">
        <v>642.20000000000005</v>
      </c>
      <c r="D18" s="5">
        <f t="shared" si="0"/>
        <v>73</v>
      </c>
      <c r="E18" t="str">
        <f t="shared" si="1"/>
        <v xml:space="preserve"> </v>
      </c>
      <c r="F18" t="str">
        <f t="shared" si="2"/>
        <v xml:space="preserve"> </v>
      </c>
      <c r="G18" t="str">
        <f t="shared" si="3"/>
        <v xml:space="preserve"> </v>
      </c>
      <c r="H18" t="str">
        <f t="shared" si="4"/>
        <v xml:space="preserve"> </v>
      </c>
      <c r="I18">
        <f t="shared" si="5"/>
        <v>73</v>
      </c>
      <c r="J18" t="str">
        <f t="shared" si="6"/>
        <v xml:space="preserve"> </v>
      </c>
      <c r="K18" t="str">
        <f t="shared" si="7"/>
        <v xml:space="preserve"> </v>
      </c>
      <c r="L18" t="str">
        <f t="shared" si="8"/>
        <v xml:space="preserve"> </v>
      </c>
      <c r="M18" t="str">
        <f t="shared" si="9"/>
        <v xml:space="preserve"> </v>
      </c>
      <c r="N18" t="str">
        <f t="shared" si="10"/>
        <v xml:space="preserve"> </v>
      </c>
      <c r="O18" t="str">
        <f t="shared" si="11"/>
        <v xml:space="preserve"> </v>
      </c>
      <c r="P18" t="str">
        <f t="shared" si="12"/>
        <v xml:space="preserve"> </v>
      </c>
    </row>
    <row r="19" spans="1:16" x14ac:dyDescent="0.25">
      <c r="A19" s="5">
        <v>6</v>
      </c>
      <c r="B19" s="1">
        <v>41426</v>
      </c>
      <c r="C19" s="5">
        <v>617.29999999999995</v>
      </c>
      <c r="D19" s="5">
        <f t="shared" si="0"/>
        <v>58</v>
      </c>
      <c r="E19" t="str">
        <f t="shared" si="1"/>
        <v xml:space="preserve"> </v>
      </c>
      <c r="F19" t="str">
        <f t="shared" si="2"/>
        <v xml:space="preserve"> </v>
      </c>
      <c r="G19" t="str">
        <f t="shared" si="3"/>
        <v xml:space="preserve"> </v>
      </c>
      <c r="H19" t="str">
        <f t="shared" si="4"/>
        <v xml:space="preserve"> </v>
      </c>
      <c r="I19" t="str">
        <f t="shared" si="5"/>
        <v xml:space="preserve"> </v>
      </c>
      <c r="J19">
        <f t="shared" si="6"/>
        <v>58</v>
      </c>
      <c r="K19" t="str">
        <f t="shared" si="7"/>
        <v xml:space="preserve"> </v>
      </c>
      <c r="L19" t="str">
        <f t="shared" si="8"/>
        <v xml:space="preserve"> </v>
      </c>
      <c r="M19" t="str">
        <f t="shared" si="9"/>
        <v xml:space="preserve"> </v>
      </c>
      <c r="N19" t="str">
        <f t="shared" si="10"/>
        <v xml:space="preserve"> </v>
      </c>
      <c r="O19" t="str">
        <f t="shared" si="11"/>
        <v xml:space="preserve"> </v>
      </c>
      <c r="P19" t="str">
        <f t="shared" si="12"/>
        <v xml:space="preserve"> </v>
      </c>
    </row>
    <row r="20" spans="1:16" x14ac:dyDescent="0.25">
      <c r="A20" s="5">
        <v>7</v>
      </c>
      <c r="B20" s="1">
        <v>41456</v>
      </c>
      <c r="C20" s="5">
        <v>610.4</v>
      </c>
      <c r="D20" s="5">
        <f t="shared" si="0"/>
        <v>53</v>
      </c>
      <c r="E20" t="str">
        <f t="shared" si="1"/>
        <v xml:space="preserve"> </v>
      </c>
      <c r="F20" t="str">
        <f t="shared" si="2"/>
        <v xml:space="preserve"> </v>
      </c>
      <c r="G20" t="str">
        <f t="shared" si="3"/>
        <v xml:space="preserve"> </v>
      </c>
      <c r="H20" t="str">
        <f t="shared" si="4"/>
        <v xml:space="preserve"> </v>
      </c>
      <c r="I20" t="str">
        <f t="shared" si="5"/>
        <v xml:space="preserve"> </v>
      </c>
      <c r="J20" t="str">
        <f t="shared" si="6"/>
        <v xml:space="preserve"> </v>
      </c>
      <c r="K20">
        <f t="shared" si="7"/>
        <v>53</v>
      </c>
      <c r="L20" t="str">
        <f t="shared" si="8"/>
        <v xml:space="preserve"> </v>
      </c>
      <c r="M20" t="str">
        <f t="shared" si="9"/>
        <v xml:space="preserve"> </v>
      </c>
      <c r="N20" t="str">
        <f t="shared" si="10"/>
        <v xml:space="preserve"> </v>
      </c>
      <c r="O20" t="str">
        <f t="shared" si="11"/>
        <v xml:space="preserve"> </v>
      </c>
      <c r="P20" t="str">
        <f t="shared" si="12"/>
        <v xml:space="preserve"> </v>
      </c>
    </row>
    <row r="21" spans="1:16" x14ac:dyDescent="0.25">
      <c r="A21" s="5">
        <v>8</v>
      </c>
      <c r="B21" s="1">
        <v>41487</v>
      </c>
      <c r="C21" s="5">
        <v>611.70000000000005</v>
      </c>
      <c r="D21" s="5">
        <f t="shared" si="0"/>
        <v>54</v>
      </c>
      <c r="E21" t="str">
        <f t="shared" si="1"/>
        <v xml:space="preserve"> </v>
      </c>
      <c r="F21" t="str">
        <f t="shared" si="2"/>
        <v xml:space="preserve"> </v>
      </c>
      <c r="G21" t="str">
        <f t="shared" si="3"/>
        <v xml:space="preserve"> </v>
      </c>
      <c r="H21" t="str">
        <f t="shared" si="4"/>
        <v xml:space="preserve"> </v>
      </c>
      <c r="I21" t="str">
        <f t="shared" si="5"/>
        <v xml:space="preserve"> </v>
      </c>
      <c r="J21" t="str">
        <f t="shared" si="6"/>
        <v xml:space="preserve"> </v>
      </c>
      <c r="K21" t="str">
        <f t="shared" si="7"/>
        <v xml:space="preserve"> </v>
      </c>
      <c r="L21">
        <f t="shared" si="8"/>
        <v>54</v>
      </c>
      <c r="M21" t="str">
        <f t="shared" si="9"/>
        <v xml:space="preserve"> </v>
      </c>
      <c r="N21" t="str">
        <f t="shared" si="10"/>
        <v xml:space="preserve"> </v>
      </c>
      <c r="O21" t="str">
        <f t="shared" si="11"/>
        <v xml:space="preserve"> </v>
      </c>
      <c r="P21" t="str">
        <f t="shared" si="12"/>
        <v xml:space="preserve"> </v>
      </c>
    </row>
    <row r="22" spans="1:16" x14ac:dyDescent="0.25">
      <c r="A22" s="5">
        <v>9</v>
      </c>
      <c r="B22" s="1">
        <v>41518</v>
      </c>
      <c r="C22" s="5">
        <v>620.9</v>
      </c>
      <c r="D22" s="5">
        <f t="shared" si="0"/>
        <v>59</v>
      </c>
      <c r="E22" t="str">
        <f t="shared" si="1"/>
        <v xml:space="preserve"> </v>
      </c>
      <c r="F22" t="str">
        <f t="shared" si="2"/>
        <v xml:space="preserve"> </v>
      </c>
      <c r="G22" t="str">
        <f t="shared" si="3"/>
        <v xml:space="preserve"> </v>
      </c>
      <c r="H22" t="str">
        <f t="shared" si="4"/>
        <v xml:space="preserve"> </v>
      </c>
      <c r="I22" t="str">
        <f t="shared" si="5"/>
        <v xml:space="preserve"> </v>
      </c>
      <c r="J22" t="str">
        <f t="shared" si="6"/>
        <v xml:space="preserve"> </v>
      </c>
      <c r="K22" t="str">
        <f t="shared" si="7"/>
        <v xml:space="preserve"> </v>
      </c>
      <c r="L22" t="str">
        <f t="shared" si="8"/>
        <v xml:space="preserve"> </v>
      </c>
      <c r="M22">
        <f t="shared" si="9"/>
        <v>59</v>
      </c>
      <c r="N22" t="str">
        <f t="shared" si="10"/>
        <v xml:space="preserve"> </v>
      </c>
      <c r="O22" t="str">
        <f t="shared" si="11"/>
        <v xml:space="preserve"> </v>
      </c>
      <c r="P22" t="str">
        <f t="shared" si="12"/>
        <v xml:space="preserve"> </v>
      </c>
    </row>
    <row r="23" spans="1:16" x14ac:dyDescent="0.25">
      <c r="A23" s="5">
        <v>10</v>
      </c>
      <c r="B23" s="1">
        <v>41548</v>
      </c>
      <c r="C23" s="5">
        <v>633.79999999999995</v>
      </c>
      <c r="D23" s="5">
        <f t="shared" si="0"/>
        <v>67</v>
      </c>
      <c r="E23" t="str">
        <f t="shared" si="1"/>
        <v xml:space="preserve"> </v>
      </c>
      <c r="F23" t="str">
        <f t="shared" si="2"/>
        <v xml:space="preserve"> </v>
      </c>
      <c r="G23" t="str">
        <f t="shared" si="3"/>
        <v xml:space="preserve"> </v>
      </c>
      <c r="H23" t="str">
        <f t="shared" si="4"/>
        <v xml:space="preserve"> </v>
      </c>
      <c r="I23" t="str">
        <f t="shared" si="5"/>
        <v xml:space="preserve"> </v>
      </c>
      <c r="J23" t="str">
        <f t="shared" si="6"/>
        <v xml:space="preserve"> </v>
      </c>
      <c r="K23" t="str">
        <f t="shared" si="7"/>
        <v xml:space="preserve"> </v>
      </c>
      <c r="L23" t="str">
        <f t="shared" si="8"/>
        <v xml:space="preserve"> </v>
      </c>
      <c r="M23" t="str">
        <f t="shared" si="9"/>
        <v xml:space="preserve"> </v>
      </c>
      <c r="N23">
        <f t="shared" si="10"/>
        <v>67</v>
      </c>
      <c r="O23" t="str">
        <f t="shared" si="11"/>
        <v xml:space="preserve"> </v>
      </c>
      <c r="P23" t="str">
        <f t="shared" si="12"/>
        <v xml:space="preserve"> </v>
      </c>
    </row>
    <row r="24" spans="1:16" x14ac:dyDescent="0.25">
      <c r="A24" s="5">
        <v>11</v>
      </c>
      <c r="B24" s="1">
        <v>41579</v>
      </c>
      <c r="C24" s="5">
        <v>638.29999999999995</v>
      </c>
      <c r="D24" s="5">
        <f t="shared" si="0"/>
        <v>71</v>
      </c>
      <c r="E24" t="str">
        <f t="shared" si="1"/>
        <v xml:space="preserve"> </v>
      </c>
      <c r="F24" t="str">
        <f t="shared" si="2"/>
        <v xml:space="preserve"> </v>
      </c>
      <c r="G24" t="str">
        <f t="shared" si="3"/>
        <v xml:space="preserve"> </v>
      </c>
      <c r="H24" t="str">
        <f t="shared" si="4"/>
        <v xml:space="preserve"> </v>
      </c>
      <c r="I24" t="str">
        <f t="shared" si="5"/>
        <v xml:space="preserve"> </v>
      </c>
      <c r="J24" t="str">
        <f t="shared" si="6"/>
        <v xml:space="preserve"> </v>
      </c>
      <c r="K24" t="str">
        <f t="shared" si="7"/>
        <v xml:space="preserve"> </v>
      </c>
      <c r="L24" t="str">
        <f t="shared" si="8"/>
        <v xml:space="preserve"> </v>
      </c>
      <c r="M24" t="str">
        <f t="shared" si="9"/>
        <v xml:space="preserve"> </v>
      </c>
      <c r="N24" t="str">
        <f t="shared" si="10"/>
        <v xml:space="preserve"> </v>
      </c>
      <c r="O24">
        <f t="shared" si="11"/>
        <v>71</v>
      </c>
      <c r="P24" t="str">
        <f t="shared" si="12"/>
        <v xml:space="preserve"> </v>
      </c>
    </row>
    <row r="25" spans="1:16" x14ac:dyDescent="0.25">
      <c r="A25" s="5">
        <v>12</v>
      </c>
      <c r="B25" s="1">
        <v>41609</v>
      </c>
      <c r="C25" s="5">
        <v>624.9</v>
      </c>
      <c r="D25" s="5">
        <f t="shared" si="0"/>
        <v>62</v>
      </c>
      <c r="E25" t="str">
        <f t="shared" si="1"/>
        <v xml:space="preserve"> </v>
      </c>
      <c r="F25" t="str">
        <f t="shared" si="2"/>
        <v xml:space="preserve"> </v>
      </c>
      <c r="G25" t="str">
        <f t="shared" si="3"/>
        <v xml:space="preserve"> </v>
      </c>
      <c r="H25" t="str">
        <f t="shared" si="4"/>
        <v xml:space="preserve"> </v>
      </c>
      <c r="I25" t="str">
        <f t="shared" si="5"/>
        <v xml:space="preserve"> </v>
      </c>
      <c r="J25" t="str">
        <f t="shared" si="6"/>
        <v xml:space="preserve"> </v>
      </c>
      <c r="K25" t="str">
        <f t="shared" si="7"/>
        <v xml:space="preserve"> </v>
      </c>
      <c r="L25" t="str">
        <f t="shared" si="8"/>
        <v xml:space="preserve"> </v>
      </c>
      <c r="M25" t="str">
        <f t="shared" si="9"/>
        <v xml:space="preserve"> </v>
      </c>
      <c r="N25" t="str">
        <f t="shared" si="10"/>
        <v xml:space="preserve"> </v>
      </c>
      <c r="O25" t="str">
        <f t="shared" si="11"/>
        <v xml:space="preserve"> </v>
      </c>
      <c r="P25">
        <f t="shared" si="12"/>
        <v>62</v>
      </c>
    </row>
    <row r="26" spans="1:16" x14ac:dyDescent="0.25">
      <c r="A26" s="9">
        <v>1</v>
      </c>
      <c r="B26" s="10">
        <v>41640</v>
      </c>
      <c r="C26" s="9">
        <v>633.9</v>
      </c>
      <c r="D26" s="9">
        <f t="shared" si="0"/>
        <v>68</v>
      </c>
      <c r="E26" s="11">
        <f t="shared" si="1"/>
        <v>68</v>
      </c>
      <c r="F26" s="11" t="str">
        <f t="shared" si="2"/>
        <v xml:space="preserve"> </v>
      </c>
      <c r="G26" s="11" t="str">
        <f t="shared" si="3"/>
        <v xml:space="preserve"> </v>
      </c>
      <c r="H26" s="11" t="str">
        <f t="shared" si="4"/>
        <v xml:space="preserve"> </v>
      </c>
      <c r="I26" s="11" t="str">
        <f t="shared" si="5"/>
        <v xml:space="preserve"> </v>
      </c>
      <c r="J26" s="11" t="str">
        <f t="shared" si="6"/>
        <v xml:space="preserve"> </v>
      </c>
      <c r="K26" s="11" t="str">
        <f t="shared" si="7"/>
        <v xml:space="preserve"> </v>
      </c>
      <c r="L26" s="11" t="str">
        <f t="shared" si="8"/>
        <v xml:space="preserve"> </v>
      </c>
      <c r="M26" s="11" t="str">
        <f t="shared" si="9"/>
        <v xml:space="preserve"> </v>
      </c>
      <c r="N26" s="11" t="str">
        <f t="shared" si="10"/>
        <v xml:space="preserve"> </v>
      </c>
      <c r="O26" s="11" t="str">
        <f t="shared" si="11"/>
        <v xml:space="preserve"> </v>
      </c>
      <c r="P26" s="11" t="str">
        <f t="shared" si="12"/>
        <v xml:space="preserve"> </v>
      </c>
    </row>
    <row r="27" spans="1:16" x14ac:dyDescent="0.25">
      <c r="A27" s="9">
        <v>2</v>
      </c>
      <c r="B27" s="10">
        <v>41671</v>
      </c>
      <c r="C27" s="9">
        <v>629.6</v>
      </c>
      <c r="D27" s="9">
        <f t="shared" si="0"/>
        <v>63</v>
      </c>
      <c r="E27" s="11" t="str">
        <f t="shared" si="1"/>
        <v xml:space="preserve"> </v>
      </c>
      <c r="F27" s="11">
        <f t="shared" si="2"/>
        <v>63</v>
      </c>
      <c r="G27" s="11" t="str">
        <f t="shared" si="3"/>
        <v xml:space="preserve"> </v>
      </c>
      <c r="H27" s="11" t="str">
        <f t="shared" si="4"/>
        <v xml:space="preserve"> </v>
      </c>
      <c r="I27" s="11" t="str">
        <f t="shared" si="5"/>
        <v xml:space="preserve"> </v>
      </c>
      <c r="J27" s="11" t="str">
        <f t="shared" si="6"/>
        <v xml:space="preserve"> </v>
      </c>
      <c r="K27" s="11" t="str">
        <f t="shared" si="7"/>
        <v xml:space="preserve"> </v>
      </c>
      <c r="L27" s="11" t="str">
        <f t="shared" si="8"/>
        <v xml:space="preserve"> </v>
      </c>
      <c r="M27" s="11" t="str">
        <f t="shared" si="9"/>
        <v xml:space="preserve"> </v>
      </c>
      <c r="N27" s="11" t="str">
        <f t="shared" si="10"/>
        <v xml:space="preserve"> </v>
      </c>
      <c r="O27" s="11" t="str">
        <f t="shared" si="11"/>
        <v xml:space="preserve"> </v>
      </c>
      <c r="P27" s="11" t="str">
        <f t="shared" si="12"/>
        <v xml:space="preserve"> </v>
      </c>
    </row>
    <row r="28" spans="1:16" x14ac:dyDescent="0.25">
      <c r="A28" s="9">
        <v>3</v>
      </c>
      <c r="B28" s="10">
        <v>41699</v>
      </c>
      <c r="C28" s="9">
        <v>624.5</v>
      </c>
      <c r="D28" s="9">
        <f t="shared" si="0"/>
        <v>61</v>
      </c>
      <c r="E28" s="11" t="str">
        <f t="shared" si="1"/>
        <v xml:space="preserve"> </v>
      </c>
      <c r="F28" s="11" t="str">
        <f t="shared" si="2"/>
        <v xml:space="preserve"> </v>
      </c>
      <c r="G28" s="11">
        <f t="shared" si="3"/>
        <v>61</v>
      </c>
      <c r="H28" s="11" t="str">
        <f t="shared" si="4"/>
        <v xml:space="preserve"> </v>
      </c>
      <c r="I28" s="11" t="str">
        <f t="shared" si="5"/>
        <v xml:space="preserve"> </v>
      </c>
      <c r="J28" s="11" t="str">
        <f t="shared" si="6"/>
        <v xml:space="preserve"> </v>
      </c>
      <c r="K28" s="11" t="str">
        <f t="shared" si="7"/>
        <v xml:space="preserve"> </v>
      </c>
      <c r="L28" s="11" t="str">
        <f t="shared" si="8"/>
        <v xml:space="preserve"> </v>
      </c>
      <c r="M28" s="11" t="str">
        <f t="shared" si="9"/>
        <v xml:space="preserve"> </v>
      </c>
      <c r="N28" s="11" t="str">
        <f t="shared" si="10"/>
        <v xml:space="preserve"> </v>
      </c>
      <c r="O28" s="11" t="str">
        <f t="shared" si="11"/>
        <v xml:space="preserve"> </v>
      </c>
      <c r="P28" s="11" t="str">
        <f t="shared" si="12"/>
        <v xml:space="preserve"> </v>
      </c>
    </row>
    <row r="29" spans="1:16" x14ac:dyDescent="0.25">
      <c r="A29" s="9">
        <v>4</v>
      </c>
      <c r="B29" s="10">
        <v>41730</v>
      </c>
      <c r="C29" s="9">
        <v>611.79999999999995</v>
      </c>
      <c r="D29" s="9">
        <f t="shared" si="0"/>
        <v>55</v>
      </c>
      <c r="E29" s="11" t="str">
        <f t="shared" si="1"/>
        <v xml:space="preserve"> </v>
      </c>
      <c r="F29" s="11" t="str">
        <f t="shared" si="2"/>
        <v xml:space="preserve"> </v>
      </c>
      <c r="G29" s="11" t="str">
        <f t="shared" si="3"/>
        <v xml:space="preserve"> </v>
      </c>
      <c r="H29" s="11">
        <f t="shared" si="4"/>
        <v>55</v>
      </c>
      <c r="I29" s="11" t="str">
        <f t="shared" si="5"/>
        <v xml:space="preserve"> </v>
      </c>
      <c r="J29" s="11" t="str">
        <f t="shared" si="6"/>
        <v xml:space="preserve"> </v>
      </c>
      <c r="K29" s="11" t="str">
        <f t="shared" si="7"/>
        <v xml:space="preserve"> </v>
      </c>
      <c r="L29" s="11" t="str">
        <f t="shared" si="8"/>
        <v xml:space="preserve"> </v>
      </c>
      <c r="M29" s="11" t="str">
        <f t="shared" si="9"/>
        <v xml:space="preserve"> </v>
      </c>
      <c r="N29" s="11" t="str">
        <f t="shared" si="10"/>
        <v xml:space="preserve"> </v>
      </c>
      <c r="O29" s="11" t="str">
        <f t="shared" si="11"/>
        <v xml:space="preserve"> </v>
      </c>
      <c r="P29" s="11" t="str">
        <f t="shared" si="12"/>
        <v xml:space="preserve"> </v>
      </c>
    </row>
    <row r="30" spans="1:16" x14ac:dyDescent="0.25">
      <c r="A30" s="9">
        <v>5</v>
      </c>
      <c r="B30" s="10">
        <v>41760</v>
      </c>
      <c r="C30" s="9">
        <v>592.29999999999995</v>
      </c>
      <c r="D30" s="9">
        <f t="shared" si="0"/>
        <v>52</v>
      </c>
      <c r="E30" s="11" t="str">
        <f t="shared" si="1"/>
        <v xml:space="preserve"> </v>
      </c>
      <c r="F30" s="11" t="str">
        <f t="shared" si="2"/>
        <v xml:space="preserve"> </v>
      </c>
      <c r="G30" s="11" t="str">
        <f t="shared" si="3"/>
        <v xml:space="preserve"> </v>
      </c>
      <c r="H30" s="11" t="str">
        <f t="shared" si="4"/>
        <v xml:space="preserve"> </v>
      </c>
      <c r="I30" s="11">
        <f t="shared" si="5"/>
        <v>52</v>
      </c>
      <c r="J30" s="11" t="str">
        <f t="shared" si="6"/>
        <v xml:space="preserve"> </v>
      </c>
      <c r="K30" s="11" t="str">
        <f t="shared" si="7"/>
        <v xml:space="preserve"> </v>
      </c>
      <c r="L30" s="11" t="str">
        <f t="shared" si="8"/>
        <v xml:space="preserve"> </v>
      </c>
      <c r="M30" s="11" t="str">
        <f t="shared" si="9"/>
        <v xml:space="preserve"> </v>
      </c>
      <c r="N30" s="11" t="str">
        <f t="shared" si="10"/>
        <v xml:space="preserve"> </v>
      </c>
      <c r="O30" s="11" t="str">
        <f t="shared" si="11"/>
        <v xml:space="preserve"> </v>
      </c>
      <c r="P30" s="11" t="str">
        <f t="shared" si="12"/>
        <v xml:space="preserve"> </v>
      </c>
    </row>
    <row r="31" spans="1:16" x14ac:dyDescent="0.25">
      <c r="A31" s="9">
        <v>6</v>
      </c>
      <c r="B31" s="10">
        <v>41791</v>
      </c>
      <c r="C31" s="9">
        <v>570.20000000000005</v>
      </c>
      <c r="D31" s="9">
        <f t="shared" si="0"/>
        <v>43</v>
      </c>
      <c r="E31" s="11" t="str">
        <f t="shared" si="1"/>
        <v xml:space="preserve"> </v>
      </c>
      <c r="F31" s="11" t="str">
        <f t="shared" si="2"/>
        <v xml:space="preserve"> </v>
      </c>
      <c r="G31" s="11" t="str">
        <f t="shared" si="3"/>
        <v xml:space="preserve"> </v>
      </c>
      <c r="H31" s="11" t="str">
        <f t="shared" si="4"/>
        <v xml:space="preserve"> </v>
      </c>
      <c r="I31" s="11" t="str">
        <f t="shared" si="5"/>
        <v xml:space="preserve"> </v>
      </c>
      <c r="J31" s="11">
        <f t="shared" si="6"/>
        <v>43</v>
      </c>
      <c r="K31" s="11" t="str">
        <f t="shared" si="7"/>
        <v xml:space="preserve"> </v>
      </c>
      <c r="L31" s="11" t="str">
        <f t="shared" si="8"/>
        <v xml:space="preserve"> </v>
      </c>
      <c r="M31" s="11" t="str">
        <f t="shared" si="9"/>
        <v xml:space="preserve"> </v>
      </c>
      <c r="N31" s="11" t="str">
        <f t="shared" si="10"/>
        <v xml:space="preserve"> </v>
      </c>
      <c r="O31" s="11" t="str">
        <f t="shared" si="11"/>
        <v xml:space="preserve"> </v>
      </c>
      <c r="P31" s="11" t="str">
        <f t="shared" si="12"/>
        <v xml:space="preserve"> </v>
      </c>
    </row>
    <row r="32" spans="1:16" x14ac:dyDescent="0.25">
      <c r="A32" s="9">
        <v>7</v>
      </c>
      <c r="B32" s="10">
        <v>41821</v>
      </c>
      <c r="C32" s="9">
        <v>568.20000000000005</v>
      </c>
      <c r="D32" s="9">
        <f t="shared" si="0"/>
        <v>42</v>
      </c>
      <c r="E32" s="11" t="str">
        <f t="shared" si="1"/>
        <v xml:space="preserve"> </v>
      </c>
      <c r="F32" s="11" t="str">
        <f t="shared" si="2"/>
        <v xml:space="preserve"> </v>
      </c>
      <c r="G32" s="11" t="str">
        <f t="shared" si="3"/>
        <v xml:space="preserve"> </v>
      </c>
      <c r="H32" s="11" t="str">
        <f t="shared" si="4"/>
        <v xml:space="preserve"> </v>
      </c>
      <c r="I32" s="11" t="str">
        <f t="shared" si="5"/>
        <v xml:space="preserve"> </v>
      </c>
      <c r="J32" s="11" t="str">
        <f t="shared" si="6"/>
        <v xml:space="preserve"> </v>
      </c>
      <c r="K32" s="11">
        <f t="shared" si="7"/>
        <v>42</v>
      </c>
      <c r="L32" s="11" t="str">
        <f t="shared" si="8"/>
        <v xml:space="preserve"> </v>
      </c>
      <c r="M32" s="11" t="str">
        <f t="shared" si="9"/>
        <v xml:space="preserve"> </v>
      </c>
      <c r="N32" s="11" t="str">
        <f t="shared" si="10"/>
        <v xml:space="preserve"> </v>
      </c>
      <c r="O32" s="11" t="str">
        <f t="shared" si="11"/>
        <v xml:space="preserve"> </v>
      </c>
      <c r="P32" s="11" t="str">
        <f t="shared" si="12"/>
        <v xml:space="preserve"> </v>
      </c>
    </row>
    <row r="33" spans="1:16" x14ac:dyDescent="0.25">
      <c r="A33" s="9">
        <v>8</v>
      </c>
      <c r="B33" s="10">
        <v>41852</v>
      </c>
      <c r="C33" s="9">
        <v>571.6</v>
      </c>
      <c r="D33" s="9">
        <f t="shared" si="0"/>
        <v>44</v>
      </c>
      <c r="E33" s="11" t="str">
        <f t="shared" si="1"/>
        <v xml:space="preserve"> </v>
      </c>
      <c r="F33" s="11" t="str">
        <f t="shared" si="2"/>
        <v xml:space="preserve"> </v>
      </c>
      <c r="G33" s="11" t="str">
        <f t="shared" si="3"/>
        <v xml:space="preserve"> </v>
      </c>
      <c r="H33" s="11" t="str">
        <f t="shared" si="4"/>
        <v xml:space="preserve"> </v>
      </c>
      <c r="I33" s="11" t="str">
        <f t="shared" si="5"/>
        <v xml:space="preserve"> </v>
      </c>
      <c r="J33" s="11" t="str">
        <f t="shared" si="6"/>
        <v xml:space="preserve"> </v>
      </c>
      <c r="K33" s="11" t="str">
        <f t="shared" si="7"/>
        <v xml:space="preserve"> </v>
      </c>
      <c r="L33" s="11">
        <f t="shared" si="8"/>
        <v>44</v>
      </c>
      <c r="M33" s="11" t="str">
        <f t="shared" si="9"/>
        <v xml:space="preserve"> </v>
      </c>
      <c r="N33" s="11" t="str">
        <f t="shared" si="10"/>
        <v xml:space="preserve"> </v>
      </c>
      <c r="O33" s="11" t="str">
        <f t="shared" si="11"/>
        <v xml:space="preserve"> </v>
      </c>
      <c r="P33" s="11" t="str">
        <f t="shared" si="12"/>
        <v xml:space="preserve"> </v>
      </c>
    </row>
    <row r="34" spans="1:16" x14ac:dyDescent="0.25">
      <c r="A34" s="9">
        <v>9</v>
      </c>
      <c r="B34" s="10">
        <v>41883</v>
      </c>
      <c r="C34" s="9">
        <v>575.79999999999995</v>
      </c>
      <c r="D34" s="9">
        <f t="shared" ref="D34:D65" si="13">RANK(C34,C$2:C$81,1)</f>
        <v>46</v>
      </c>
      <c r="E34" s="11" t="str">
        <f t="shared" si="1"/>
        <v xml:space="preserve"> </v>
      </c>
      <c r="F34" s="11" t="str">
        <f t="shared" si="2"/>
        <v xml:space="preserve"> </v>
      </c>
      <c r="G34" s="11" t="str">
        <f t="shared" si="3"/>
        <v xml:space="preserve"> </v>
      </c>
      <c r="H34" s="11" t="str">
        <f t="shared" si="4"/>
        <v xml:space="preserve"> </v>
      </c>
      <c r="I34" s="11" t="str">
        <f t="shared" si="5"/>
        <v xml:space="preserve"> </v>
      </c>
      <c r="J34" s="11" t="str">
        <f t="shared" si="6"/>
        <v xml:space="preserve"> </v>
      </c>
      <c r="K34" s="11" t="str">
        <f t="shared" si="7"/>
        <v xml:space="preserve"> </v>
      </c>
      <c r="L34" s="11" t="str">
        <f t="shared" si="8"/>
        <v xml:space="preserve"> </v>
      </c>
      <c r="M34" s="11">
        <f t="shared" si="9"/>
        <v>46</v>
      </c>
      <c r="N34" s="11" t="str">
        <f t="shared" si="10"/>
        <v xml:space="preserve"> </v>
      </c>
      <c r="O34" s="11" t="str">
        <f t="shared" si="11"/>
        <v xml:space="preserve"> </v>
      </c>
      <c r="P34" s="11" t="str">
        <f t="shared" si="12"/>
        <v xml:space="preserve"> </v>
      </c>
    </row>
    <row r="35" spans="1:16" x14ac:dyDescent="0.25">
      <c r="A35" s="9">
        <v>10</v>
      </c>
      <c r="B35" s="10">
        <v>41913</v>
      </c>
      <c r="C35" s="9">
        <v>587.1</v>
      </c>
      <c r="D35" s="9">
        <f t="shared" si="13"/>
        <v>51</v>
      </c>
      <c r="E35" s="11" t="str">
        <f t="shared" si="1"/>
        <v xml:space="preserve"> </v>
      </c>
      <c r="F35" s="11" t="str">
        <f t="shared" si="2"/>
        <v xml:space="preserve"> </v>
      </c>
      <c r="G35" s="11" t="str">
        <f t="shared" si="3"/>
        <v xml:space="preserve"> </v>
      </c>
      <c r="H35" s="11" t="str">
        <f t="shared" si="4"/>
        <v xml:space="preserve"> </v>
      </c>
      <c r="I35" s="11" t="str">
        <f t="shared" si="5"/>
        <v xml:space="preserve"> </v>
      </c>
      <c r="J35" s="11" t="str">
        <f t="shared" si="6"/>
        <v xml:space="preserve"> </v>
      </c>
      <c r="K35" s="11" t="str">
        <f t="shared" si="7"/>
        <v xml:space="preserve"> </v>
      </c>
      <c r="L35" s="11" t="str">
        <f t="shared" si="8"/>
        <v xml:space="preserve"> </v>
      </c>
      <c r="M35" s="11" t="str">
        <f t="shared" si="9"/>
        <v xml:space="preserve"> </v>
      </c>
      <c r="N35" s="11">
        <f t="shared" si="10"/>
        <v>51</v>
      </c>
      <c r="O35" s="11" t="str">
        <f t="shared" si="11"/>
        <v xml:space="preserve"> </v>
      </c>
      <c r="P35" s="11" t="str">
        <f t="shared" si="12"/>
        <v xml:space="preserve"> </v>
      </c>
    </row>
    <row r="36" spans="1:16" x14ac:dyDescent="0.25">
      <c r="A36" s="9">
        <v>11</v>
      </c>
      <c r="B36" s="10">
        <v>41944</v>
      </c>
      <c r="C36" s="9">
        <v>581.70000000000005</v>
      </c>
      <c r="D36" s="9">
        <f t="shared" si="13"/>
        <v>49</v>
      </c>
      <c r="E36" s="11" t="str">
        <f t="shared" si="1"/>
        <v xml:space="preserve"> </v>
      </c>
      <c r="F36" s="11" t="str">
        <f t="shared" si="2"/>
        <v xml:space="preserve"> </v>
      </c>
      <c r="G36" s="11" t="str">
        <f t="shared" si="3"/>
        <v xml:space="preserve"> </v>
      </c>
      <c r="H36" s="11" t="str">
        <f t="shared" si="4"/>
        <v xml:space="preserve"> </v>
      </c>
      <c r="I36" s="11" t="str">
        <f t="shared" si="5"/>
        <v xml:space="preserve"> </v>
      </c>
      <c r="J36" s="11" t="str">
        <f t="shared" si="6"/>
        <v xml:space="preserve"> </v>
      </c>
      <c r="K36" s="11" t="str">
        <f t="shared" si="7"/>
        <v xml:space="preserve"> </v>
      </c>
      <c r="L36" s="11" t="str">
        <f t="shared" si="8"/>
        <v xml:space="preserve"> </v>
      </c>
      <c r="M36" s="11" t="str">
        <f t="shared" si="9"/>
        <v xml:space="preserve"> </v>
      </c>
      <c r="N36" s="11" t="str">
        <f t="shared" si="10"/>
        <v xml:space="preserve"> </v>
      </c>
      <c r="O36" s="11">
        <f t="shared" si="11"/>
        <v>49</v>
      </c>
      <c r="P36" s="11" t="str">
        <f t="shared" si="12"/>
        <v xml:space="preserve"> </v>
      </c>
    </row>
    <row r="37" spans="1:16" x14ac:dyDescent="0.25">
      <c r="A37" s="9">
        <v>12</v>
      </c>
      <c r="B37" s="10">
        <v>41974</v>
      </c>
      <c r="C37" s="9">
        <v>575.9</v>
      </c>
      <c r="D37" s="9">
        <f t="shared" si="13"/>
        <v>47</v>
      </c>
      <c r="E37" s="11" t="str">
        <f t="shared" si="1"/>
        <v xml:space="preserve"> </v>
      </c>
      <c r="F37" s="11" t="str">
        <f t="shared" si="2"/>
        <v xml:space="preserve"> </v>
      </c>
      <c r="G37" s="11" t="str">
        <f t="shared" si="3"/>
        <v xml:space="preserve"> </v>
      </c>
      <c r="H37" s="11" t="str">
        <f t="shared" si="4"/>
        <v xml:space="preserve"> </v>
      </c>
      <c r="I37" s="11" t="str">
        <f t="shared" si="5"/>
        <v xml:space="preserve"> </v>
      </c>
      <c r="J37" s="11" t="str">
        <f t="shared" si="6"/>
        <v xml:space="preserve"> </v>
      </c>
      <c r="K37" s="11" t="str">
        <f t="shared" si="7"/>
        <v xml:space="preserve"> </v>
      </c>
      <c r="L37" s="11" t="str">
        <f t="shared" si="8"/>
        <v xml:space="preserve"> </v>
      </c>
      <c r="M37" s="11" t="str">
        <f t="shared" si="9"/>
        <v xml:space="preserve"> </v>
      </c>
      <c r="N37" s="11" t="str">
        <f t="shared" si="10"/>
        <v xml:space="preserve"> </v>
      </c>
      <c r="O37" s="11" t="str">
        <f t="shared" si="11"/>
        <v xml:space="preserve"> </v>
      </c>
      <c r="P37" s="11">
        <f t="shared" si="12"/>
        <v>47</v>
      </c>
    </row>
    <row r="38" spans="1:16" x14ac:dyDescent="0.25">
      <c r="A38" s="5">
        <v>1</v>
      </c>
      <c r="B38" s="1">
        <v>42005</v>
      </c>
      <c r="C38" s="5">
        <v>582.79999999999995</v>
      </c>
      <c r="D38" s="5">
        <f t="shared" si="13"/>
        <v>50</v>
      </c>
      <c r="E38">
        <f t="shared" si="1"/>
        <v>50</v>
      </c>
      <c r="F38" t="str">
        <f t="shared" si="2"/>
        <v xml:space="preserve"> </v>
      </c>
      <c r="G38" t="str">
        <f t="shared" si="3"/>
        <v xml:space="preserve"> </v>
      </c>
      <c r="H38" t="str">
        <f t="shared" si="4"/>
        <v xml:space="preserve"> </v>
      </c>
      <c r="I38" t="str">
        <f t="shared" si="5"/>
        <v xml:space="preserve"> </v>
      </c>
      <c r="J38" t="str">
        <f t="shared" si="6"/>
        <v xml:space="preserve"> </v>
      </c>
      <c r="K38" t="str">
        <f t="shared" si="7"/>
        <v xml:space="preserve"> </v>
      </c>
      <c r="L38" t="str">
        <f t="shared" si="8"/>
        <v xml:space="preserve"> </v>
      </c>
      <c r="M38" t="str">
        <f t="shared" si="9"/>
        <v xml:space="preserve"> </v>
      </c>
      <c r="N38" t="str">
        <f t="shared" si="10"/>
        <v xml:space="preserve"> </v>
      </c>
      <c r="O38" t="str">
        <f t="shared" si="11"/>
        <v xml:space="preserve"> </v>
      </c>
      <c r="P38" t="str">
        <f t="shared" si="12"/>
        <v xml:space="preserve"> </v>
      </c>
    </row>
    <row r="39" spans="1:16" x14ac:dyDescent="0.25">
      <c r="A39" s="5">
        <v>2</v>
      </c>
      <c r="B39" s="1">
        <v>42036</v>
      </c>
      <c r="C39" s="5">
        <v>581.1</v>
      </c>
      <c r="D39" s="5">
        <f t="shared" si="13"/>
        <v>48</v>
      </c>
      <c r="E39" t="str">
        <f t="shared" si="1"/>
        <v xml:space="preserve"> </v>
      </c>
      <c r="F39">
        <f t="shared" si="2"/>
        <v>48</v>
      </c>
      <c r="G39" t="str">
        <f t="shared" si="3"/>
        <v xml:space="preserve"> </v>
      </c>
      <c r="H39" t="str">
        <f t="shared" si="4"/>
        <v xml:space="preserve"> </v>
      </c>
      <c r="I39" t="str">
        <f t="shared" si="5"/>
        <v xml:space="preserve"> </v>
      </c>
      <c r="J39" t="str">
        <f t="shared" si="6"/>
        <v xml:space="preserve"> </v>
      </c>
      <c r="K39" t="str">
        <f t="shared" si="7"/>
        <v xml:space="preserve"> </v>
      </c>
      <c r="L39" t="str">
        <f t="shared" si="8"/>
        <v xml:space="preserve"> </v>
      </c>
      <c r="M39" t="str">
        <f t="shared" si="9"/>
        <v xml:space="preserve"> </v>
      </c>
      <c r="N39" t="str">
        <f t="shared" si="10"/>
        <v xml:space="preserve"> </v>
      </c>
      <c r="O39" t="str">
        <f t="shared" si="11"/>
        <v xml:space="preserve"> </v>
      </c>
      <c r="P39" t="str">
        <f t="shared" si="12"/>
        <v xml:space="preserve"> </v>
      </c>
    </row>
    <row r="40" spans="1:16" x14ac:dyDescent="0.25">
      <c r="A40" s="5">
        <v>3</v>
      </c>
      <c r="B40" s="1">
        <v>42064</v>
      </c>
      <c r="C40" s="5">
        <v>571.70000000000005</v>
      </c>
      <c r="D40" s="5">
        <f t="shared" si="13"/>
        <v>45</v>
      </c>
      <c r="E40" t="str">
        <f t="shared" si="1"/>
        <v xml:space="preserve"> </v>
      </c>
      <c r="F40" t="str">
        <f t="shared" si="2"/>
        <v xml:space="preserve"> </v>
      </c>
      <c r="G40">
        <f t="shared" si="3"/>
        <v>45</v>
      </c>
      <c r="H40" t="str">
        <f t="shared" si="4"/>
        <v xml:space="preserve"> </v>
      </c>
      <c r="I40" t="str">
        <f t="shared" si="5"/>
        <v xml:space="preserve"> </v>
      </c>
      <c r="J40" t="str">
        <f t="shared" si="6"/>
        <v xml:space="preserve"> </v>
      </c>
      <c r="K40" t="str">
        <f t="shared" si="7"/>
        <v xml:space="preserve"> </v>
      </c>
      <c r="L40" t="str">
        <f t="shared" si="8"/>
        <v xml:space="preserve"> </v>
      </c>
      <c r="M40" t="str">
        <f t="shared" si="9"/>
        <v xml:space="preserve"> </v>
      </c>
      <c r="N40" t="str">
        <f t="shared" si="10"/>
        <v xml:space="preserve"> </v>
      </c>
      <c r="O40" t="str">
        <f t="shared" si="11"/>
        <v xml:space="preserve"> </v>
      </c>
      <c r="P40" t="str">
        <f t="shared" si="12"/>
        <v xml:space="preserve"> </v>
      </c>
    </row>
    <row r="41" spans="1:16" x14ac:dyDescent="0.25">
      <c r="A41" s="5">
        <v>4</v>
      </c>
      <c r="B41" s="1">
        <v>42095</v>
      </c>
      <c r="C41" s="5">
        <v>553</v>
      </c>
      <c r="D41" s="5">
        <f t="shared" si="13"/>
        <v>41</v>
      </c>
      <c r="E41" t="str">
        <f t="shared" si="1"/>
        <v xml:space="preserve"> </v>
      </c>
      <c r="F41" t="str">
        <f t="shared" si="2"/>
        <v xml:space="preserve"> </v>
      </c>
      <c r="G41" t="str">
        <f t="shared" si="3"/>
        <v xml:space="preserve"> </v>
      </c>
      <c r="H41">
        <f t="shared" si="4"/>
        <v>41</v>
      </c>
      <c r="I41" t="str">
        <f t="shared" si="5"/>
        <v xml:space="preserve"> </v>
      </c>
      <c r="J41" t="str">
        <f t="shared" si="6"/>
        <v xml:space="preserve"> </v>
      </c>
      <c r="K41" t="str">
        <f t="shared" si="7"/>
        <v xml:space="preserve"> </v>
      </c>
      <c r="L41" t="str">
        <f t="shared" si="8"/>
        <v xml:space="preserve"> </v>
      </c>
      <c r="M41" t="str">
        <f t="shared" si="9"/>
        <v xml:space="preserve"> </v>
      </c>
      <c r="N41" t="str">
        <f t="shared" si="10"/>
        <v xml:space="preserve"> </v>
      </c>
      <c r="O41" t="str">
        <f t="shared" si="11"/>
        <v xml:space="preserve"> </v>
      </c>
      <c r="P41" t="str">
        <f t="shared" si="12"/>
        <v xml:space="preserve"> </v>
      </c>
    </row>
    <row r="42" spans="1:16" x14ac:dyDescent="0.25">
      <c r="A42" s="5">
        <v>5</v>
      </c>
      <c r="B42" s="1">
        <v>42125</v>
      </c>
      <c r="C42" s="5">
        <v>531.9</v>
      </c>
      <c r="D42" s="5">
        <f t="shared" si="13"/>
        <v>40</v>
      </c>
      <c r="E42" t="str">
        <f t="shared" si="1"/>
        <v xml:space="preserve"> </v>
      </c>
      <c r="F42" t="str">
        <f t="shared" si="2"/>
        <v xml:space="preserve"> </v>
      </c>
      <c r="G42" t="str">
        <f t="shared" si="3"/>
        <v xml:space="preserve"> </v>
      </c>
      <c r="H42" t="str">
        <f t="shared" si="4"/>
        <v xml:space="preserve"> </v>
      </c>
      <c r="I42">
        <f t="shared" si="5"/>
        <v>40</v>
      </c>
      <c r="J42" t="str">
        <f t="shared" si="6"/>
        <v xml:space="preserve"> </v>
      </c>
      <c r="K42" t="str">
        <f t="shared" si="7"/>
        <v xml:space="preserve"> </v>
      </c>
      <c r="L42" t="str">
        <f t="shared" si="8"/>
        <v xml:space="preserve"> </v>
      </c>
      <c r="M42" t="str">
        <f t="shared" si="9"/>
        <v xml:space="preserve"> </v>
      </c>
      <c r="N42" t="str">
        <f t="shared" si="10"/>
        <v xml:space="preserve"> </v>
      </c>
      <c r="O42" t="str">
        <f t="shared" si="11"/>
        <v xml:space="preserve"> </v>
      </c>
      <c r="P42" t="str">
        <f t="shared" si="12"/>
        <v xml:space="preserve"> </v>
      </c>
    </row>
    <row r="43" spans="1:16" x14ac:dyDescent="0.25">
      <c r="A43" s="5">
        <v>6</v>
      </c>
      <c r="B43" s="1">
        <v>42156</v>
      </c>
      <c r="C43" s="5">
        <v>510.9</v>
      </c>
      <c r="D43" s="5">
        <f t="shared" si="13"/>
        <v>34</v>
      </c>
      <c r="E43" t="str">
        <f t="shared" si="1"/>
        <v xml:space="preserve"> </v>
      </c>
      <c r="F43" t="str">
        <f t="shared" si="2"/>
        <v xml:space="preserve"> </v>
      </c>
      <c r="G43" t="str">
        <f t="shared" si="3"/>
        <v xml:space="preserve"> </v>
      </c>
      <c r="H43" t="str">
        <f t="shared" si="4"/>
        <v xml:space="preserve"> </v>
      </c>
      <c r="I43" t="str">
        <f t="shared" si="5"/>
        <v xml:space="preserve"> </v>
      </c>
      <c r="J43">
        <f t="shared" si="6"/>
        <v>34</v>
      </c>
      <c r="K43" t="str">
        <f t="shared" si="7"/>
        <v xml:space="preserve"> </v>
      </c>
      <c r="L43" t="str">
        <f t="shared" si="8"/>
        <v xml:space="preserve"> </v>
      </c>
      <c r="M43" t="str">
        <f t="shared" si="9"/>
        <v xml:space="preserve"> </v>
      </c>
      <c r="N43" t="str">
        <f t="shared" si="10"/>
        <v xml:space="preserve"> </v>
      </c>
      <c r="O43" t="str">
        <f t="shared" si="11"/>
        <v xml:space="preserve"> </v>
      </c>
      <c r="P43" t="str">
        <f t="shared" si="12"/>
        <v xml:space="preserve"> </v>
      </c>
    </row>
    <row r="44" spans="1:16" x14ac:dyDescent="0.25">
      <c r="A44" s="5">
        <v>7</v>
      </c>
      <c r="B44" s="1">
        <v>42186</v>
      </c>
      <c r="C44" s="5">
        <v>501.8</v>
      </c>
      <c r="D44" s="5">
        <f t="shared" si="13"/>
        <v>31</v>
      </c>
      <c r="E44" t="str">
        <f t="shared" si="1"/>
        <v xml:space="preserve"> </v>
      </c>
      <c r="F44" t="str">
        <f t="shared" si="2"/>
        <v xml:space="preserve"> </v>
      </c>
      <c r="G44" t="str">
        <f t="shared" si="3"/>
        <v xml:space="preserve"> </v>
      </c>
      <c r="H44" t="str">
        <f t="shared" si="4"/>
        <v xml:space="preserve"> </v>
      </c>
      <c r="I44" t="str">
        <f t="shared" si="5"/>
        <v xml:space="preserve"> </v>
      </c>
      <c r="J44" t="str">
        <f t="shared" si="6"/>
        <v xml:space="preserve"> </v>
      </c>
      <c r="K44">
        <f t="shared" si="7"/>
        <v>31</v>
      </c>
      <c r="L44" t="str">
        <f t="shared" si="8"/>
        <v xml:space="preserve"> </v>
      </c>
      <c r="M44" t="str">
        <f t="shared" si="9"/>
        <v xml:space="preserve"> </v>
      </c>
      <c r="N44" t="str">
        <f t="shared" si="10"/>
        <v xml:space="preserve"> </v>
      </c>
      <c r="O44" t="str">
        <f t="shared" si="11"/>
        <v xml:space="preserve"> </v>
      </c>
      <c r="P44" t="str">
        <f t="shared" si="12"/>
        <v xml:space="preserve"> </v>
      </c>
    </row>
    <row r="45" spans="1:16" x14ac:dyDescent="0.25">
      <c r="A45" s="5">
        <v>8</v>
      </c>
      <c r="B45" s="1">
        <v>42217</v>
      </c>
      <c r="C45" s="5">
        <v>506.3</v>
      </c>
      <c r="D45" s="5">
        <f t="shared" si="13"/>
        <v>32</v>
      </c>
      <c r="E45" t="str">
        <f t="shared" si="1"/>
        <v xml:space="preserve"> </v>
      </c>
      <c r="F45" t="str">
        <f t="shared" si="2"/>
        <v xml:space="preserve"> </v>
      </c>
      <c r="G45" t="str">
        <f t="shared" si="3"/>
        <v xml:space="preserve"> </v>
      </c>
      <c r="H45" t="str">
        <f t="shared" si="4"/>
        <v xml:space="preserve"> </v>
      </c>
      <c r="I45" t="str">
        <f t="shared" si="5"/>
        <v xml:space="preserve"> </v>
      </c>
      <c r="J45" t="str">
        <f t="shared" si="6"/>
        <v xml:space="preserve"> </v>
      </c>
      <c r="K45" t="str">
        <f t="shared" si="7"/>
        <v xml:space="preserve"> </v>
      </c>
      <c r="L45">
        <f t="shared" si="8"/>
        <v>32</v>
      </c>
      <c r="M45" t="str">
        <f t="shared" si="9"/>
        <v xml:space="preserve"> </v>
      </c>
      <c r="N45" t="str">
        <f t="shared" si="10"/>
        <v xml:space="preserve"> </v>
      </c>
      <c r="O45" t="str">
        <f t="shared" si="11"/>
        <v xml:space="preserve"> </v>
      </c>
      <c r="P45" t="str">
        <f t="shared" si="12"/>
        <v xml:space="preserve"> </v>
      </c>
    </row>
    <row r="46" spans="1:16" x14ac:dyDescent="0.25">
      <c r="A46" s="5">
        <v>9</v>
      </c>
      <c r="B46" s="1">
        <v>42248</v>
      </c>
      <c r="C46" s="5">
        <v>513.20000000000005</v>
      </c>
      <c r="D46" s="5">
        <f t="shared" si="13"/>
        <v>35</v>
      </c>
      <c r="E46" t="str">
        <f t="shared" si="1"/>
        <v xml:space="preserve"> </v>
      </c>
      <c r="F46" t="str">
        <f t="shared" si="2"/>
        <v xml:space="preserve"> </v>
      </c>
      <c r="G46" t="str">
        <f t="shared" si="3"/>
        <v xml:space="preserve"> </v>
      </c>
      <c r="H46" t="str">
        <f t="shared" si="4"/>
        <v xml:space="preserve"> </v>
      </c>
      <c r="I46" t="str">
        <f t="shared" si="5"/>
        <v xml:space="preserve"> </v>
      </c>
      <c r="J46" t="str">
        <f t="shared" si="6"/>
        <v xml:space="preserve"> </v>
      </c>
      <c r="K46" t="str">
        <f t="shared" si="7"/>
        <v xml:space="preserve"> </v>
      </c>
      <c r="L46" t="str">
        <f t="shared" si="8"/>
        <v xml:space="preserve"> </v>
      </c>
      <c r="M46">
        <f t="shared" si="9"/>
        <v>35</v>
      </c>
      <c r="N46" t="str">
        <f t="shared" si="10"/>
        <v xml:space="preserve"> </v>
      </c>
      <c r="O46" t="str">
        <f t="shared" si="11"/>
        <v xml:space="preserve"> </v>
      </c>
      <c r="P46" t="str">
        <f t="shared" si="12"/>
        <v xml:space="preserve"> </v>
      </c>
    </row>
    <row r="47" spans="1:16" x14ac:dyDescent="0.25">
      <c r="A47" s="5">
        <v>10</v>
      </c>
      <c r="B47" s="1">
        <v>42278</v>
      </c>
      <c r="C47" s="5">
        <v>523.5</v>
      </c>
      <c r="D47" s="5">
        <f t="shared" si="13"/>
        <v>39</v>
      </c>
      <c r="E47" t="str">
        <f t="shared" si="1"/>
        <v xml:space="preserve"> </v>
      </c>
      <c r="F47" t="str">
        <f t="shared" si="2"/>
        <v xml:space="preserve"> </v>
      </c>
      <c r="G47" t="str">
        <f t="shared" si="3"/>
        <v xml:space="preserve"> </v>
      </c>
      <c r="H47" t="str">
        <f t="shared" si="4"/>
        <v xml:space="preserve"> </v>
      </c>
      <c r="I47" t="str">
        <f t="shared" si="5"/>
        <v xml:space="preserve"> </v>
      </c>
      <c r="J47" t="str">
        <f t="shared" si="6"/>
        <v xml:space="preserve"> </v>
      </c>
      <c r="K47" t="str">
        <f t="shared" si="7"/>
        <v xml:space="preserve"> </v>
      </c>
      <c r="L47" t="str">
        <f t="shared" si="8"/>
        <v xml:space="preserve"> </v>
      </c>
      <c r="M47" t="str">
        <f t="shared" si="9"/>
        <v xml:space="preserve"> </v>
      </c>
      <c r="N47">
        <f t="shared" si="10"/>
        <v>39</v>
      </c>
      <c r="O47" t="str">
        <f t="shared" si="11"/>
        <v xml:space="preserve"> </v>
      </c>
      <c r="P47" t="str">
        <f t="shared" si="12"/>
        <v xml:space="preserve"> </v>
      </c>
    </row>
    <row r="48" spans="1:16" x14ac:dyDescent="0.25">
      <c r="A48" s="5">
        <v>11</v>
      </c>
      <c r="B48" s="1">
        <v>42309</v>
      </c>
      <c r="C48" s="5">
        <v>521.70000000000005</v>
      </c>
      <c r="D48" s="5">
        <f t="shared" si="13"/>
        <v>38</v>
      </c>
      <c r="E48" t="str">
        <f t="shared" si="1"/>
        <v xml:space="preserve"> </v>
      </c>
      <c r="F48" t="str">
        <f t="shared" si="2"/>
        <v xml:space="preserve"> </v>
      </c>
      <c r="G48" t="str">
        <f t="shared" si="3"/>
        <v xml:space="preserve"> </v>
      </c>
      <c r="H48" t="str">
        <f t="shared" si="4"/>
        <v xml:space="preserve"> </v>
      </c>
      <c r="I48" t="str">
        <f t="shared" si="5"/>
        <v xml:space="preserve"> </v>
      </c>
      <c r="J48" t="str">
        <f t="shared" si="6"/>
        <v xml:space="preserve"> </v>
      </c>
      <c r="K48" t="str">
        <f t="shared" si="7"/>
        <v xml:space="preserve"> </v>
      </c>
      <c r="L48" t="str">
        <f t="shared" si="8"/>
        <v xml:space="preserve"> </v>
      </c>
      <c r="M48" t="str">
        <f t="shared" si="9"/>
        <v xml:space="preserve"> </v>
      </c>
      <c r="N48" t="str">
        <f t="shared" si="10"/>
        <v xml:space="preserve"> </v>
      </c>
      <c r="O48">
        <f t="shared" si="11"/>
        <v>38</v>
      </c>
      <c r="P48" t="str">
        <f t="shared" si="12"/>
        <v xml:space="preserve"> </v>
      </c>
    </row>
    <row r="49" spans="1:16" x14ac:dyDescent="0.25">
      <c r="A49" s="5">
        <v>12</v>
      </c>
      <c r="B49" s="1">
        <v>42339</v>
      </c>
      <c r="C49" s="5">
        <v>515.70000000000005</v>
      </c>
      <c r="D49" s="5">
        <f t="shared" si="13"/>
        <v>36</v>
      </c>
      <c r="E49" t="str">
        <f t="shared" si="1"/>
        <v xml:space="preserve"> </v>
      </c>
      <c r="F49" t="str">
        <f t="shared" si="2"/>
        <v xml:space="preserve"> </v>
      </c>
      <c r="G49" t="str">
        <f t="shared" si="3"/>
        <v xml:space="preserve"> </v>
      </c>
      <c r="H49" t="str">
        <f t="shared" si="4"/>
        <v xml:space="preserve"> </v>
      </c>
      <c r="I49" t="str">
        <f t="shared" si="5"/>
        <v xml:space="preserve"> </v>
      </c>
      <c r="J49" t="str">
        <f t="shared" si="6"/>
        <v xml:space="preserve"> </v>
      </c>
      <c r="K49" t="str">
        <f t="shared" si="7"/>
        <v xml:space="preserve"> </v>
      </c>
      <c r="L49" t="str">
        <f t="shared" si="8"/>
        <v xml:space="preserve"> </v>
      </c>
      <c r="M49" t="str">
        <f t="shared" si="9"/>
        <v xml:space="preserve"> </v>
      </c>
      <c r="N49" t="str">
        <f t="shared" si="10"/>
        <v xml:space="preserve"> </v>
      </c>
      <c r="O49" t="str">
        <f t="shared" si="11"/>
        <v xml:space="preserve"> </v>
      </c>
      <c r="P49">
        <f t="shared" si="12"/>
        <v>36</v>
      </c>
    </row>
    <row r="50" spans="1:16" x14ac:dyDescent="0.25">
      <c r="A50" s="9">
        <v>1</v>
      </c>
      <c r="B50" s="10">
        <v>42370</v>
      </c>
      <c r="C50" s="9">
        <v>518.1</v>
      </c>
      <c r="D50" s="9">
        <f t="shared" si="13"/>
        <v>37</v>
      </c>
      <c r="E50" s="11">
        <f t="shared" si="1"/>
        <v>37</v>
      </c>
      <c r="F50" s="11" t="str">
        <f t="shared" si="2"/>
        <v xml:space="preserve"> </v>
      </c>
      <c r="G50" s="11" t="str">
        <f t="shared" si="3"/>
        <v xml:space="preserve"> </v>
      </c>
      <c r="H50" s="11" t="str">
        <f t="shared" si="4"/>
        <v xml:space="preserve"> </v>
      </c>
      <c r="I50" s="11" t="str">
        <f t="shared" si="5"/>
        <v xml:space="preserve"> </v>
      </c>
      <c r="J50" s="11" t="str">
        <f t="shared" si="6"/>
        <v xml:space="preserve"> </v>
      </c>
      <c r="K50" s="11" t="str">
        <f t="shared" si="7"/>
        <v xml:space="preserve"> </v>
      </c>
      <c r="L50" s="11" t="str">
        <f t="shared" si="8"/>
        <v xml:space="preserve"> </v>
      </c>
      <c r="M50" s="11" t="str">
        <f t="shared" si="9"/>
        <v xml:space="preserve"> </v>
      </c>
      <c r="N50" s="11" t="str">
        <f t="shared" si="10"/>
        <v xml:space="preserve"> </v>
      </c>
      <c r="O50" s="11" t="str">
        <f t="shared" si="11"/>
        <v xml:space="preserve"> </v>
      </c>
      <c r="P50" s="11" t="str">
        <f t="shared" si="12"/>
        <v xml:space="preserve"> </v>
      </c>
    </row>
    <row r="51" spans="1:16" x14ac:dyDescent="0.25">
      <c r="A51" s="9">
        <v>2</v>
      </c>
      <c r="B51" s="10">
        <v>42401</v>
      </c>
      <c r="C51" s="9">
        <v>510.2</v>
      </c>
      <c r="D51" s="9">
        <f t="shared" si="13"/>
        <v>33</v>
      </c>
      <c r="E51" s="11" t="str">
        <f t="shared" si="1"/>
        <v xml:space="preserve"> </v>
      </c>
      <c r="F51" s="11">
        <f t="shared" si="2"/>
        <v>33</v>
      </c>
      <c r="G51" s="11" t="str">
        <f t="shared" si="3"/>
        <v xml:space="preserve"> </v>
      </c>
      <c r="H51" s="11" t="str">
        <f t="shared" si="4"/>
        <v xml:space="preserve"> </v>
      </c>
      <c r="I51" s="11" t="str">
        <f t="shared" si="5"/>
        <v xml:space="preserve"> </v>
      </c>
      <c r="J51" s="11" t="str">
        <f t="shared" si="6"/>
        <v xml:space="preserve"> </v>
      </c>
      <c r="K51" s="11" t="str">
        <f t="shared" si="7"/>
        <v xml:space="preserve"> </v>
      </c>
      <c r="L51" s="11" t="str">
        <f t="shared" si="8"/>
        <v xml:space="preserve"> </v>
      </c>
      <c r="M51" s="11" t="str">
        <f t="shared" si="9"/>
        <v xml:space="preserve"> </v>
      </c>
      <c r="N51" s="11" t="str">
        <f t="shared" si="10"/>
        <v xml:space="preserve"> </v>
      </c>
      <c r="O51" s="11" t="str">
        <f t="shared" si="11"/>
        <v xml:space="preserve"> </v>
      </c>
      <c r="P51" s="11" t="str">
        <f t="shared" si="12"/>
        <v xml:space="preserve"> </v>
      </c>
    </row>
    <row r="52" spans="1:16" x14ac:dyDescent="0.25">
      <c r="A52" s="9">
        <v>3</v>
      </c>
      <c r="B52" s="10">
        <v>42430</v>
      </c>
      <c r="C52" s="9">
        <v>500</v>
      </c>
      <c r="D52" s="9">
        <f t="shared" si="13"/>
        <v>30</v>
      </c>
      <c r="E52" s="11" t="str">
        <f t="shared" si="1"/>
        <v xml:space="preserve"> </v>
      </c>
      <c r="F52" s="11" t="str">
        <f t="shared" si="2"/>
        <v xml:space="preserve"> </v>
      </c>
      <c r="G52" s="11">
        <f t="shared" si="3"/>
        <v>30</v>
      </c>
      <c r="H52" s="11" t="str">
        <f t="shared" si="4"/>
        <v xml:space="preserve"> </v>
      </c>
      <c r="I52" s="11" t="str">
        <f t="shared" si="5"/>
        <v xml:space="preserve"> </v>
      </c>
      <c r="J52" s="11" t="str">
        <f t="shared" si="6"/>
        <v xml:space="preserve"> </v>
      </c>
      <c r="K52" s="11" t="str">
        <f t="shared" si="7"/>
        <v xml:space="preserve"> </v>
      </c>
      <c r="L52" s="11" t="str">
        <f t="shared" si="8"/>
        <v xml:space="preserve"> </v>
      </c>
      <c r="M52" s="11" t="str">
        <f t="shared" si="9"/>
        <v xml:space="preserve"> </v>
      </c>
      <c r="N52" s="11" t="str">
        <f t="shared" si="10"/>
        <v xml:space="preserve"> </v>
      </c>
      <c r="O52" s="11" t="str">
        <f t="shared" si="11"/>
        <v xml:space="preserve"> </v>
      </c>
      <c r="P52" s="11" t="str">
        <f t="shared" si="12"/>
        <v xml:space="preserve"> </v>
      </c>
    </row>
    <row r="53" spans="1:16" x14ac:dyDescent="0.25">
      <c r="A53" s="9">
        <v>4</v>
      </c>
      <c r="B53" s="10">
        <v>42461</v>
      </c>
      <c r="C53" s="9">
        <v>486.1</v>
      </c>
      <c r="D53" s="9">
        <f t="shared" si="13"/>
        <v>29</v>
      </c>
      <c r="E53" s="11" t="str">
        <f t="shared" si="1"/>
        <v xml:space="preserve"> </v>
      </c>
      <c r="F53" s="11" t="str">
        <f t="shared" si="2"/>
        <v xml:space="preserve"> </v>
      </c>
      <c r="G53" s="11" t="str">
        <f t="shared" si="3"/>
        <v xml:space="preserve"> </v>
      </c>
      <c r="H53" s="11">
        <f t="shared" si="4"/>
        <v>29</v>
      </c>
      <c r="I53" s="11" t="str">
        <f t="shared" si="5"/>
        <v xml:space="preserve"> </v>
      </c>
      <c r="J53" s="11" t="str">
        <f t="shared" si="6"/>
        <v xml:space="preserve"> </v>
      </c>
      <c r="K53" s="11" t="str">
        <f t="shared" si="7"/>
        <v xml:space="preserve"> </v>
      </c>
      <c r="L53" s="11" t="str">
        <f t="shared" si="8"/>
        <v xml:space="preserve"> </v>
      </c>
      <c r="M53" s="11" t="str">
        <f t="shared" si="9"/>
        <v xml:space="preserve"> </v>
      </c>
      <c r="N53" s="11" t="str">
        <f t="shared" si="10"/>
        <v xml:space="preserve"> </v>
      </c>
      <c r="O53" s="11" t="str">
        <f t="shared" si="11"/>
        <v xml:space="preserve"> </v>
      </c>
      <c r="P53" s="11" t="str">
        <f t="shared" si="12"/>
        <v xml:space="preserve"> </v>
      </c>
    </row>
    <row r="54" spans="1:16" x14ac:dyDescent="0.25">
      <c r="A54" s="9">
        <v>5</v>
      </c>
      <c r="B54" s="10">
        <v>42491</v>
      </c>
      <c r="C54" s="9">
        <v>470.2</v>
      </c>
      <c r="D54" s="9">
        <f t="shared" si="13"/>
        <v>28</v>
      </c>
      <c r="E54" s="11" t="str">
        <f t="shared" si="1"/>
        <v xml:space="preserve"> </v>
      </c>
      <c r="F54" s="11" t="str">
        <f t="shared" si="2"/>
        <v xml:space="preserve"> </v>
      </c>
      <c r="G54" s="11" t="str">
        <f t="shared" si="3"/>
        <v xml:space="preserve"> </v>
      </c>
      <c r="H54" s="11" t="str">
        <f t="shared" si="4"/>
        <v xml:space="preserve"> </v>
      </c>
      <c r="I54" s="11">
        <f t="shared" si="5"/>
        <v>28</v>
      </c>
      <c r="J54" s="11" t="str">
        <f t="shared" si="6"/>
        <v xml:space="preserve"> </v>
      </c>
      <c r="K54" s="11" t="str">
        <f t="shared" si="7"/>
        <v xml:space="preserve"> </v>
      </c>
      <c r="L54" s="11" t="str">
        <f t="shared" si="8"/>
        <v xml:space="preserve"> </v>
      </c>
      <c r="M54" s="11" t="str">
        <f t="shared" si="9"/>
        <v xml:space="preserve"> </v>
      </c>
      <c r="N54" s="11" t="str">
        <f t="shared" si="10"/>
        <v xml:space="preserve"> </v>
      </c>
      <c r="O54" s="11" t="str">
        <f t="shared" si="11"/>
        <v xml:space="preserve"> </v>
      </c>
      <c r="P54" s="11" t="str">
        <f t="shared" si="12"/>
        <v xml:space="preserve"> </v>
      </c>
    </row>
    <row r="55" spans="1:16" x14ac:dyDescent="0.25">
      <c r="A55" s="9">
        <v>6</v>
      </c>
      <c r="B55" s="10">
        <v>42522</v>
      </c>
      <c r="C55" s="9">
        <v>450.1</v>
      </c>
      <c r="D55" s="9">
        <f t="shared" si="13"/>
        <v>21</v>
      </c>
      <c r="E55" s="11" t="str">
        <f t="shared" si="1"/>
        <v xml:space="preserve"> </v>
      </c>
      <c r="F55" s="11" t="str">
        <f t="shared" si="2"/>
        <v xml:space="preserve"> </v>
      </c>
      <c r="G55" s="11" t="str">
        <f t="shared" si="3"/>
        <v xml:space="preserve"> </v>
      </c>
      <c r="H55" s="11" t="str">
        <f t="shared" si="4"/>
        <v xml:space="preserve"> </v>
      </c>
      <c r="I55" s="11" t="str">
        <f t="shared" si="5"/>
        <v xml:space="preserve"> </v>
      </c>
      <c r="J55" s="11">
        <f t="shared" si="6"/>
        <v>21</v>
      </c>
      <c r="K55" s="11" t="str">
        <f t="shared" si="7"/>
        <v xml:space="preserve"> </v>
      </c>
      <c r="L55" s="11" t="str">
        <f t="shared" si="8"/>
        <v xml:space="preserve"> </v>
      </c>
      <c r="M55" s="11" t="str">
        <f t="shared" si="9"/>
        <v xml:space="preserve"> </v>
      </c>
      <c r="N55" s="11" t="str">
        <f t="shared" si="10"/>
        <v xml:space="preserve"> </v>
      </c>
      <c r="O55" s="11" t="str">
        <f t="shared" si="11"/>
        <v xml:space="preserve"> </v>
      </c>
      <c r="P55" s="11" t="str">
        <f t="shared" si="12"/>
        <v xml:space="preserve"> </v>
      </c>
    </row>
    <row r="56" spans="1:16" x14ac:dyDescent="0.25">
      <c r="A56" s="9">
        <v>7</v>
      </c>
      <c r="B56" s="10">
        <v>42552</v>
      </c>
      <c r="C56" s="9">
        <v>441</v>
      </c>
      <c r="D56" s="9">
        <f t="shared" si="13"/>
        <v>18</v>
      </c>
      <c r="E56" s="11" t="str">
        <f t="shared" si="1"/>
        <v xml:space="preserve"> </v>
      </c>
      <c r="F56" s="11" t="str">
        <f t="shared" si="2"/>
        <v xml:space="preserve"> </v>
      </c>
      <c r="G56" s="11" t="str">
        <f t="shared" si="3"/>
        <v xml:space="preserve"> </v>
      </c>
      <c r="H56" s="11" t="str">
        <f t="shared" si="4"/>
        <v xml:space="preserve"> </v>
      </c>
      <c r="I56" s="11" t="str">
        <f t="shared" si="5"/>
        <v xml:space="preserve"> </v>
      </c>
      <c r="J56" s="11" t="str">
        <f t="shared" si="6"/>
        <v xml:space="preserve"> </v>
      </c>
      <c r="K56" s="11">
        <f t="shared" si="7"/>
        <v>18</v>
      </c>
      <c r="L56" s="11" t="str">
        <f t="shared" si="8"/>
        <v xml:space="preserve"> </v>
      </c>
      <c r="M56" s="11" t="str">
        <f t="shared" si="9"/>
        <v xml:space="preserve"> </v>
      </c>
      <c r="N56" s="11" t="str">
        <f t="shared" si="10"/>
        <v xml:space="preserve"> </v>
      </c>
      <c r="O56" s="11" t="str">
        <f t="shared" si="11"/>
        <v xml:space="preserve"> </v>
      </c>
      <c r="P56" s="11" t="str">
        <f t="shared" si="12"/>
        <v xml:space="preserve"> </v>
      </c>
    </row>
    <row r="57" spans="1:16" x14ac:dyDescent="0.25">
      <c r="A57" s="9">
        <v>8</v>
      </c>
      <c r="B57" s="10">
        <v>42583</v>
      </c>
      <c r="C57" s="9">
        <v>445.4</v>
      </c>
      <c r="D57" s="9">
        <f t="shared" si="13"/>
        <v>19</v>
      </c>
      <c r="E57" s="11" t="str">
        <f t="shared" si="1"/>
        <v xml:space="preserve"> </v>
      </c>
      <c r="F57" s="11" t="str">
        <f t="shared" si="2"/>
        <v xml:space="preserve"> </v>
      </c>
      <c r="G57" s="11" t="str">
        <f t="shared" si="3"/>
        <v xml:space="preserve"> </v>
      </c>
      <c r="H57" s="11" t="str">
        <f t="shared" si="4"/>
        <v xml:space="preserve"> </v>
      </c>
      <c r="I57" s="11" t="str">
        <f t="shared" si="5"/>
        <v xml:space="preserve"> </v>
      </c>
      <c r="J57" s="11" t="str">
        <f t="shared" si="6"/>
        <v xml:space="preserve"> </v>
      </c>
      <c r="K57" s="11" t="str">
        <f t="shared" si="7"/>
        <v xml:space="preserve"> </v>
      </c>
      <c r="L57" s="11">
        <f t="shared" si="8"/>
        <v>19</v>
      </c>
      <c r="M57" s="11" t="str">
        <f t="shared" si="9"/>
        <v xml:space="preserve"> </v>
      </c>
      <c r="N57" s="11" t="str">
        <f t="shared" si="10"/>
        <v xml:space="preserve"> </v>
      </c>
      <c r="O57" s="11" t="str">
        <f t="shared" si="11"/>
        <v xml:space="preserve"> </v>
      </c>
      <c r="P57" s="11" t="str">
        <f t="shared" si="12"/>
        <v xml:space="preserve"> </v>
      </c>
    </row>
    <row r="58" spans="1:16" x14ac:dyDescent="0.25">
      <c r="A58" s="9">
        <v>9</v>
      </c>
      <c r="B58" s="10">
        <v>42614</v>
      </c>
      <c r="C58" s="9">
        <v>451.1</v>
      </c>
      <c r="D58" s="9">
        <f t="shared" si="13"/>
        <v>22</v>
      </c>
      <c r="E58" s="11" t="str">
        <f t="shared" si="1"/>
        <v xml:space="preserve"> </v>
      </c>
      <c r="F58" s="11" t="str">
        <f t="shared" si="2"/>
        <v xml:space="preserve"> </v>
      </c>
      <c r="G58" s="11" t="str">
        <f t="shared" si="3"/>
        <v xml:space="preserve"> </v>
      </c>
      <c r="H58" s="11" t="str">
        <f t="shared" si="4"/>
        <v xml:space="preserve"> </v>
      </c>
      <c r="I58" s="11" t="str">
        <f t="shared" si="5"/>
        <v xml:space="preserve"> </v>
      </c>
      <c r="J58" s="11" t="str">
        <f t="shared" si="6"/>
        <v xml:space="preserve"> </v>
      </c>
      <c r="K58" s="11" t="str">
        <f t="shared" si="7"/>
        <v xml:space="preserve"> </v>
      </c>
      <c r="L58" s="11" t="str">
        <f t="shared" si="8"/>
        <v xml:space="preserve"> </v>
      </c>
      <c r="M58" s="11">
        <f t="shared" si="9"/>
        <v>22</v>
      </c>
      <c r="N58" s="11" t="str">
        <f t="shared" si="10"/>
        <v xml:space="preserve"> </v>
      </c>
      <c r="O58" s="11" t="str">
        <f t="shared" si="11"/>
        <v xml:space="preserve"> </v>
      </c>
      <c r="P58" s="11" t="str">
        <f t="shared" si="12"/>
        <v xml:space="preserve"> </v>
      </c>
    </row>
    <row r="59" spans="1:16" x14ac:dyDescent="0.25">
      <c r="A59" s="9">
        <v>10</v>
      </c>
      <c r="B59" s="10">
        <v>42644</v>
      </c>
      <c r="C59" s="9">
        <v>458.4</v>
      </c>
      <c r="D59" s="9">
        <f t="shared" si="13"/>
        <v>26</v>
      </c>
      <c r="E59" s="11" t="str">
        <f t="shared" si="1"/>
        <v xml:space="preserve"> </v>
      </c>
      <c r="F59" s="11" t="str">
        <f t="shared" si="2"/>
        <v xml:space="preserve"> </v>
      </c>
      <c r="G59" s="11" t="str">
        <f t="shared" si="3"/>
        <v xml:space="preserve"> </v>
      </c>
      <c r="H59" s="11" t="str">
        <f t="shared" si="4"/>
        <v xml:space="preserve"> </v>
      </c>
      <c r="I59" s="11" t="str">
        <f t="shared" si="5"/>
        <v xml:space="preserve"> </v>
      </c>
      <c r="J59" s="11" t="str">
        <f t="shared" si="6"/>
        <v xml:space="preserve"> </v>
      </c>
      <c r="K59" s="11" t="str">
        <f t="shared" si="7"/>
        <v xml:space="preserve"> </v>
      </c>
      <c r="L59" s="11" t="str">
        <f t="shared" si="8"/>
        <v xml:space="preserve"> </v>
      </c>
      <c r="M59" s="11" t="str">
        <f t="shared" si="9"/>
        <v xml:space="preserve"> </v>
      </c>
      <c r="N59" s="11">
        <f t="shared" si="10"/>
        <v>26</v>
      </c>
      <c r="O59" s="11" t="str">
        <f t="shared" si="11"/>
        <v xml:space="preserve"> </v>
      </c>
      <c r="P59" s="11" t="str">
        <f t="shared" si="12"/>
        <v xml:space="preserve"> </v>
      </c>
    </row>
    <row r="60" spans="1:16" x14ac:dyDescent="0.25">
      <c r="A60" s="9">
        <v>11</v>
      </c>
      <c r="B60" s="10">
        <v>42675</v>
      </c>
      <c r="C60" s="9">
        <v>463</v>
      </c>
      <c r="D60" s="9">
        <f t="shared" si="13"/>
        <v>27</v>
      </c>
      <c r="E60" s="11" t="str">
        <f t="shared" si="1"/>
        <v xml:space="preserve"> </v>
      </c>
      <c r="F60" s="11" t="str">
        <f t="shared" si="2"/>
        <v xml:space="preserve"> </v>
      </c>
      <c r="G60" s="11" t="str">
        <f t="shared" si="3"/>
        <v xml:space="preserve"> </v>
      </c>
      <c r="H60" s="11" t="str">
        <f t="shared" si="4"/>
        <v xml:space="preserve"> </v>
      </c>
      <c r="I60" s="11" t="str">
        <f t="shared" si="5"/>
        <v xml:space="preserve"> </v>
      </c>
      <c r="J60" s="11" t="str">
        <f t="shared" si="6"/>
        <v xml:space="preserve"> </v>
      </c>
      <c r="K60" s="11" t="str">
        <f t="shared" si="7"/>
        <v xml:space="preserve"> </v>
      </c>
      <c r="L60" s="11" t="str">
        <f t="shared" si="8"/>
        <v xml:space="preserve"> </v>
      </c>
      <c r="M60" s="11" t="str">
        <f t="shared" si="9"/>
        <v xml:space="preserve"> </v>
      </c>
      <c r="N60" s="11" t="str">
        <f t="shared" si="10"/>
        <v xml:space="preserve"> </v>
      </c>
      <c r="O60" s="11">
        <f t="shared" si="11"/>
        <v>27</v>
      </c>
      <c r="P60" s="11" t="str">
        <f t="shared" si="12"/>
        <v xml:space="preserve"> </v>
      </c>
    </row>
    <row r="61" spans="1:16" x14ac:dyDescent="0.25">
      <c r="A61" s="9">
        <v>12</v>
      </c>
      <c r="B61" s="10">
        <v>42705</v>
      </c>
      <c r="C61" s="9">
        <v>453.6</v>
      </c>
      <c r="D61" s="9">
        <f t="shared" si="13"/>
        <v>24</v>
      </c>
      <c r="E61" s="11" t="str">
        <f t="shared" si="1"/>
        <v xml:space="preserve"> </v>
      </c>
      <c r="F61" s="11" t="str">
        <f t="shared" si="2"/>
        <v xml:space="preserve"> </v>
      </c>
      <c r="G61" s="11" t="str">
        <f t="shared" si="3"/>
        <v xml:space="preserve"> </v>
      </c>
      <c r="H61" s="11" t="str">
        <f t="shared" si="4"/>
        <v xml:space="preserve"> </v>
      </c>
      <c r="I61" s="11" t="str">
        <f t="shared" si="5"/>
        <v xml:space="preserve"> </v>
      </c>
      <c r="J61" s="11" t="str">
        <f t="shared" si="6"/>
        <v xml:space="preserve"> </v>
      </c>
      <c r="K61" s="11" t="str">
        <f t="shared" si="7"/>
        <v xml:space="preserve"> </v>
      </c>
      <c r="L61" s="11" t="str">
        <f t="shared" si="8"/>
        <v xml:space="preserve"> </v>
      </c>
      <c r="M61" s="11" t="str">
        <f t="shared" si="9"/>
        <v xml:space="preserve"> </v>
      </c>
      <c r="N61" s="11" t="str">
        <f t="shared" si="10"/>
        <v xml:space="preserve"> </v>
      </c>
      <c r="O61" s="11" t="str">
        <f t="shared" si="11"/>
        <v xml:space="preserve"> </v>
      </c>
      <c r="P61" s="11">
        <f t="shared" si="12"/>
        <v>24</v>
      </c>
    </row>
    <row r="62" spans="1:16" x14ac:dyDescent="0.25">
      <c r="A62" s="5">
        <v>1</v>
      </c>
      <c r="B62" s="1">
        <v>42736</v>
      </c>
      <c r="C62" s="5">
        <v>453.9</v>
      </c>
      <c r="D62" s="5">
        <f t="shared" si="13"/>
        <v>25</v>
      </c>
      <c r="E62">
        <f t="shared" si="1"/>
        <v>25</v>
      </c>
      <c r="F62" t="str">
        <f t="shared" si="2"/>
        <v xml:space="preserve"> </v>
      </c>
      <c r="G62" t="str">
        <f t="shared" si="3"/>
        <v xml:space="preserve"> </v>
      </c>
      <c r="H62" t="str">
        <f t="shared" si="4"/>
        <v xml:space="preserve"> </v>
      </c>
      <c r="I62" t="str">
        <f t="shared" si="5"/>
        <v xml:space="preserve"> </v>
      </c>
      <c r="J62" t="str">
        <f t="shared" si="6"/>
        <v xml:space="preserve"> </v>
      </c>
      <c r="K62" t="str">
        <f t="shared" si="7"/>
        <v xml:space="preserve"> </v>
      </c>
      <c r="L62" t="str">
        <f t="shared" si="8"/>
        <v xml:space="preserve"> </v>
      </c>
      <c r="M62" t="str">
        <f t="shared" si="9"/>
        <v xml:space="preserve"> </v>
      </c>
      <c r="N62" t="str">
        <f t="shared" si="10"/>
        <v xml:space="preserve"> </v>
      </c>
      <c r="O62" t="str">
        <f t="shared" si="11"/>
        <v xml:space="preserve"> </v>
      </c>
      <c r="P62" t="str">
        <f t="shared" si="12"/>
        <v xml:space="preserve"> </v>
      </c>
    </row>
    <row r="63" spans="1:16" x14ac:dyDescent="0.25">
      <c r="A63" s="5">
        <v>2</v>
      </c>
      <c r="B63" s="1">
        <v>42767</v>
      </c>
      <c r="C63" s="5">
        <v>452.3</v>
      </c>
      <c r="D63" s="5">
        <f t="shared" si="13"/>
        <v>23</v>
      </c>
      <c r="E63" t="str">
        <f t="shared" si="1"/>
        <v xml:space="preserve"> </v>
      </c>
      <c r="F63">
        <f t="shared" si="2"/>
        <v>23</v>
      </c>
      <c r="G63" t="str">
        <f t="shared" si="3"/>
        <v xml:space="preserve"> </v>
      </c>
      <c r="H63" t="str">
        <f t="shared" si="4"/>
        <v xml:space="preserve"> </v>
      </c>
      <c r="I63" t="str">
        <f t="shared" si="5"/>
        <v xml:space="preserve"> </v>
      </c>
      <c r="J63" t="str">
        <f t="shared" si="6"/>
        <v xml:space="preserve"> </v>
      </c>
      <c r="K63" t="str">
        <f t="shared" si="7"/>
        <v xml:space="preserve"> </v>
      </c>
      <c r="L63" t="str">
        <f t="shared" si="8"/>
        <v xml:space="preserve"> </v>
      </c>
      <c r="M63" t="str">
        <f t="shared" si="9"/>
        <v xml:space="preserve"> </v>
      </c>
      <c r="N63" t="str">
        <f t="shared" si="10"/>
        <v xml:space="preserve"> </v>
      </c>
      <c r="O63" t="str">
        <f t="shared" si="11"/>
        <v xml:space="preserve"> </v>
      </c>
      <c r="P63" t="str">
        <f t="shared" si="12"/>
        <v xml:space="preserve"> </v>
      </c>
    </row>
    <row r="64" spans="1:16" x14ac:dyDescent="0.25">
      <c r="A64" s="5">
        <v>3</v>
      </c>
      <c r="B64" s="1">
        <v>42795</v>
      </c>
      <c r="C64" s="5">
        <v>446</v>
      </c>
      <c r="D64" s="5">
        <f t="shared" si="13"/>
        <v>20</v>
      </c>
      <c r="E64" t="str">
        <f t="shared" si="1"/>
        <v xml:space="preserve"> </v>
      </c>
      <c r="F64" t="str">
        <f t="shared" si="2"/>
        <v xml:space="preserve"> </v>
      </c>
      <c r="G64">
        <f t="shared" si="3"/>
        <v>20</v>
      </c>
      <c r="H64" t="str">
        <f t="shared" si="4"/>
        <v xml:space="preserve"> </v>
      </c>
      <c r="I64" t="str">
        <f t="shared" si="5"/>
        <v xml:space="preserve"> </v>
      </c>
      <c r="J64" t="str">
        <f t="shared" si="6"/>
        <v xml:space="preserve"> </v>
      </c>
      <c r="K64" t="str">
        <f t="shared" si="7"/>
        <v xml:space="preserve"> </v>
      </c>
      <c r="L64" t="str">
        <f t="shared" si="8"/>
        <v xml:space="preserve"> </v>
      </c>
      <c r="M64" t="str">
        <f t="shared" si="9"/>
        <v xml:space="preserve"> </v>
      </c>
      <c r="N64" t="str">
        <f t="shared" si="10"/>
        <v xml:space="preserve"> </v>
      </c>
      <c r="O64" t="str">
        <f t="shared" si="11"/>
        <v xml:space="preserve"> </v>
      </c>
      <c r="P64" t="str">
        <f t="shared" si="12"/>
        <v xml:space="preserve"> </v>
      </c>
    </row>
    <row r="65" spans="1:16" x14ac:dyDescent="0.25">
      <c r="A65" s="5">
        <v>4</v>
      </c>
      <c r="B65" s="1">
        <v>42826</v>
      </c>
      <c r="C65" s="5">
        <v>425.8</v>
      </c>
      <c r="D65" s="5">
        <f t="shared" si="13"/>
        <v>17</v>
      </c>
      <c r="E65" t="str">
        <f t="shared" si="1"/>
        <v xml:space="preserve"> </v>
      </c>
      <c r="F65" t="str">
        <f t="shared" si="2"/>
        <v xml:space="preserve"> </v>
      </c>
      <c r="G65" t="str">
        <f t="shared" si="3"/>
        <v xml:space="preserve"> </v>
      </c>
      <c r="H65">
        <f t="shared" si="4"/>
        <v>17</v>
      </c>
      <c r="I65" t="str">
        <f t="shared" si="5"/>
        <v xml:space="preserve"> </v>
      </c>
      <c r="J65" t="str">
        <f t="shared" si="6"/>
        <v xml:space="preserve"> </v>
      </c>
      <c r="K65" t="str">
        <f t="shared" si="7"/>
        <v xml:space="preserve"> </v>
      </c>
      <c r="L65" t="str">
        <f t="shared" si="8"/>
        <v xml:space="preserve"> </v>
      </c>
      <c r="M65" t="str">
        <f t="shared" si="9"/>
        <v xml:space="preserve"> </v>
      </c>
      <c r="N65" t="str">
        <f t="shared" si="10"/>
        <v xml:space="preserve"> </v>
      </c>
      <c r="O65" t="str">
        <f t="shared" si="11"/>
        <v xml:space="preserve"> </v>
      </c>
      <c r="P65" t="str">
        <f t="shared" si="12"/>
        <v xml:space="preserve"> </v>
      </c>
    </row>
    <row r="66" spans="1:16" x14ac:dyDescent="0.25">
      <c r="A66" s="5">
        <v>5</v>
      </c>
      <c r="B66" s="1">
        <v>42856</v>
      </c>
      <c r="C66" s="5">
        <v>409.5</v>
      </c>
      <c r="D66" s="5">
        <f t="shared" ref="D66:D81" si="14">RANK(C66,C$2:C$81,1)</f>
        <v>10</v>
      </c>
      <c r="E66" t="str">
        <f t="shared" si="1"/>
        <v xml:space="preserve"> </v>
      </c>
      <c r="F66" t="str">
        <f t="shared" si="2"/>
        <v xml:space="preserve"> </v>
      </c>
      <c r="G66" t="str">
        <f t="shared" si="3"/>
        <v xml:space="preserve"> </v>
      </c>
      <c r="H66" t="str">
        <f t="shared" si="4"/>
        <v xml:space="preserve"> </v>
      </c>
      <c r="I66">
        <f t="shared" si="5"/>
        <v>10</v>
      </c>
      <c r="J66" t="str">
        <f t="shared" si="6"/>
        <v xml:space="preserve"> </v>
      </c>
      <c r="K66" t="str">
        <f t="shared" si="7"/>
        <v xml:space="preserve"> </v>
      </c>
      <c r="L66" t="str">
        <f t="shared" si="8"/>
        <v xml:space="preserve"> </v>
      </c>
      <c r="M66" t="str">
        <f t="shared" si="9"/>
        <v xml:space="preserve"> </v>
      </c>
      <c r="N66" t="str">
        <f t="shared" si="10"/>
        <v xml:space="preserve"> </v>
      </c>
      <c r="O66" t="str">
        <f t="shared" si="11"/>
        <v xml:space="preserve"> </v>
      </c>
      <c r="P66" t="str">
        <f t="shared" si="12"/>
        <v xml:space="preserve"> </v>
      </c>
    </row>
    <row r="67" spans="1:16" x14ac:dyDescent="0.25">
      <c r="A67" s="5">
        <v>6</v>
      </c>
      <c r="B67" s="1">
        <v>42887</v>
      </c>
      <c r="C67" s="5">
        <v>391.4</v>
      </c>
      <c r="D67" s="5">
        <f t="shared" si="14"/>
        <v>6</v>
      </c>
      <c r="E67" t="str">
        <f t="shared" ref="E67:E81" si="15">IF($A67=1,$D67," ")</f>
        <v xml:space="preserve"> </v>
      </c>
      <c r="F67" t="str">
        <f t="shared" ref="F67:F81" si="16">IF($A67=2,$D67," ")</f>
        <v xml:space="preserve"> </v>
      </c>
      <c r="G67" t="str">
        <f t="shared" ref="G67:G81" si="17">IF($A67=3,$D67," ")</f>
        <v xml:space="preserve"> </v>
      </c>
      <c r="H67" t="str">
        <f t="shared" ref="H67:H81" si="18">IF($A67=4,$D67," ")</f>
        <v xml:space="preserve"> </v>
      </c>
      <c r="I67" t="str">
        <f t="shared" ref="I67:I81" si="19">IF($A67=5,$D67," ")</f>
        <v xml:space="preserve"> </v>
      </c>
      <c r="J67">
        <f t="shared" ref="J67:J81" si="20">IF($A67=6,$D67," ")</f>
        <v>6</v>
      </c>
      <c r="K67" t="str">
        <f t="shared" ref="K67:K81" si="21">IF($A67=7,$D67," ")</f>
        <v xml:space="preserve"> </v>
      </c>
      <c r="L67" t="str">
        <f t="shared" ref="L67:L81" si="22">IF($A67=8,$D67," ")</f>
        <v xml:space="preserve"> </v>
      </c>
      <c r="M67" t="str">
        <f t="shared" ref="M67:M81" si="23">IF($A67=9,$D67," ")</f>
        <v xml:space="preserve"> </v>
      </c>
      <c r="N67" t="str">
        <f t="shared" ref="N67:N81" si="24">IF($A67=10,$D67," ")</f>
        <v xml:space="preserve"> </v>
      </c>
      <c r="O67" t="str">
        <f t="shared" ref="O67:O81" si="25">IF($A67=11,$D67," ")</f>
        <v xml:space="preserve"> </v>
      </c>
      <c r="P67" t="str">
        <f t="shared" ref="P67:P81" si="26">IF($A67=12,$D67," ")</f>
        <v xml:space="preserve"> </v>
      </c>
    </row>
    <row r="68" spans="1:16" x14ac:dyDescent="0.25">
      <c r="A68" s="5">
        <v>7</v>
      </c>
      <c r="B68" s="1">
        <v>42917</v>
      </c>
      <c r="C68" s="5">
        <v>387.3</v>
      </c>
      <c r="D68" s="5">
        <f t="shared" si="14"/>
        <v>5</v>
      </c>
      <c r="E68" t="str">
        <f t="shared" si="15"/>
        <v xml:space="preserve"> </v>
      </c>
      <c r="F68" t="str">
        <f t="shared" si="16"/>
        <v xml:space="preserve"> </v>
      </c>
      <c r="G68" t="str">
        <f t="shared" si="17"/>
        <v xml:space="preserve"> </v>
      </c>
      <c r="H68" t="str">
        <f t="shared" si="18"/>
        <v xml:space="preserve"> </v>
      </c>
      <c r="I68" t="str">
        <f t="shared" si="19"/>
        <v xml:space="preserve"> </v>
      </c>
      <c r="J68" t="str">
        <f t="shared" si="20"/>
        <v xml:space="preserve"> </v>
      </c>
      <c r="K68">
        <f t="shared" si="21"/>
        <v>5</v>
      </c>
      <c r="L68" t="str">
        <f t="shared" si="22"/>
        <v xml:space="preserve"> </v>
      </c>
      <c r="M68" t="str">
        <f t="shared" si="23"/>
        <v xml:space="preserve"> </v>
      </c>
      <c r="N68" t="str">
        <f t="shared" si="24"/>
        <v xml:space="preserve"> </v>
      </c>
      <c r="O68" t="str">
        <f t="shared" si="25"/>
        <v xml:space="preserve"> </v>
      </c>
      <c r="P68" t="str">
        <f t="shared" si="26"/>
        <v xml:space="preserve"> </v>
      </c>
    </row>
    <row r="69" spans="1:16" x14ac:dyDescent="0.25">
      <c r="A69" s="5">
        <v>8</v>
      </c>
      <c r="B69" s="1">
        <v>42948</v>
      </c>
      <c r="C69" s="5">
        <v>397.4</v>
      </c>
      <c r="D69" s="5">
        <f t="shared" si="14"/>
        <v>7</v>
      </c>
      <c r="E69" t="str">
        <f t="shared" si="15"/>
        <v xml:space="preserve"> </v>
      </c>
      <c r="F69" t="str">
        <f t="shared" si="16"/>
        <v xml:space="preserve"> </v>
      </c>
      <c r="G69" t="str">
        <f t="shared" si="17"/>
        <v xml:space="preserve"> </v>
      </c>
      <c r="H69" t="str">
        <f t="shared" si="18"/>
        <v xml:space="preserve"> </v>
      </c>
      <c r="I69" t="str">
        <f t="shared" si="19"/>
        <v xml:space="preserve"> </v>
      </c>
      <c r="J69" t="str">
        <f t="shared" si="20"/>
        <v xml:space="preserve"> </v>
      </c>
      <c r="K69" t="str">
        <f t="shared" si="21"/>
        <v xml:space="preserve"> </v>
      </c>
      <c r="L69">
        <f t="shared" si="22"/>
        <v>7</v>
      </c>
      <c r="M69" t="str">
        <f t="shared" si="23"/>
        <v xml:space="preserve"> </v>
      </c>
      <c r="N69" t="str">
        <f t="shared" si="24"/>
        <v xml:space="preserve"> </v>
      </c>
      <c r="O69" t="str">
        <f t="shared" si="25"/>
        <v xml:space="preserve"> </v>
      </c>
      <c r="P69" t="str">
        <f t="shared" si="26"/>
        <v xml:space="preserve"> </v>
      </c>
    </row>
    <row r="70" spans="1:16" x14ac:dyDescent="0.25">
      <c r="A70" s="5">
        <v>9</v>
      </c>
      <c r="B70" s="1">
        <v>42979</v>
      </c>
      <c r="C70" s="5">
        <v>400.4</v>
      </c>
      <c r="D70" s="5">
        <f t="shared" si="14"/>
        <v>9</v>
      </c>
      <c r="E70" t="str">
        <f t="shared" si="15"/>
        <v xml:space="preserve"> </v>
      </c>
      <c r="F70" t="str">
        <f t="shared" si="16"/>
        <v xml:space="preserve"> </v>
      </c>
      <c r="G70" t="str">
        <f t="shared" si="17"/>
        <v xml:space="preserve"> </v>
      </c>
      <c r="H70" t="str">
        <f t="shared" si="18"/>
        <v xml:space="preserve"> </v>
      </c>
      <c r="I70" t="str">
        <f t="shared" si="19"/>
        <v xml:space="preserve"> </v>
      </c>
      <c r="J70" t="str">
        <f t="shared" si="20"/>
        <v xml:space="preserve"> </v>
      </c>
      <c r="K70" t="str">
        <f t="shared" si="21"/>
        <v xml:space="preserve"> </v>
      </c>
      <c r="L70" t="str">
        <f t="shared" si="22"/>
        <v xml:space="preserve"> </v>
      </c>
      <c r="M70">
        <f t="shared" si="23"/>
        <v>9</v>
      </c>
      <c r="N70" t="str">
        <f t="shared" si="24"/>
        <v xml:space="preserve"> </v>
      </c>
      <c r="O70" t="str">
        <f t="shared" si="25"/>
        <v xml:space="preserve"> </v>
      </c>
      <c r="P70" t="str">
        <f t="shared" si="26"/>
        <v xml:space="preserve"> </v>
      </c>
    </row>
    <row r="71" spans="1:16" x14ac:dyDescent="0.25">
      <c r="A71" s="5">
        <v>10</v>
      </c>
      <c r="B71" s="1">
        <v>43009</v>
      </c>
      <c r="C71" s="5">
        <v>415.1</v>
      </c>
      <c r="D71" s="5">
        <f t="shared" si="14"/>
        <v>12</v>
      </c>
      <c r="E71" t="str">
        <f t="shared" si="15"/>
        <v xml:space="preserve"> </v>
      </c>
      <c r="F71" t="str">
        <f t="shared" si="16"/>
        <v xml:space="preserve"> </v>
      </c>
      <c r="G71" t="str">
        <f t="shared" si="17"/>
        <v xml:space="preserve"> </v>
      </c>
      <c r="H71" t="str">
        <f t="shared" si="18"/>
        <v xml:space="preserve"> </v>
      </c>
      <c r="I71" t="str">
        <f t="shared" si="19"/>
        <v xml:space="preserve"> </v>
      </c>
      <c r="J71" t="str">
        <f t="shared" si="20"/>
        <v xml:space="preserve"> </v>
      </c>
      <c r="K71" t="str">
        <f t="shared" si="21"/>
        <v xml:space="preserve"> </v>
      </c>
      <c r="L71" t="str">
        <f t="shared" si="22"/>
        <v xml:space="preserve"> </v>
      </c>
      <c r="M71" t="str">
        <f t="shared" si="23"/>
        <v xml:space="preserve"> </v>
      </c>
      <c r="N71">
        <f t="shared" si="24"/>
        <v>12</v>
      </c>
      <c r="O71" t="str">
        <f t="shared" si="25"/>
        <v xml:space="preserve"> </v>
      </c>
      <c r="P71" t="str">
        <f t="shared" si="26"/>
        <v xml:space="preserve"> </v>
      </c>
    </row>
    <row r="72" spans="1:16" x14ac:dyDescent="0.25">
      <c r="A72" s="5">
        <v>11</v>
      </c>
      <c r="B72" s="1">
        <v>43040</v>
      </c>
      <c r="C72" s="5">
        <v>422.5</v>
      </c>
      <c r="D72" s="5">
        <f t="shared" si="14"/>
        <v>15</v>
      </c>
      <c r="E72" t="str">
        <f t="shared" si="15"/>
        <v xml:space="preserve"> </v>
      </c>
      <c r="F72" t="str">
        <f t="shared" si="16"/>
        <v xml:space="preserve"> </v>
      </c>
      <c r="G72" t="str">
        <f t="shared" si="17"/>
        <v xml:space="preserve"> </v>
      </c>
      <c r="H72" t="str">
        <f t="shared" si="18"/>
        <v xml:space="preserve"> </v>
      </c>
      <c r="I72" t="str">
        <f t="shared" si="19"/>
        <v xml:space="preserve"> </v>
      </c>
      <c r="J72" t="str">
        <f t="shared" si="20"/>
        <v xml:space="preserve"> </v>
      </c>
      <c r="K72" t="str">
        <f t="shared" si="21"/>
        <v xml:space="preserve"> </v>
      </c>
      <c r="L72" t="str">
        <f t="shared" si="22"/>
        <v xml:space="preserve"> </v>
      </c>
      <c r="M72" t="str">
        <f t="shared" si="23"/>
        <v xml:space="preserve"> </v>
      </c>
      <c r="N72" t="str">
        <f t="shared" si="24"/>
        <v xml:space="preserve"> </v>
      </c>
      <c r="O72">
        <f t="shared" si="25"/>
        <v>15</v>
      </c>
      <c r="P72" t="str">
        <f t="shared" si="26"/>
        <v xml:space="preserve"> </v>
      </c>
    </row>
    <row r="73" spans="1:16" x14ac:dyDescent="0.25">
      <c r="A73" s="5">
        <v>12</v>
      </c>
      <c r="B73" s="1">
        <v>43070</v>
      </c>
      <c r="C73" s="5">
        <v>418</v>
      </c>
      <c r="D73" s="5">
        <f t="shared" si="14"/>
        <v>13</v>
      </c>
      <c r="E73" t="str">
        <f t="shared" si="15"/>
        <v xml:space="preserve"> </v>
      </c>
      <c r="F73" t="str">
        <f t="shared" si="16"/>
        <v xml:space="preserve"> </v>
      </c>
      <c r="G73" t="str">
        <f t="shared" si="17"/>
        <v xml:space="preserve"> </v>
      </c>
      <c r="H73" t="str">
        <f t="shared" si="18"/>
        <v xml:space="preserve"> </v>
      </c>
      <c r="I73" t="str">
        <f t="shared" si="19"/>
        <v xml:space="preserve"> </v>
      </c>
      <c r="J73" t="str">
        <f t="shared" si="20"/>
        <v xml:space="preserve"> </v>
      </c>
      <c r="K73" t="str">
        <f t="shared" si="21"/>
        <v xml:space="preserve"> </v>
      </c>
      <c r="L73" t="str">
        <f t="shared" si="22"/>
        <v xml:space="preserve"> </v>
      </c>
      <c r="M73" t="str">
        <f t="shared" si="23"/>
        <v xml:space="preserve"> </v>
      </c>
      <c r="N73" t="str">
        <f t="shared" si="24"/>
        <v xml:space="preserve"> </v>
      </c>
      <c r="O73" t="str">
        <f t="shared" si="25"/>
        <v xml:space="preserve"> </v>
      </c>
      <c r="P73">
        <f t="shared" si="26"/>
        <v>13</v>
      </c>
    </row>
    <row r="74" spans="1:16" x14ac:dyDescent="0.25">
      <c r="A74" s="9">
        <v>1</v>
      </c>
      <c r="B74" s="10">
        <v>43101</v>
      </c>
      <c r="C74" s="9">
        <v>422.9</v>
      </c>
      <c r="D74" s="9">
        <f t="shared" si="14"/>
        <v>16</v>
      </c>
      <c r="E74" s="11">
        <f t="shared" si="15"/>
        <v>16</v>
      </c>
      <c r="F74" s="11" t="str">
        <f t="shared" si="16"/>
        <v xml:space="preserve"> </v>
      </c>
      <c r="G74" s="11" t="str">
        <f t="shared" si="17"/>
        <v xml:space="preserve"> </v>
      </c>
      <c r="H74" s="11" t="str">
        <f t="shared" si="18"/>
        <v xml:space="preserve"> </v>
      </c>
      <c r="I74" s="11" t="str">
        <f t="shared" si="19"/>
        <v xml:space="preserve"> </v>
      </c>
      <c r="J74" s="11" t="str">
        <f t="shared" si="20"/>
        <v xml:space="preserve"> </v>
      </c>
      <c r="K74" s="11" t="str">
        <f t="shared" si="21"/>
        <v xml:space="preserve"> </v>
      </c>
      <c r="L74" s="11" t="str">
        <f t="shared" si="22"/>
        <v xml:space="preserve"> </v>
      </c>
      <c r="M74" s="11" t="str">
        <f t="shared" si="23"/>
        <v xml:space="preserve"> </v>
      </c>
      <c r="N74" s="11" t="str">
        <f t="shared" si="24"/>
        <v xml:space="preserve"> </v>
      </c>
      <c r="O74" s="11" t="str">
        <f t="shared" si="25"/>
        <v xml:space="preserve"> </v>
      </c>
      <c r="P74" s="11" t="str">
        <f t="shared" si="26"/>
        <v xml:space="preserve"> </v>
      </c>
    </row>
    <row r="75" spans="1:16" x14ac:dyDescent="0.25">
      <c r="A75" s="9">
        <v>2</v>
      </c>
      <c r="B75" s="10">
        <v>43132</v>
      </c>
      <c r="C75" s="9">
        <v>418.2</v>
      </c>
      <c r="D75" s="9">
        <f t="shared" si="14"/>
        <v>14</v>
      </c>
      <c r="E75" s="11" t="str">
        <f t="shared" si="15"/>
        <v xml:space="preserve"> </v>
      </c>
      <c r="F75" s="11">
        <f t="shared" si="16"/>
        <v>14</v>
      </c>
      <c r="G75" s="11" t="str">
        <f t="shared" si="17"/>
        <v xml:space="preserve"> </v>
      </c>
      <c r="H75" s="11" t="str">
        <f t="shared" si="18"/>
        <v xml:space="preserve"> </v>
      </c>
      <c r="I75" s="11" t="str">
        <f t="shared" si="19"/>
        <v xml:space="preserve"> </v>
      </c>
      <c r="J75" s="11" t="str">
        <f t="shared" si="20"/>
        <v xml:space="preserve"> </v>
      </c>
      <c r="K75" s="11" t="str">
        <f t="shared" si="21"/>
        <v xml:space="preserve"> </v>
      </c>
      <c r="L75" s="11" t="str">
        <f t="shared" si="22"/>
        <v xml:space="preserve"> </v>
      </c>
      <c r="M75" s="11" t="str">
        <f t="shared" si="23"/>
        <v xml:space="preserve"> </v>
      </c>
      <c r="N75" s="11" t="str">
        <f t="shared" si="24"/>
        <v xml:space="preserve"> </v>
      </c>
      <c r="O75" s="11" t="str">
        <f t="shared" si="25"/>
        <v xml:space="preserve"> </v>
      </c>
      <c r="P75" s="11" t="str">
        <f t="shared" si="26"/>
        <v xml:space="preserve"> </v>
      </c>
    </row>
    <row r="76" spans="1:16" x14ac:dyDescent="0.25">
      <c r="A76" s="9">
        <v>3</v>
      </c>
      <c r="B76" s="10">
        <v>43160</v>
      </c>
      <c r="C76" s="9">
        <v>411.5</v>
      </c>
      <c r="D76" s="9">
        <f t="shared" si="14"/>
        <v>11</v>
      </c>
      <c r="E76" s="11" t="str">
        <f t="shared" si="15"/>
        <v xml:space="preserve"> </v>
      </c>
      <c r="F76" s="11" t="str">
        <f t="shared" si="16"/>
        <v xml:space="preserve"> </v>
      </c>
      <c r="G76" s="11">
        <f t="shared" si="17"/>
        <v>11</v>
      </c>
      <c r="H76" s="11" t="str">
        <f t="shared" si="18"/>
        <v xml:space="preserve"> </v>
      </c>
      <c r="I76" s="11" t="str">
        <f t="shared" si="19"/>
        <v xml:space="preserve"> </v>
      </c>
      <c r="J76" s="11" t="str">
        <f t="shared" si="20"/>
        <v xml:space="preserve"> </v>
      </c>
      <c r="K76" s="11" t="str">
        <f t="shared" si="21"/>
        <v xml:space="preserve"> </v>
      </c>
      <c r="L76" s="11" t="str">
        <f t="shared" si="22"/>
        <v xml:space="preserve"> </v>
      </c>
      <c r="M76" s="11" t="str">
        <f t="shared" si="23"/>
        <v xml:space="preserve"> </v>
      </c>
      <c r="N76" s="11" t="str">
        <f t="shared" si="24"/>
        <v xml:space="preserve"> </v>
      </c>
      <c r="O76" s="11" t="str">
        <f t="shared" si="25"/>
        <v xml:space="preserve"> </v>
      </c>
      <c r="P76" s="11" t="str">
        <f t="shared" si="26"/>
        <v xml:space="preserve"> </v>
      </c>
    </row>
    <row r="77" spans="1:16" x14ac:dyDescent="0.25">
      <c r="A77" s="9">
        <v>4</v>
      </c>
      <c r="B77" s="10">
        <v>43191</v>
      </c>
      <c r="C77" s="9">
        <v>398.9</v>
      </c>
      <c r="D77" s="9">
        <f t="shared" si="14"/>
        <v>8</v>
      </c>
      <c r="E77" s="11" t="str">
        <f t="shared" si="15"/>
        <v xml:space="preserve"> </v>
      </c>
      <c r="F77" s="11" t="str">
        <f t="shared" si="16"/>
        <v xml:space="preserve"> </v>
      </c>
      <c r="G77" s="11" t="str">
        <f t="shared" si="17"/>
        <v xml:space="preserve"> </v>
      </c>
      <c r="H77" s="11">
        <f t="shared" si="18"/>
        <v>8</v>
      </c>
      <c r="I77" s="11" t="str">
        <f t="shared" si="19"/>
        <v xml:space="preserve"> </v>
      </c>
      <c r="J77" s="11" t="str">
        <f t="shared" si="20"/>
        <v xml:space="preserve"> </v>
      </c>
      <c r="K77" s="11" t="str">
        <f t="shared" si="21"/>
        <v xml:space="preserve"> </v>
      </c>
      <c r="L77" s="11" t="str">
        <f t="shared" si="22"/>
        <v xml:space="preserve"> </v>
      </c>
      <c r="M77" s="11" t="str">
        <f t="shared" si="23"/>
        <v xml:space="preserve"> </v>
      </c>
      <c r="N77" s="11" t="str">
        <f t="shared" si="24"/>
        <v xml:space="preserve"> </v>
      </c>
      <c r="O77" s="11" t="str">
        <f t="shared" si="25"/>
        <v xml:space="preserve"> </v>
      </c>
      <c r="P77" s="11" t="str">
        <f t="shared" si="26"/>
        <v xml:space="preserve"> </v>
      </c>
    </row>
    <row r="78" spans="1:16" x14ac:dyDescent="0.25">
      <c r="A78" s="9">
        <v>5</v>
      </c>
      <c r="B78" s="10">
        <v>43221</v>
      </c>
      <c r="C78" s="9">
        <v>385.6</v>
      </c>
      <c r="D78" s="9">
        <f t="shared" si="14"/>
        <v>4</v>
      </c>
      <c r="E78" s="11" t="str">
        <f t="shared" si="15"/>
        <v xml:space="preserve"> </v>
      </c>
      <c r="F78" s="11" t="str">
        <f t="shared" si="16"/>
        <v xml:space="preserve"> </v>
      </c>
      <c r="G78" s="11" t="str">
        <f t="shared" si="17"/>
        <v xml:space="preserve"> </v>
      </c>
      <c r="H78" s="11" t="str">
        <f t="shared" si="18"/>
        <v xml:space="preserve"> </v>
      </c>
      <c r="I78" s="11">
        <f t="shared" si="19"/>
        <v>4</v>
      </c>
      <c r="J78" s="11" t="str">
        <f t="shared" si="20"/>
        <v xml:space="preserve"> </v>
      </c>
      <c r="K78" s="11" t="str">
        <f t="shared" si="21"/>
        <v xml:space="preserve"> </v>
      </c>
      <c r="L78" s="11" t="str">
        <f t="shared" si="22"/>
        <v xml:space="preserve"> </v>
      </c>
      <c r="M78" s="11" t="str">
        <f t="shared" si="23"/>
        <v xml:space="preserve"> </v>
      </c>
      <c r="N78" s="11" t="str">
        <f t="shared" si="24"/>
        <v xml:space="preserve"> </v>
      </c>
      <c r="O78" s="11" t="str">
        <f t="shared" si="25"/>
        <v xml:space="preserve"> </v>
      </c>
      <c r="P78" s="11" t="str">
        <f t="shared" si="26"/>
        <v xml:space="preserve"> </v>
      </c>
    </row>
    <row r="79" spans="1:16" x14ac:dyDescent="0.25">
      <c r="A79" s="9">
        <v>6</v>
      </c>
      <c r="B79" s="10">
        <v>43252</v>
      </c>
      <c r="C79" s="9">
        <v>370.2</v>
      </c>
      <c r="D79" s="9">
        <f t="shared" si="14"/>
        <v>2</v>
      </c>
      <c r="E79" s="11" t="str">
        <f t="shared" si="15"/>
        <v xml:space="preserve"> </v>
      </c>
      <c r="F79" s="11" t="str">
        <f t="shared" si="16"/>
        <v xml:space="preserve"> </v>
      </c>
      <c r="G79" s="11" t="str">
        <f t="shared" si="17"/>
        <v xml:space="preserve"> </v>
      </c>
      <c r="H79" s="11" t="str">
        <f t="shared" si="18"/>
        <v xml:space="preserve"> </v>
      </c>
      <c r="I79" s="11" t="str">
        <f t="shared" si="19"/>
        <v xml:space="preserve"> </v>
      </c>
      <c r="J79" s="11">
        <f t="shared" si="20"/>
        <v>2</v>
      </c>
      <c r="K79" s="11" t="str">
        <f t="shared" si="21"/>
        <v xml:space="preserve"> </v>
      </c>
      <c r="L79" s="11" t="str">
        <f t="shared" si="22"/>
        <v xml:space="preserve"> </v>
      </c>
      <c r="M79" s="11" t="str">
        <f t="shared" si="23"/>
        <v xml:space="preserve"> </v>
      </c>
      <c r="N79" s="11" t="str">
        <f t="shared" si="24"/>
        <v xml:space="preserve"> </v>
      </c>
      <c r="O79" s="11" t="str">
        <f t="shared" si="25"/>
        <v xml:space="preserve"> </v>
      </c>
      <c r="P79" s="11" t="str">
        <f t="shared" si="26"/>
        <v xml:space="preserve"> </v>
      </c>
    </row>
    <row r="80" spans="1:16" x14ac:dyDescent="0.25">
      <c r="A80" s="9">
        <v>7</v>
      </c>
      <c r="B80" s="10">
        <v>43282</v>
      </c>
      <c r="C80" s="9">
        <v>369.1</v>
      </c>
      <c r="D80" s="9">
        <f t="shared" si="14"/>
        <v>1</v>
      </c>
      <c r="E80" s="11" t="str">
        <f t="shared" si="15"/>
        <v xml:space="preserve"> </v>
      </c>
      <c r="F80" s="11" t="str">
        <f t="shared" si="16"/>
        <v xml:space="preserve"> </v>
      </c>
      <c r="G80" s="11" t="str">
        <f t="shared" si="17"/>
        <v xml:space="preserve"> </v>
      </c>
      <c r="H80" s="11" t="str">
        <f t="shared" si="18"/>
        <v xml:space="preserve"> </v>
      </c>
      <c r="I80" s="11" t="str">
        <f t="shared" si="19"/>
        <v xml:space="preserve"> </v>
      </c>
      <c r="J80" s="11" t="str">
        <f t="shared" si="20"/>
        <v xml:space="preserve"> </v>
      </c>
      <c r="K80" s="11">
        <f t="shared" si="21"/>
        <v>1</v>
      </c>
      <c r="L80" s="11" t="str">
        <f t="shared" si="22"/>
        <v xml:space="preserve"> </v>
      </c>
      <c r="M80" s="11" t="str">
        <f t="shared" si="23"/>
        <v xml:space="preserve"> </v>
      </c>
      <c r="N80" s="11" t="str">
        <f t="shared" si="24"/>
        <v xml:space="preserve"> </v>
      </c>
      <c r="O80" s="11" t="str">
        <f t="shared" si="25"/>
        <v xml:space="preserve"> </v>
      </c>
      <c r="P80" s="11" t="str">
        <f t="shared" si="26"/>
        <v xml:space="preserve"> </v>
      </c>
    </row>
    <row r="81" spans="1:18" x14ac:dyDescent="0.25">
      <c r="A81" s="9">
        <v>8</v>
      </c>
      <c r="B81" s="10">
        <v>43313</v>
      </c>
      <c r="C81" s="9">
        <v>380.7</v>
      </c>
      <c r="D81" s="9">
        <f t="shared" si="14"/>
        <v>3</v>
      </c>
      <c r="E81" s="11" t="str">
        <f t="shared" si="15"/>
        <v xml:space="preserve"> </v>
      </c>
      <c r="F81" s="11" t="str">
        <f t="shared" si="16"/>
        <v xml:space="preserve"> </v>
      </c>
      <c r="G81" s="11" t="str">
        <f t="shared" si="17"/>
        <v xml:space="preserve"> </v>
      </c>
      <c r="H81" s="11" t="str">
        <f t="shared" si="18"/>
        <v xml:space="preserve"> </v>
      </c>
      <c r="I81" s="11" t="str">
        <f t="shared" si="19"/>
        <v xml:space="preserve"> </v>
      </c>
      <c r="J81" s="11" t="str">
        <f t="shared" si="20"/>
        <v xml:space="preserve"> </v>
      </c>
      <c r="K81" s="11" t="str">
        <f t="shared" si="21"/>
        <v xml:space="preserve"> </v>
      </c>
      <c r="L81" s="11">
        <f t="shared" si="22"/>
        <v>3</v>
      </c>
      <c r="M81" s="11" t="str">
        <f t="shared" si="23"/>
        <v xml:space="preserve"> </v>
      </c>
      <c r="N81" s="11" t="str">
        <f t="shared" si="24"/>
        <v xml:space="preserve"> </v>
      </c>
      <c r="O81" s="11" t="str">
        <f t="shared" si="25"/>
        <v xml:space="preserve"> </v>
      </c>
      <c r="P81" s="11" t="str">
        <f t="shared" si="26"/>
        <v xml:space="preserve"> </v>
      </c>
    </row>
    <row r="82" spans="1:18" x14ac:dyDescent="0.25">
      <c r="D82" s="15" t="s">
        <v>26</v>
      </c>
      <c r="E82" s="24">
        <f>SUM(E$2:E$81)</f>
        <v>340</v>
      </c>
      <c r="F82" s="24">
        <f t="shared" ref="F82:P82" si="27">SUM(F$2:F$81)</f>
        <v>333</v>
      </c>
      <c r="G82" s="24">
        <f t="shared" si="27"/>
        <v>316</v>
      </c>
      <c r="H82" s="24">
        <f t="shared" si="27"/>
        <v>296</v>
      </c>
      <c r="I82" s="24">
        <f t="shared" si="27"/>
        <v>271</v>
      </c>
      <c r="J82" s="24">
        <f t="shared" si="27"/>
        <v>221</v>
      </c>
      <c r="K82" s="24">
        <f t="shared" si="27"/>
        <v>206</v>
      </c>
      <c r="L82" s="24">
        <f t="shared" si="27"/>
        <v>219</v>
      </c>
      <c r="M82" s="24">
        <f t="shared" si="27"/>
        <v>236</v>
      </c>
      <c r="N82" s="24">
        <f t="shared" si="27"/>
        <v>269</v>
      </c>
      <c r="O82" s="24">
        <f t="shared" si="27"/>
        <v>276</v>
      </c>
      <c r="P82" s="24">
        <f t="shared" si="27"/>
        <v>257</v>
      </c>
    </row>
    <row r="83" spans="1:18" x14ac:dyDescent="0.25">
      <c r="D83" s="15" t="s">
        <v>27</v>
      </c>
      <c r="E83" s="42">
        <f>E82^2</f>
        <v>115600</v>
      </c>
      <c r="F83" s="42">
        <f t="shared" ref="F83:P83" si="28">F82^2</f>
        <v>110889</v>
      </c>
      <c r="G83" s="42">
        <f t="shared" si="28"/>
        <v>99856</v>
      </c>
      <c r="H83" s="42">
        <f t="shared" si="28"/>
        <v>87616</v>
      </c>
      <c r="I83" s="42">
        <f t="shared" si="28"/>
        <v>73441</v>
      </c>
      <c r="J83" s="42">
        <f t="shared" si="28"/>
        <v>48841</v>
      </c>
      <c r="K83" s="42">
        <f t="shared" si="28"/>
        <v>42436</v>
      </c>
      <c r="L83" s="42">
        <f t="shared" si="28"/>
        <v>47961</v>
      </c>
      <c r="M83" s="42">
        <f t="shared" si="28"/>
        <v>55696</v>
      </c>
      <c r="N83" s="42">
        <f t="shared" si="28"/>
        <v>72361</v>
      </c>
      <c r="O83" s="42">
        <f t="shared" si="28"/>
        <v>76176</v>
      </c>
      <c r="P83" s="42">
        <f t="shared" si="28"/>
        <v>66049</v>
      </c>
    </row>
    <row r="85" spans="1:18" x14ac:dyDescent="0.25">
      <c r="A85" s="5"/>
      <c r="B85" s="5"/>
      <c r="C85" s="5"/>
      <c r="D85" s="15" t="s">
        <v>28</v>
      </c>
      <c r="E85" s="17" t="s">
        <v>29</v>
      </c>
      <c r="F85" s="43">
        <v>12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15" t="s">
        <v>30</v>
      </c>
      <c r="E87" s="19" t="s">
        <v>31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42">
        <f>SUM(D2:D81)</f>
        <v>3240</v>
      </c>
      <c r="F88" s="42">
        <f>SUM(E82:P82)</f>
        <v>3240</v>
      </c>
      <c r="G88" s="37" t="s">
        <v>32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6.5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6.5" thickBot="1" x14ac:dyDescent="0.3">
      <c r="A90" s="5"/>
      <c r="B90" s="5"/>
      <c r="C90" s="5"/>
      <c r="D90" s="15" t="s">
        <v>33</v>
      </c>
      <c r="E90" s="41">
        <f>COUNT(B2:B81)</f>
        <v>80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1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15" t="s">
        <v>34</v>
      </c>
      <c r="E92" s="6" t="s">
        <v>35</v>
      </c>
      <c r="F92" s="6" t="s">
        <v>36</v>
      </c>
      <c r="G92" s="6" t="s">
        <v>37</v>
      </c>
      <c r="H92" s="6" t="s">
        <v>38</v>
      </c>
      <c r="I92" s="6" t="s">
        <v>39</v>
      </c>
      <c r="J92" s="6" t="s">
        <v>40</v>
      </c>
      <c r="K92" s="6" t="s">
        <v>41</v>
      </c>
      <c r="L92" s="6" t="s">
        <v>42</v>
      </c>
      <c r="M92" s="6" t="s">
        <v>43</v>
      </c>
      <c r="N92" s="6" t="s">
        <v>44</v>
      </c>
      <c r="O92" s="6" t="s">
        <v>45</v>
      </c>
      <c r="P92" s="6" t="s">
        <v>46</v>
      </c>
      <c r="Q92" s="5"/>
      <c r="R92" s="5"/>
    </row>
    <row r="93" spans="1:18" x14ac:dyDescent="0.25">
      <c r="A93" s="5"/>
      <c r="B93" s="5"/>
      <c r="C93" s="5"/>
      <c r="D93" s="5"/>
      <c r="E93" s="24">
        <f>COUNT(E$2:E$81)</f>
        <v>7</v>
      </c>
      <c r="F93" s="24">
        <f t="shared" ref="F93:P93" si="29">COUNT(F$2:F$81)</f>
        <v>7</v>
      </c>
      <c r="G93" s="24">
        <f t="shared" si="29"/>
        <v>7</v>
      </c>
      <c r="H93" s="24">
        <f t="shared" si="29"/>
        <v>7</v>
      </c>
      <c r="I93" s="24">
        <f t="shared" si="29"/>
        <v>7</v>
      </c>
      <c r="J93" s="24">
        <f t="shared" si="29"/>
        <v>7</v>
      </c>
      <c r="K93" s="24">
        <f t="shared" si="29"/>
        <v>7</v>
      </c>
      <c r="L93" s="24">
        <f t="shared" si="29"/>
        <v>7</v>
      </c>
      <c r="M93" s="24">
        <f t="shared" si="29"/>
        <v>6</v>
      </c>
      <c r="N93" s="24">
        <f t="shared" si="29"/>
        <v>6</v>
      </c>
      <c r="O93" s="24">
        <f t="shared" si="29"/>
        <v>6</v>
      </c>
      <c r="P93" s="24">
        <f t="shared" si="29"/>
        <v>6</v>
      </c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15" t="s">
        <v>30</v>
      </c>
      <c r="E95" s="21" t="s">
        <v>47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24">
        <f>E90</f>
        <v>80</v>
      </c>
      <c r="F96" s="24">
        <f>SUM(E93:P93)</f>
        <v>80</v>
      </c>
      <c r="G96" s="37" t="s">
        <v>32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2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7.25" thickBot="1" x14ac:dyDescent="0.35">
      <c r="A98" s="5"/>
      <c r="B98" s="5"/>
      <c r="C98" s="5"/>
      <c r="D98" s="5"/>
      <c r="E98" s="5" t="s">
        <v>48</v>
      </c>
      <c r="F98" s="5" t="s">
        <v>49</v>
      </c>
      <c r="G98" s="5" t="s">
        <v>50</v>
      </c>
      <c r="H98" s="5" t="s">
        <v>51</v>
      </c>
      <c r="I98" s="5" t="s">
        <v>52</v>
      </c>
      <c r="J98" s="5" t="s">
        <v>53</v>
      </c>
      <c r="K98" s="5" t="s">
        <v>54</v>
      </c>
      <c r="L98" s="5" t="s">
        <v>55</v>
      </c>
      <c r="M98" s="5" t="s">
        <v>56</v>
      </c>
      <c r="N98" s="5" t="s">
        <v>57</v>
      </c>
      <c r="O98" s="5" t="s">
        <v>58</v>
      </c>
      <c r="P98" s="5" t="s">
        <v>59</v>
      </c>
      <c r="Q98" s="6" t="s">
        <v>60</v>
      </c>
      <c r="R98" s="5"/>
    </row>
    <row r="99" spans="1:18" ht="16.5" thickBot="1" x14ac:dyDescent="0.3">
      <c r="A99" s="5"/>
      <c r="B99" s="5"/>
      <c r="C99" s="5"/>
      <c r="D99" s="6" t="s">
        <v>61</v>
      </c>
      <c r="E99" s="24">
        <f>E83/E93</f>
        <v>16514.285714285714</v>
      </c>
      <c r="F99" s="24">
        <f>F83/F93</f>
        <v>15841.285714285714</v>
      </c>
      <c r="G99" s="24">
        <f t="shared" ref="G99:P99" si="30">G83/G93</f>
        <v>14265.142857142857</v>
      </c>
      <c r="H99" s="24">
        <f t="shared" si="30"/>
        <v>12516.571428571429</v>
      </c>
      <c r="I99" s="24">
        <f t="shared" si="30"/>
        <v>10491.571428571429</v>
      </c>
      <c r="J99" s="24">
        <f t="shared" si="30"/>
        <v>6977.2857142857147</v>
      </c>
      <c r="K99" s="24">
        <f t="shared" si="30"/>
        <v>6062.2857142857147</v>
      </c>
      <c r="L99" s="24">
        <f t="shared" si="30"/>
        <v>6851.5714285714284</v>
      </c>
      <c r="M99" s="24">
        <f t="shared" si="30"/>
        <v>9282.6666666666661</v>
      </c>
      <c r="N99" s="24">
        <f t="shared" si="30"/>
        <v>12060.166666666666</v>
      </c>
      <c r="O99" s="24">
        <f t="shared" si="30"/>
        <v>12696</v>
      </c>
      <c r="P99" s="24">
        <f t="shared" si="30"/>
        <v>11008.166666666666</v>
      </c>
      <c r="Q99" s="41">
        <f>SUM(E99:P99)</f>
        <v>134567</v>
      </c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38"/>
      <c r="D103" s="34" t="s">
        <v>72</v>
      </c>
      <c r="E103" s="24">
        <f>(12/(E90*(E90+1))*(Q99))-3*(E90+1)</f>
        <v>6.1981481481481637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2"/>
      <c r="D104" s="28" t="s">
        <v>74</v>
      </c>
      <c r="E104" s="24">
        <f>CHIINV(0.05,11)</f>
        <v>19.675137572682498</v>
      </c>
      <c r="F104" s="44" t="s">
        <v>71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39" t="s">
        <v>70</v>
      </c>
      <c r="E106" s="24"/>
      <c r="F106" s="24"/>
      <c r="G106" s="24"/>
      <c r="H106" s="24"/>
      <c r="I106" s="24"/>
      <c r="J106" s="24"/>
      <c r="K106" s="24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40" t="s">
        <v>62</v>
      </c>
      <c r="E107" s="24"/>
      <c r="F107" s="24"/>
      <c r="G107" s="1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45"/>
      <c r="D109" s="46" t="s">
        <v>73</v>
      </c>
      <c r="E109" s="47"/>
      <c r="F109" s="47"/>
      <c r="G109" s="47"/>
      <c r="H109" s="47"/>
      <c r="I109" s="47"/>
      <c r="J109" s="47"/>
      <c r="K109" s="47"/>
      <c r="L109" s="48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L110" s="5"/>
      <c r="M110" s="5"/>
      <c r="N110" s="5"/>
      <c r="O110" s="5"/>
      <c r="P110" s="5"/>
      <c r="Q110" s="5"/>
      <c r="R110" s="5"/>
    </row>
  </sheetData>
  <sortState ref="A2:D8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Dades</vt:lpstr>
      <vt:lpstr>Test de Daniel</vt:lpstr>
      <vt:lpstr>Test K-W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JULIÀ MELIS</dc:creator>
  <cp:lastModifiedBy>UB</cp:lastModifiedBy>
  <dcterms:created xsi:type="dcterms:W3CDTF">2018-09-23T23:33:17Z</dcterms:created>
  <dcterms:modified xsi:type="dcterms:W3CDTF">2019-01-17T11:34:07Z</dcterms:modified>
</cp:coreProperties>
</file>