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amen SÈRIES TEMPORALS\1. Anàlisi Determinista\"/>
    </mc:Choice>
  </mc:AlternateContent>
  <bookViews>
    <workbookView xWindow="0" yWindow="465" windowWidth="28800" windowHeight="17535" activeTab="1"/>
  </bookViews>
  <sheets>
    <sheet name="Dades" sheetId="3" r:id="rId1"/>
    <sheet name="1. Mètode Ingenu (Opcional)" sheetId="10" r:id="rId2"/>
    <sheet name="2. Dobles mitjanes mòbils (DMM)" sheetId="7" r:id="rId3"/>
    <sheet name="3. Allisat exponencial de Holt" sheetId="8" r:id="rId4"/>
    <sheet name="4. Tendència lineal" sheetId="4" r:id="rId5"/>
  </sheets>
  <definedNames>
    <definedName name="_xlnm._FilterDatabase" localSheetId="0" hidden="1">Dades!$A$1:$B$81</definedName>
  </definedNames>
  <calcPr calcId="162913"/>
</workbook>
</file>

<file path=xl/calcChain.xml><?xml version="1.0" encoding="utf-8"?>
<calcChain xmlns="http://schemas.openxmlformats.org/spreadsheetml/2006/main">
  <c r="D2" i="4" l="1"/>
  <c r="D76" i="10" l="1"/>
  <c r="D77" i="10"/>
  <c r="E77" i="10" s="1"/>
  <c r="F77" i="10" s="1"/>
  <c r="H77" i="10" s="1"/>
  <c r="D78" i="10"/>
  <c r="D79" i="10"/>
  <c r="E79" i="10" s="1"/>
  <c r="G79" i="10" s="1"/>
  <c r="D80" i="10"/>
  <c r="D81" i="10"/>
  <c r="E81" i="10" s="1"/>
  <c r="G81" i="10" s="1"/>
  <c r="D82" i="10"/>
  <c r="D75" i="10"/>
  <c r="E75" i="10"/>
  <c r="G75" i="10" s="1"/>
  <c r="E82" i="10"/>
  <c r="G82" i="10" s="1"/>
  <c r="D4" i="10"/>
  <c r="D5" i="10"/>
  <c r="D6" i="10"/>
  <c r="D7" i="10"/>
  <c r="E7" i="10" s="1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E23" i="10" s="1"/>
  <c r="D24" i="10"/>
  <c r="D25" i="10"/>
  <c r="D26" i="10"/>
  <c r="E26" i="10" s="1"/>
  <c r="D27" i="10"/>
  <c r="E27" i="10" s="1"/>
  <c r="D28" i="10"/>
  <c r="D29" i="10"/>
  <c r="D30" i="10"/>
  <c r="E30" i="10" s="1"/>
  <c r="D31" i="10"/>
  <c r="E31" i="10" s="1"/>
  <c r="D32" i="10"/>
  <c r="D33" i="10"/>
  <c r="D34" i="10"/>
  <c r="E34" i="10" s="1"/>
  <c r="D35" i="10"/>
  <c r="E35" i="10" s="1"/>
  <c r="D36" i="10"/>
  <c r="D37" i="10"/>
  <c r="D38" i="10"/>
  <c r="D39" i="10"/>
  <c r="D40" i="10"/>
  <c r="D41" i="10"/>
  <c r="D42" i="10"/>
  <c r="D43" i="10"/>
  <c r="E43" i="10" s="1"/>
  <c r="D44" i="10"/>
  <c r="D45" i="10"/>
  <c r="D46" i="10"/>
  <c r="D47" i="10"/>
  <c r="E47" i="10" s="1"/>
  <c r="D48" i="10"/>
  <c r="D49" i="10"/>
  <c r="D50" i="10"/>
  <c r="D51" i="10"/>
  <c r="E51" i="10" s="1"/>
  <c r="D52" i="10"/>
  <c r="D53" i="10"/>
  <c r="D54" i="10"/>
  <c r="E54" i="10" s="1"/>
  <c r="D55" i="10"/>
  <c r="E55" i="10" s="1"/>
  <c r="D56" i="10"/>
  <c r="D57" i="10"/>
  <c r="D58" i="10"/>
  <c r="E58" i="10" s="1"/>
  <c r="G58" i="10" s="1"/>
  <c r="D59" i="10"/>
  <c r="E59" i="10" s="1"/>
  <c r="D60" i="10"/>
  <c r="D61" i="10"/>
  <c r="D62" i="10"/>
  <c r="D63" i="10"/>
  <c r="D64" i="10"/>
  <c r="D65" i="10"/>
  <c r="D66" i="10"/>
  <c r="D67" i="10"/>
  <c r="D68" i="10"/>
  <c r="D69" i="10"/>
  <c r="D70" i="10"/>
  <c r="D71" i="10"/>
  <c r="E71" i="10" s="1"/>
  <c r="D72" i="10"/>
  <c r="E72" i="10" s="1"/>
  <c r="D73" i="10"/>
  <c r="D3" i="10"/>
  <c r="E3" i="10" s="1"/>
  <c r="E78" i="10"/>
  <c r="G78" i="10" s="1"/>
  <c r="E80" i="10"/>
  <c r="E76" i="10"/>
  <c r="E73" i="10"/>
  <c r="G73" i="10" s="1"/>
  <c r="E70" i="10"/>
  <c r="G70" i="10" s="1"/>
  <c r="F69" i="10"/>
  <c r="H69" i="10" s="1"/>
  <c r="E69" i="10"/>
  <c r="G69" i="10" s="1"/>
  <c r="E68" i="10"/>
  <c r="E67" i="10"/>
  <c r="E66" i="10"/>
  <c r="G66" i="10" s="1"/>
  <c r="E65" i="10"/>
  <c r="G65" i="10" s="1"/>
  <c r="E64" i="10"/>
  <c r="E63" i="10"/>
  <c r="E62" i="10"/>
  <c r="G62" i="10" s="1"/>
  <c r="E61" i="10"/>
  <c r="G61" i="10" s="1"/>
  <c r="E60" i="10"/>
  <c r="E57" i="10"/>
  <c r="G57" i="10" s="1"/>
  <c r="E56" i="10"/>
  <c r="E53" i="10"/>
  <c r="G53" i="10" s="1"/>
  <c r="E52" i="10"/>
  <c r="F52" i="10" s="1"/>
  <c r="H52" i="10" s="1"/>
  <c r="E50" i="10"/>
  <c r="E49" i="10"/>
  <c r="G49" i="10" s="1"/>
  <c r="E48" i="10"/>
  <c r="F48" i="10" s="1"/>
  <c r="H48" i="10" s="1"/>
  <c r="E46" i="10"/>
  <c r="E45" i="10"/>
  <c r="G45" i="10" s="1"/>
  <c r="E44" i="10"/>
  <c r="F44" i="10" s="1"/>
  <c r="H44" i="10" s="1"/>
  <c r="E42" i="10"/>
  <c r="F41" i="10"/>
  <c r="H41" i="10" s="1"/>
  <c r="E41" i="10"/>
  <c r="G41" i="10" s="1"/>
  <c r="E40" i="10"/>
  <c r="F40" i="10" s="1"/>
  <c r="H40" i="10" s="1"/>
  <c r="E39" i="10"/>
  <c r="E38" i="10"/>
  <c r="E37" i="10"/>
  <c r="G37" i="10" s="1"/>
  <c r="E36" i="10"/>
  <c r="F36" i="10" s="1"/>
  <c r="H36" i="10" s="1"/>
  <c r="E33" i="10"/>
  <c r="G33" i="10" s="1"/>
  <c r="E32" i="10"/>
  <c r="F32" i="10" s="1"/>
  <c r="H32" i="10" s="1"/>
  <c r="E29" i="10"/>
  <c r="G29" i="10" s="1"/>
  <c r="E28" i="10"/>
  <c r="F28" i="10" s="1"/>
  <c r="H28" i="10" s="1"/>
  <c r="E25" i="10"/>
  <c r="G25" i="10" s="1"/>
  <c r="G24" i="10"/>
  <c r="E24" i="10"/>
  <c r="F24" i="10" s="1"/>
  <c r="H24" i="10" s="1"/>
  <c r="E22" i="10"/>
  <c r="F21" i="10"/>
  <c r="H21" i="10" s="1"/>
  <c r="E21" i="10"/>
  <c r="G21" i="10" s="1"/>
  <c r="E20" i="10"/>
  <c r="F20" i="10" s="1"/>
  <c r="H20" i="10" s="1"/>
  <c r="E19" i="10"/>
  <c r="E18" i="10"/>
  <c r="E17" i="10"/>
  <c r="G17" i="10" s="1"/>
  <c r="E16" i="10"/>
  <c r="F16" i="10" s="1"/>
  <c r="H16" i="10" s="1"/>
  <c r="E15" i="10"/>
  <c r="E14" i="10"/>
  <c r="E13" i="10"/>
  <c r="G13" i="10" s="1"/>
  <c r="E12" i="10"/>
  <c r="F12" i="10" s="1"/>
  <c r="H12" i="10" s="1"/>
  <c r="E11" i="10"/>
  <c r="E10" i="10"/>
  <c r="E9" i="10"/>
  <c r="G9" i="10" s="1"/>
  <c r="G8" i="10"/>
  <c r="E8" i="10"/>
  <c r="F8" i="10" s="1"/>
  <c r="H8" i="10" s="1"/>
  <c r="E6" i="10"/>
  <c r="F5" i="10"/>
  <c r="H5" i="10" s="1"/>
  <c r="E5" i="10"/>
  <c r="G5" i="10" s="1"/>
  <c r="E4" i="10"/>
  <c r="F4" i="10" s="1"/>
  <c r="H4" i="10" s="1"/>
  <c r="H90" i="4"/>
  <c r="G90" i="4"/>
  <c r="F90" i="4"/>
  <c r="H86" i="4"/>
  <c r="G86" i="4"/>
  <c r="F86" i="4"/>
  <c r="F7" i="4"/>
  <c r="H7" i="4" s="1"/>
  <c r="F10" i="4"/>
  <c r="H10" i="4" s="1"/>
  <c r="F13" i="4"/>
  <c r="H13" i="4" s="1"/>
  <c r="F23" i="4"/>
  <c r="H23" i="4" s="1"/>
  <c r="F26" i="4"/>
  <c r="H26" i="4" s="1"/>
  <c r="F29" i="4"/>
  <c r="H29" i="4" s="1"/>
  <c r="F39" i="4"/>
  <c r="H39" i="4" s="1"/>
  <c r="F45" i="4"/>
  <c r="H45" i="4" s="1"/>
  <c r="F55" i="4"/>
  <c r="H55" i="4" s="1"/>
  <c r="F71" i="4"/>
  <c r="H71" i="4" s="1"/>
  <c r="F78" i="4"/>
  <c r="H78" i="4" s="1"/>
  <c r="E6" i="4"/>
  <c r="E10" i="4"/>
  <c r="G10" i="4" s="1"/>
  <c r="E14" i="4"/>
  <c r="E22" i="4"/>
  <c r="E25" i="4"/>
  <c r="E26" i="4"/>
  <c r="G26" i="4" s="1"/>
  <c r="E30" i="4"/>
  <c r="E38" i="4"/>
  <c r="E42" i="4"/>
  <c r="G42" i="4" s="1"/>
  <c r="E46" i="4"/>
  <c r="E49" i="4"/>
  <c r="E53" i="4"/>
  <c r="G53" i="4" s="1"/>
  <c r="E54" i="4"/>
  <c r="E57" i="4"/>
  <c r="E58" i="4"/>
  <c r="G58" i="4" s="1"/>
  <c r="E62" i="4"/>
  <c r="E70" i="4"/>
  <c r="F70" i="4" s="1"/>
  <c r="H70" i="4" s="1"/>
  <c r="E75" i="4"/>
  <c r="G75" i="4" s="1"/>
  <c r="E79" i="4"/>
  <c r="F79" i="4" s="1"/>
  <c r="H79" i="4" s="1"/>
  <c r="E82" i="4"/>
  <c r="F82" i="4" s="1"/>
  <c r="H82" i="4" s="1"/>
  <c r="D3" i="4"/>
  <c r="E3" i="4" s="1"/>
  <c r="D4" i="4"/>
  <c r="E4" i="4" s="1"/>
  <c r="D5" i="4"/>
  <c r="E5" i="4" s="1"/>
  <c r="G5" i="4" s="1"/>
  <c r="D6" i="4"/>
  <c r="D7" i="4"/>
  <c r="E7" i="4" s="1"/>
  <c r="G7" i="4" s="1"/>
  <c r="D8" i="4"/>
  <c r="E8" i="4" s="1"/>
  <c r="D9" i="4"/>
  <c r="E9" i="4" s="1"/>
  <c r="D10" i="4"/>
  <c r="D11" i="4"/>
  <c r="E11" i="4" s="1"/>
  <c r="D12" i="4"/>
  <c r="E12" i="4" s="1"/>
  <c r="D13" i="4"/>
  <c r="E13" i="4" s="1"/>
  <c r="G13" i="4" s="1"/>
  <c r="D14" i="4"/>
  <c r="D15" i="4"/>
  <c r="E15" i="4" s="1"/>
  <c r="G15" i="4" s="1"/>
  <c r="D16" i="4"/>
  <c r="E16" i="4" s="1"/>
  <c r="D17" i="4"/>
  <c r="E17" i="4" s="1"/>
  <c r="D18" i="4"/>
  <c r="E18" i="4" s="1"/>
  <c r="G18" i="4" s="1"/>
  <c r="D19" i="4"/>
  <c r="E19" i="4" s="1"/>
  <c r="D20" i="4"/>
  <c r="E20" i="4" s="1"/>
  <c r="D21" i="4"/>
  <c r="E21" i="4" s="1"/>
  <c r="G21" i="4" s="1"/>
  <c r="D22" i="4"/>
  <c r="D23" i="4"/>
  <c r="E23" i="4" s="1"/>
  <c r="G23" i="4" s="1"/>
  <c r="D24" i="4"/>
  <c r="E24" i="4" s="1"/>
  <c r="D25" i="4"/>
  <c r="D26" i="4"/>
  <c r="D27" i="4"/>
  <c r="E27" i="4" s="1"/>
  <c r="D28" i="4"/>
  <c r="E28" i="4" s="1"/>
  <c r="D29" i="4"/>
  <c r="E29" i="4" s="1"/>
  <c r="G29" i="4" s="1"/>
  <c r="D30" i="4"/>
  <c r="D31" i="4"/>
  <c r="E31" i="4" s="1"/>
  <c r="G31" i="4" s="1"/>
  <c r="D32" i="4"/>
  <c r="E32" i="4" s="1"/>
  <c r="D33" i="4"/>
  <c r="E33" i="4" s="1"/>
  <c r="D34" i="4"/>
  <c r="E34" i="4" s="1"/>
  <c r="G34" i="4" s="1"/>
  <c r="D35" i="4"/>
  <c r="E35" i="4" s="1"/>
  <c r="D36" i="4"/>
  <c r="E36" i="4" s="1"/>
  <c r="D37" i="4"/>
  <c r="E37" i="4" s="1"/>
  <c r="D38" i="4"/>
  <c r="D39" i="4"/>
  <c r="E39" i="4" s="1"/>
  <c r="G39" i="4" s="1"/>
  <c r="D40" i="4"/>
  <c r="E40" i="4" s="1"/>
  <c r="D41" i="4"/>
  <c r="E41" i="4" s="1"/>
  <c r="D42" i="4"/>
  <c r="D43" i="4"/>
  <c r="E43" i="4" s="1"/>
  <c r="D44" i="4"/>
  <c r="E44" i="4" s="1"/>
  <c r="D45" i="4"/>
  <c r="E45" i="4" s="1"/>
  <c r="G45" i="4" s="1"/>
  <c r="D46" i="4"/>
  <c r="D47" i="4"/>
  <c r="E47" i="4" s="1"/>
  <c r="G47" i="4" s="1"/>
  <c r="D48" i="4"/>
  <c r="E48" i="4" s="1"/>
  <c r="D49" i="4"/>
  <c r="D50" i="4"/>
  <c r="E50" i="4" s="1"/>
  <c r="G50" i="4" s="1"/>
  <c r="D51" i="4"/>
  <c r="E51" i="4" s="1"/>
  <c r="D52" i="4"/>
  <c r="E52" i="4" s="1"/>
  <c r="D53" i="4"/>
  <c r="D54" i="4"/>
  <c r="D55" i="4"/>
  <c r="E55" i="4" s="1"/>
  <c r="G55" i="4" s="1"/>
  <c r="D56" i="4"/>
  <c r="E56" i="4" s="1"/>
  <c r="D57" i="4"/>
  <c r="D58" i="4"/>
  <c r="D59" i="4"/>
  <c r="E59" i="4" s="1"/>
  <c r="D60" i="4"/>
  <c r="E60" i="4" s="1"/>
  <c r="D61" i="4"/>
  <c r="E61" i="4" s="1"/>
  <c r="G61" i="4" s="1"/>
  <c r="D62" i="4"/>
  <c r="D63" i="4"/>
  <c r="E63" i="4" s="1"/>
  <c r="G63" i="4" s="1"/>
  <c r="D64" i="4"/>
  <c r="E64" i="4" s="1"/>
  <c r="D65" i="4"/>
  <c r="E65" i="4" s="1"/>
  <c r="D66" i="4"/>
  <c r="E66" i="4" s="1"/>
  <c r="G66" i="4" s="1"/>
  <c r="D67" i="4"/>
  <c r="E67" i="4" s="1"/>
  <c r="D68" i="4"/>
  <c r="E68" i="4" s="1"/>
  <c r="D69" i="4"/>
  <c r="E69" i="4" s="1"/>
  <c r="D70" i="4"/>
  <c r="D71" i="4"/>
  <c r="E71" i="4" s="1"/>
  <c r="G71" i="4" s="1"/>
  <c r="D72" i="4"/>
  <c r="E72" i="4" s="1"/>
  <c r="D73" i="4"/>
  <c r="E73" i="4" s="1"/>
  <c r="D75" i="4"/>
  <c r="D76" i="4"/>
  <c r="E76" i="4" s="1"/>
  <c r="D77" i="4"/>
  <c r="E77" i="4" s="1"/>
  <c r="D78" i="4"/>
  <c r="E78" i="4" s="1"/>
  <c r="G78" i="4" s="1"/>
  <c r="D79" i="4"/>
  <c r="D80" i="4"/>
  <c r="E80" i="4" s="1"/>
  <c r="G80" i="4" s="1"/>
  <c r="D81" i="4"/>
  <c r="E81" i="4" s="1"/>
  <c r="D82" i="4"/>
  <c r="E2" i="4"/>
  <c r="F2" i="4" s="1"/>
  <c r="H2" i="4" s="1"/>
  <c r="F53" i="10" l="1"/>
  <c r="H53" i="10" s="1"/>
  <c r="F25" i="10"/>
  <c r="H25" i="10" s="1"/>
  <c r="F9" i="10"/>
  <c r="H9" i="10" s="1"/>
  <c r="F37" i="10"/>
  <c r="H37" i="10" s="1"/>
  <c r="G40" i="10"/>
  <c r="F61" i="10"/>
  <c r="H61" i="10" s="1"/>
  <c r="G77" i="10"/>
  <c r="F78" i="10"/>
  <c r="H78" i="10" s="1"/>
  <c r="F81" i="10"/>
  <c r="H81" i="10" s="1"/>
  <c r="F82" i="10"/>
  <c r="H82" i="10" s="1"/>
  <c r="F17" i="10"/>
  <c r="H17" i="10" s="1"/>
  <c r="F29" i="10"/>
  <c r="H29" i="10" s="1"/>
  <c r="G32" i="10"/>
  <c r="F49" i="10"/>
  <c r="H49" i="10" s="1"/>
  <c r="F65" i="10"/>
  <c r="H65" i="10" s="1"/>
  <c r="F13" i="10"/>
  <c r="H13" i="10" s="1"/>
  <c r="G16" i="10"/>
  <c r="F33" i="10"/>
  <c r="H33" i="10" s="1"/>
  <c r="F45" i="10"/>
  <c r="H45" i="10" s="1"/>
  <c r="G48" i="10"/>
  <c r="F57" i="10"/>
  <c r="H57" i="10" s="1"/>
  <c r="F73" i="10"/>
  <c r="H73" i="10" s="1"/>
  <c r="G14" i="10"/>
  <c r="F14" i="10"/>
  <c r="H14" i="10" s="1"/>
  <c r="G27" i="10"/>
  <c r="F27" i="10"/>
  <c r="H27" i="10" s="1"/>
  <c r="G30" i="10"/>
  <c r="F30" i="10"/>
  <c r="H30" i="10" s="1"/>
  <c r="G43" i="10"/>
  <c r="F43" i="10"/>
  <c r="H43" i="10" s="1"/>
  <c r="G46" i="10"/>
  <c r="F46" i="10"/>
  <c r="H46" i="10" s="1"/>
  <c r="F56" i="10"/>
  <c r="H56" i="10" s="1"/>
  <c r="G56" i="10"/>
  <c r="G67" i="10"/>
  <c r="F67" i="10"/>
  <c r="H67" i="10" s="1"/>
  <c r="F72" i="10"/>
  <c r="H72" i="10" s="1"/>
  <c r="G72" i="10"/>
  <c r="G80" i="10"/>
  <c r="F80" i="10"/>
  <c r="H80" i="10" s="1"/>
  <c r="G4" i="10"/>
  <c r="G15" i="10"/>
  <c r="F15" i="10"/>
  <c r="H15" i="10" s="1"/>
  <c r="G18" i="10"/>
  <c r="F18" i="10"/>
  <c r="H18" i="10" s="1"/>
  <c r="G20" i="10"/>
  <c r="G31" i="10"/>
  <c r="F31" i="10"/>
  <c r="H31" i="10" s="1"/>
  <c r="G34" i="10"/>
  <c r="F34" i="10"/>
  <c r="H34" i="10" s="1"/>
  <c r="G36" i="10"/>
  <c r="G47" i="10"/>
  <c r="F47" i="10"/>
  <c r="H47" i="10" s="1"/>
  <c r="G50" i="10"/>
  <c r="F50" i="10"/>
  <c r="H50" i="10" s="1"/>
  <c r="G52" i="10"/>
  <c r="G63" i="10"/>
  <c r="F63" i="10"/>
  <c r="H63" i="10" s="1"/>
  <c r="F68" i="10"/>
  <c r="H68" i="10" s="1"/>
  <c r="G68" i="10"/>
  <c r="G3" i="10"/>
  <c r="F3" i="10"/>
  <c r="H3" i="10" s="1"/>
  <c r="G19" i="10"/>
  <c r="F19" i="10"/>
  <c r="H19" i="10" s="1"/>
  <c r="G38" i="10"/>
  <c r="F38" i="10"/>
  <c r="H38" i="10" s="1"/>
  <c r="G59" i="10"/>
  <c r="F59" i="10"/>
  <c r="H59" i="10" s="1"/>
  <c r="G11" i="10"/>
  <c r="F11" i="10"/>
  <c r="H11" i="10" s="1"/>
  <c r="G6" i="10"/>
  <c r="F6" i="10"/>
  <c r="H6" i="10" s="1"/>
  <c r="G22" i="10"/>
  <c r="F22" i="10"/>
  <c r="H22" i="10" s="1"/>
  <c r="G35" i="10"/>
  <c r="F35" i="10"/>
  <c r="H35" i="10" s="1"/>
  <c r="G51" i="10"/>
  <c r="F51" i="10"/>
  <c r="H51" i="10" s="1"/>
  <c r="G54" i="10"/>
  <c r="F54" i="10"/>
  <c r="H54" i="10" s="1"/>
  <c r="F64" i="10"/>
  <c r="H64" i="10" s="1"/>
  <c r="G64" i="10"/>
  <c r="G76" i="10"/>
  <c r="G90" i="10" s="1"/>
  <c r="F76" i="10"/>
  <c r="H76" i="10" s="1"/>
  <c r="G7" i="10"/>
  <c r="F7" i="10"/>
  <c r="H7" i="10" s="1"/>
  <c r="G10" i="10"/>
  <c r="F10" i="10"/>
  <c r="H10" i="10" s="1"/>
  <c r="G12" i="10"/>
  <c r="G23" i="10"/>
  <c r="F23" i="10"/>
  <c r="H23" i="10" s="1"/>
  <c r="G26" i="10"/>
  <c r="F26" i="10"/>
  <c r="H26" i="10" s="1"/>
  <c r="G28" i="10"/>
  <c r="G39" i="10"/>
  <c r="F39" i="10"/>
  <c r="H39" i="10" s="1"/>
  <c r="G42" i="10"/>
  <c r="F42" i="10"/>
  <c r="H42" i="10" s="1"/>
  <c r="G44" i="10"/>
  <c r="G55" i="10"/>
  <c r="F55" i="10"/>
  <c r="H55" i="10" s="1"/>
  <c r="F60" i="10"/>
  <c r="H60" i="10" s="1"/>
  <c r="G60" i="10"/>
  <c r="G71" i="10"/>
  <c r="F71" i="10"/>
  <c r="H71" i="10" s="1"/>
  <c r="F58" i="10"/>
  <c r="H58" i="10" s="1"/>
  <c r="F62" i="10"/>
  <c r="H62" i="10" s="1"/>
  <c r="F66" i="10"/>
  <c r="H66" i="10" s="1"/>
  <c r="F70" i="10"/>
  <c r="H70" i="10" s="1"/>
  <c r="F75" i="10"/>
  <c r="F79" i="10"/>
  <c r="H79" i="10" s="1"/>
  <c r="F65" i="4"/>
  <c r="H65" i="4" s="1"/>
  <c r="G65" i="4"/>
  <c r="F41" i="4"/>
  <c r="H41" i="4" s="1"/>
  <c r="G41" i="4"/>
  <c r="F33" i="4"/>
  <c r="H33" i="4" s="1"/>
  <c r="G33" i="4"/>
  <c r="F17" i="4"/>
  <c r="H17" i="4" s="1"/>
  <c r="G17" i="4"/>
  <c r="F81" i="4"/>
  <c r="H81" i="4" s="1"/>
  <c r="G81" i="4"/>
  <c r="F77" i="4"/>
  <c r="H77" i="4" s="1"/>
  <c r="G77" i="4"/>
  <c r="F64" i="4"/>
  <c r="H64" i="4" s="1"/>
  <c r="G64" i="4"/>
  <c r="F60" i="4"/>
  <c r="H60" i="4" s="1"/>
  <c r="G60" i="4"/>
  <c r="F48" i="4"/>
  <c r="H48" i="4" s="1"/>
  <c r="G48" i="4"/>
  <c r="F44" i="4"/>
  <c r="H44" i="4" s="1"/>
  <c r="G44" i="4"/>
  <c r="F36" i="4"/>
  <c r="H36" i="4" s="1"/>
  <c r="G36" i="4"/>
  <c r="F32" i="4"/>
  <c r="H32" i="4" s="1"/>
  <c r="G32" i="4"/>
  <c r="F20" i="4"/>
  <c r="H20" i="4" s="1"/>
  <c r="G20" i="4"/>
  <c r="F12" i="4"/>
  <c r="H12" i="4" s="1"/>
  <c r="G12" i="4"/>
  <c r="F4" i="4"/>
  <c r="H4" i="4" s="1"/>
  <c r="G4" i="4"/>
  <c r="F73" i="4"/>
  <c r="H73" i="4" s="1"/>
  <c r="G73" i="4"/>
  <c r="G69" i="4"/>
  <c r="F69" i="4"/>
  <c r="H69" i="4" s="1"/>
  <c r="G37" i="4"/>
  <c r="F37" i="4"/>
  <c r="H37" i="4" s="1"/>
  <c r="F9" i="4"/>
  <c r="H9" i="4" s="1"/>
  <c r="G9" i="4"/>
  <c r="F68" i="4"/>
  <c r="H68" i="4" s="1"/>
  <c r="G68" i="4"/>
  <c r="F52" i="4"/>
  <c r="H52" i="4" s="1"/>
  <c r="G52" i="4"/>
  <c r="F28" i="4"/>
  <c r="H28" i="4" s="1"/>
  <c r="G28" i="4"/>
  <c r="F72" i="4"/>
  <c r="H72" i="4" s="1"/>
  <c r="G72" i="4"/>
  <c r="F56" i="4"/>
  <c r="H56" i="4" s="1"/>
  <c r="G56" i="4"/>
  <c r="F40" i="4"/>
  <c r="H40" i="4" s="1"/>
  <c r="G40" i="4"/>
  <c r="F24" i="4"/>
  <c r="H24" i="4" s="1"/>
  <c r="G24" i="4"/>
  <c r="F16" i="4"/>
  <c r="H16" i="4" s="1"/>
  <c r="G16" i="4"/>
  <c r="F8" i="4"/>
  <c r="H8" i="4" s="1"/>
  <c r="G8" i="4"/>
  <c r="F57" i="4"/>
  <c r="H57" i="4" s="1"/>
  <c r="G57" i="4"/>
  <c r="F49" i="4"/>
  <c r="H49" i="4" s="1"/>
  <c r="G49" i="4"/>
  <c r="G2" i="4"/>
  <c r="F61" i="4"/>
  <c r="H61" i="4" s="1"/>
  <c r="F50" i="4"/>
  <c r="H50" i="4" s="1"/>
  <c r="F18" i="4"/>
  <c r="H18" i="4" s="1"/>
  <c r="G76" i="4"/>
  <c r="F76" i="4"/>
  <c r="H76" i="4" s="1"/>
  <c r="G67" i="4"/>
  <c r="F67" i="4"/>
  <c r="H67" i="4" s="1"/>
  <c r="G59" i="4"/>
  <c r="F59" i="4"/>
  <c r="H59" i="4" s="1"/>
  <c r="G51" i="4"/>
  <c r="F51" i="4"/>
  <c r="H51" i="4" s="1"/>
  <c r="G43" i="4"/>
  <c r="F43" i="4"/>
  <c r="H43" i="4" s="1"/>
  <c r="G35" i="4"/>
  <c r="F35" i="4"/>
  <c r="H35" i="4" s="1"/>
  <c r="G27" i="4"/>
  <c r="F27" i="4"/>
  <c r="H27" i="4" s="1"/>
  <c r="G19" i="4"/>
  <c r="F19" i="4"/>
  <c r="H19" i="4" s="1"/>
  <c r="G11" i="4"/>
  <c r="F11" i="4"/>
  <c r="H11" i="4" s="1"/>
  <c r="G3" i="4"/>
  <c r="F3" i="4"/>
  <c r="H3" i="4" s="1"/>
  <c r="F62" i="4"/>
  <c r="H62" i="4" s="1"/>
  <c r="G62" i="4"/>
  <c r="F54" i="4"/>
  <c r="H54" i="4" s="1"/>
  <c r="G54" i="4"/>
  <c r="F80" i="4"/>
  <c r="H80" i="4" s="1"/>
  <c r="F58" i="4"/>
  <c r="H58" i="4" s="1"/>
  <c r="F47" i="4"/>
  <c r="H47" i="4" s="1"/>
  <c r="F15" i="4"/>
  <c r="H15" i="4" s="1"/>
  <c r="F5" i="4"/>
  <c r="H5" i="4" s="1"/>
  <c r="F46" i="4"/>
  <c r="H46" i="4" s="1"/>
  <c r="G46" i="4"/>
  <c r="F25" i="4"/>
  <c r="H25" i="4" s="1"/>
  <c r="G25" i="4"/>
  <c r="F6" i="4"/>
  <c r="H6" i="4" s="1"/>
  <c r="G6" i="4"/>
  <c r="F34" i="4"/>
  <c r="H34" i="4" s="1"/>
  <c r="G82" i="4"/>
  <c r="G70" i="4"/>
  <c r="F38" i="4"/>
  <c r="H38" i="4" s="1"/>
  <c r="G38" i="4"/>
  <c r="F14" i="4"/>
  <c r="H14" i="4" s="1"/>
  <c r="G14" i="4"/>
  <c r="F66" i="4"/>
  <c r="H66" i="4" s="1"/>
  <c r="F30" i="4"/>
  <c r="H30" i="4" s="1"/>
  <c r="G30" i="4"/>
  <c r="F22" i="4"/>
  <c r="H22" i="4" s="1"/>
  <c r="G22" i="4"/>
  <c r="F75" i="4"/>
  <c r="H75" i="4" s="1"/>
  <c r="F63" i="4"/>
  <c r="H63" i="4" s="1"/>
  <c r="F53" i="4"/>
  <c r="H53" i="4" s="1"/>
  <c r="F42" i="4"/>
  <c r="H42" i="4" s="1"/>
  <c r="F31" i="4"/>
  <c r="H31" i="4" s="1"/>
  <c r="F21" i="4"/>
  <c r="H21" i="4" s="1"/>
  <c r="G79" i="4"/>
  <c r="F86" i="10" l="1"/>
  <c r="H86" i="10"/>
  <c r="H75" i="10"/>
  <c r="H90" i="10" s="1"/>
  <c r="F90" i="10"/>
  <c r="G86" i="10"/>
  <c r="D17" i="7" l="1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16" i="7"/>
  <c r="D2" i="8"/>
  <c r="F3" i="8" l="1"/>
  <c r="G3" i="8" s="1"/>
  <c r="E43" i="7"/>
  <c r="G43" i="7" s="1"/>
  <c r="E70" i="7"/>
  <c r="E58" i="7"/>
  <c r="G58" i="7" s="1"/>
  <c r="E46" i="7"/>
  <c r="F46" i="7" s="1"/>
  <c r="E42" i="7"/>
  <c r="E30" i="7"/>
  <c r="E34" i="7"/>
  <c r="G34" i="7" s="1"/>
  <c r="E41" i="7"/>
  <c r="E37" i="7"/>
  <c r="E33" i="7"/>
  <c r="E40" i="7"/>
  <c r="G40" i="7" s="1"/>
  <c r="E36" i="7"/>
  <c r="F36" i="7" s="1"/>
  <c r="E32" i="7"/>
  <c r="E39" i="7"/>
  <c r="F39" i="7" s="1"/>
  <c r="E35" i="7"/>
  <c r="G35" i="7" s="1"/>
  <c r="E31" i="7"/>
  <c r="F31" i="7" s="1"/>
  <c r="G36" i="7"/>
  <c r="E66" i="7"/>
  <c r="G66" i="7" s="1"/>
  <c r="E62" i="7"/>
  <c r="F62" i="7" s="1"/>
  <c r="E54" i="7"/>
  <c r="G54" i="7" s="1"/>
  <c r="E50" i="7"/>
  <c r="G50" i="7" s="1"/>
  <c r="E38" i="7"/>
  <c r="F43" i="7"/>
  <c r="G39" i="7"/>
  <c r="E73" i="7"/>
  <c r="G73" i="7" s="1"/>
  <c r="E69" i="7"/>
  <c r="F69" i="7" s="1"/>
  <c r="E65" i="7"/>
  <c r="E61" i="7"/>
  <c r="F61" i="7" s="1"/>
  <c r="E57" i="7"/>
  <c r="G57" i="7" s="1"/>
  <c r="E53" i="7"/>
  <c r="G53" i="7" s="1"/>
  <c r="E49" i="7"/>
  <c r="E45" i="7"/>
  <c r="F45" i="7" s="1"/>
  <c r="F70" i="7"/>
  <c r="G70" i="7"/>
  <c r="F66" i="7"/>
  <c r="G62" i="7"/>
  <c r="F58" i="7"/>
  <c r="G46" i="7"/>
  <c r="G42" i="7"/>
  <c r="F42" i="7"/>
  <c r="F38" i="7"/>
  <c r="G38" i="7"/>
  <c r="F34" i="7"/>
  <c r="F30" i="7"/>
  <c r="G30" i="7"/>
  <c r="E72" i="7"/>
  <c r="E68" i="7"/>
  <c r="G68" i="7" s="1"/>
  <c r="E64" i="7"/>
  <c r="F64" i="7" s="1"/>
  <c r="E60" i="7"/>
  <c r="G60" i="7" s="1"/>
  <c r="E56" i="7"/>
  <c r="G56" i="7" s="1"/>
  <c r="E52" i="7"/>
  <c r="F52" i="7" s="1"/>
  <c r="E48" i="7"/>
  <c r="F48" i="7" s="1"/>
  <c r="E44" i="7"/>
  <c r="F44" i="7" s="1"/>
  <c r="G65" i="7"/>
  <c r="F65" i="7"/>
  <c r="G61" i="7"/>
  <c r="G49" i="7"/>
  <c r="F49" i="7"/>
  <c r="G45" i="7"/>
  <c r="G41" i="7"/>
  <c r="F41" i="7"/>
  <c r="G37" i="7"/>
  <c r="F37" i="7"/>
  <c r="G33" i="7"/>
  <c r="F33" i="7"/>
  <c r="E71" i="7"/>
  <c r="G71" i="7" s="1"/>
  <c r="E67" i="7"/>
  <c r="F67" i="7" s="1"/>
  <c r="E63" i="7"/>
  <c r="F63" i="7" s="1"/>
  <c r="E59" i="7"/>
  <c r="G59" i="7" s="1"/>
  <c r="E55" i="7"/>
  <c r="G55" i="7" s="1"/>
  <c r="E51" i="7"/>
  <c r="F51" i="7" s="1"/>
  <c r="E47" i="7"/>
  <c r="G47" i="7" s="1"/>
  <c r="F72" i="7"/>
  <c r="G72" i="7"/>
  <c r="F56" i="7"/>
  <c r="G32" i="7"/>
  <c r="F32" i="7"/>
  <c r="G44" i="7" l="1"/>
  <c r="F53" i="7"/>
  <c r="H54" i="7" s="1"/>
  <c r="I54" i="7" s="1"/>
  <c r="G69" i="7"/>
  <c r="H71" i="7"/>
  <c r="I71" i="7" s="1"/>
  <c r="F40" i="7"/>
  <c r="H40" i="7"/>
  <c r="I40" i="7" s="1"/>
  <c r="K40" i="7" s="1"/>
  <c r="F35" i="7"/>
  <c r="H44" i="7"/>
  <c r="I44" i="7" s="1"/>
  <c r="H50" i="7"/>
  <c r="I50" i="7" s="1"/>
  <c r="J50" i="7" s="1"/>
  <c r="L50" i="7" s="1"/>
  <c r="H31" i="7"/>
  <c r="I31" i="7" s="1"/>
  <c r="K31" i="7" s="1"/>
  <c r="H39" i="7"/>
  <c r="I39" i="7" s="1"/>
  <c r="H37" i="7"/>
  <c r="I37" i="7" s="1"/>
  <c r="J37" i="7" s="1"/>
  <c r="L37" i="7" s="1"/>
  <c r="I3" i="8"/>
  <c r="H3" i="8"/>
  <c r="J3" i="8" s="1"/>
  <c r="D3" i="8"/>
  <c r="H57" i="7"/>
  <c r="I57" i="7" s="1"/>
  <c r="G63" i="7"/>
  <c r="H64" i="7" s="1"/>
  <c r="I64" i="7" s="1"/>
  <c r="H33" i="7"/>
  <c r="I33" i="7" s="1"/>
  <c r="J33" i="7" s="1"/>
  <c r="L33" i="7" s="1"/>
  <c r="H35" i="7"/>
  <c r="I35" i="7" s="1"/>
  <c r="H43" i="7"/>
  <c r="I43" i="7" s="1"/>
  <c r="J43" i="7" s="1"/>
  <c r="L43" i="7" s="1"/>
  <c r="F54" i="7"/>
  <c r="H55" i="7" s="1"/>
  <c r="I55" i="7" s="1"/>
  <c r="H46" i="7"/>
  <c r="I46" i="7" s="1"/>
  <c r="K46" i="7" s="1"/>
  <c r="H62" i="7"/>
  <c r="I62" i="7" s="1"/>
  <c r="G31" i="7"/>
  <c r="F47" i="7"/>
  <c r="H48" i="7" s="1"/>
  <c r="I48" i="7" s="1"/>
  <c r="G67" i="7"/>
  <c r="H68" i="7" s="1"/>
  <c r="I68" i="7" s="1"/>
  <c r="G51" i="7"/>
  <c r="H52" i="7" s="1"/>
  <c r="I52" i="7" s="1"/>
  <c r="J52" i="7" s="1"/>
  <c r="L52" i="7" s="1"/>
  <c r="H34" i="7"/>
  <c r="I34" i="7" s="1"/>
  <c r="K34" i="7" s="1"/>
  <c r="H42" i="7"/>
  <c r="I42" i="7" s="1"/>
  <c r="H66" i="7"/>
  <c r="I66" i="7" s="1"/>
  <c r="K66" i="7" s="1"/>
  <c r="H45" i="7"/>
  <c r="I45" i="7" s="1"/>
  <c r="K45" i="7" s="1"/>
  <c r="F59" i="7"/>
  <c r="F60" i="7"/>
  <c r="H53" i="7"/>
  <c r="I53" i="7" s="1"/>
  <c r="J46" i="7"/>
  <c r="L46" i="7" s="1"/>
  <c r="K62" i="7"/>
  <c r="J62" i="7"/>
  <c r="L62" i="7" s="1"/>
  <c r="J45" i="7"/>
  <c r="L45" i="7" s="1"/>
  <c r="J57" i="7"/>
  <c r="L57" i="7" s="1"/>
  <c r="K57" i="7"/>
  <c r="K39" i="7"/>
  <c r="J39" i="7"/>
  <c r="L39" i="7" s="1"/>
  <c r="J44" i="7"/>
  <c r="L44" i="7" s="1"/>
  <c r="K44" i="7"/>
  <c r="H60" i="7"/>
  <c r="I60" i="7" s="1"/>
  <c r="H61" i="7"/>
  <c r="I61" i="7" s="1"/>
  <c r="H73" i="7"/>
  <c r="I73" i="7" s="1"/>
  <c r="K50" i="7"/>
  <c r="F57" i="7"/>
  <c r="H58" i="7" s="1"/>
  <c r="I58" i="7" s="1"/>
  <c r="F73" i="7"/>
  <c r="K43" i="7"/>
  <c r="F50" i="7"/>
  <c r="H51" i="7" s="1"/>
  <c r="I51" i="7" s="1"/>
  <c r="H67" i="7"/>
  <c r="I67" i="7" s="1"/>
  <c r="J40" i="7"/>
  <c r="L40" i="7" s="1"/>
  <c r="F55" i="7"/>
  <c r="H56" i="7" s="1"/>
  <c r="I56" i="7" s="1"/>
  <c r="F71" i="7"/>
  <c r="H72" i="7" s="1"/>
  <c r="I72" i="7" s="1"/>
  <c r="G48" i="7"/>
  <c r="H49" i="7" s="1"/>
  <c r="I49" i="7" s="1"/>
  <c r="G64" i="7"/>
  <c r="H65" i="7" s="1"/>
  <c r="I65" i="7" s="1"/>
  <c r="H59" i="7"/>
  <c r="I59" i="7" s="1"/>
  <c r="H32" i="7"/>
  <c r="I32" i="7" s="1"/>
  <c r="H41" i="7"/>
  <c r="I41" i="7" s="1"/>
  <c r="G52" i="7"/>
  <c r="F68" i="7"/>
  <c r="H69" i="7" s="1"/>
  <c r="I69" i="7" s="1"/>
  <c r="K33" i="7"/>
  <c r="K71" i="7"/>
  <c r="J71" i="7"/>
  <c r="L71" i="7" s="1"/>
  <c r="K37" i="7"/>
  <c r="K42" i="7"/>
  <c r="J42" i="7"/>
  <c r="L42" i="7" s="1"/>
  <c r="J66" i="7"/>
  <c r="L66" i="7" s="1"/>
  <c r="K35" i="7"/>
  <c r="J35" i="7"/>
  <c r="L35" i="7" s="1"/>
  <c r="H38" i="7"/>
  <c r="I38" i="7" s="1"/>
  <c r="H70" i="7"/>
  <c r="I70" i="7" s="1"/>
  <c r="H47" i="7"/>
  <c r="I47" i="7" s="1"/>
  <c r="H63" i="7"/>
  <c r="I63" i="7" s="1"/>
  <c r="H36" i="7"/>
  <c r="I36" i="7" s="1"/>
  <c r="K64" i="7" l="1"/>
  <c r="J64" i="7"/>
  <c r="L64" i="7" s="1"/>
  <c r="J34" i="7"/>
  <c r="L34" i="7" s="1"/>
  <c r="J31" i="7"/>
  <c r="E3" i="8"/>
  <c r="F4" i="8" s="1"/>
  <c r="K68" i="7"/>
  <c r="J68" i="7"/>
  <c r="L68" i="7" s="1"/>
  <c r="K52" i="7"/>
  <c r="H76" i="7"/>
  <c r="I76" i="7" s="1"/>
  <c r="H75" i="7"/>
  <c r="J48" i="7"/>
  <c r="L48" i="7" s="1"/>
  <c r="K48" i="7"/>
  <c r="K51" i="7"/>
  <c r="J51" i="7"/>
  <c r="L51" i="7" s="1"/>
  <c r="K58" i="7"/>
  <c r="J58" i="7"/>
  <c r="L58" i="7" s="1"/>
  <c r="K70" i="7"/>
  <c r="J70" i="7"/>
  <c r="L70" i="7" s="1"/>
  <c r="J32" i="7"/>
  <c r="L32" i="7" s="1"/>
  <c r="K32" i="7"/>
  <c r="J72" i="7"/>
  <c r="L72" i="7" s="1"/>
  <c r="K72" i="7"/>
  <c r="J61" i="7"/>
  <c r="L61" i="7" s="1"/>
  <c r="K61" i="7"/>
  <c r="K55" i="7"/>
  <c r="J55" i="7"/>
  <c r="L55" i="7" s="1"/>
  <c r="J65" i="7"/>
  <c r="L65" i="7" s="1"/>
  <c r="K65" i="7"/>
  <c r="J36" i="7"/>
  <c r="L36" i="7" s="1"/>
  <c r="K36" i="7"/>
  <c r="K54" i="7"/>
  <c r="J54" i="7"/>
  <c r="L54" i="7" s="1"/>
  <c r="L31" i="7"/>
  <c r="J69" i="7"/>
  <c r="L69" i="7" s="1"/>
  <c r="K69" i="7"/>
  <c r="K59" i="7"/>
  <c r="J59" i="7"/>
  <c r="L59" i="7" s="1"/>
  <c r="J56" i="7"/>
  <c r="L56" i="7" s="1"/>
  <c r="K56" i="7"/>
  <c r="K67" i="7"/>
  <c r="J67" i="7"/>
  <c r="L67" i="7" s="1"/>
  <c r="H80" i="7"/>
  <c r="I80" i="7" s="1"/>
  <c r="H77" i="7"/>
  <c r="I77" i="7" s="1"/>
  <c r="H81" i="7"/>
  <c r="I81" i="7" s="1"/>
  <c r="H82" i="7"/>
  <c r="I82" i="7" s="1"/>
  <c r="I75" i="7"/>
  <c r="H78" i="7"/>
  <c r="I78" i="7" s="1"/>
  <c r="H79" i="7"/>
  <c r="I79" i="7" s="1"/>
  <c r="J60" i="7"/>
  <c r="L60" i="7" s="1"/>
  <c r="K60" i="7"/>
  <c r="J49" i="7"/>
  <c r="L49" i="7" s="1"/>
  <c r="K49" i="7"/>
  <c r="K63" i="7"/>
  <c r="J63" i="7"/>
  <c r="L63" i="7" s="1"/>
  <c r="K38" i="7"/>
  <c r="J38" i="7"/>
  <c r="L38" i="7" s="1"/>
  <c r="K47" i="7"/>
  <c r="J47" i="7"/>
  <c r="L47" i="7" s="1"/>
  <c r="J41" i="7"/>
  <c r="L41" i="7" s="1"/>
  <c r="K41" i="7"/>
  <c r="J73" i="7"/>
  <c r="K73" i="7"/>
  <c r="J53" i="7"/>
  <c r="L53" i="7" s="1"/>
  <c r="K53" i="7"/>
  <c r="K86" i="7" l="1"/>
  <c r="G4" i="8"/>
  <c r="D4" i="8"/>
  <c r="E4" i="8" s="1"/>
  <c r="F5" i="8" s="1"/>
  <c r="D5" i="8" s="1"/>
  <c r="J86" i="7"/>
  <c r="K75" i="7"/>
  <c r="J75" i="7"/>
  <c r="L75" i="7" s="1"/>
  <c r="K80" i="7"/>
  <c r="J80" i="7"/>
  <c r="L80" i="7" s="1"/>
  <c r="L73" i="7"/>
  <c r="L86" i="7" s="1"/>
  <c r="J82" i="7"/>
  <c r="L82" i="7" s="1"/>
  <c r="K82" i="7"/>
  <c r="K76" i="7"/>
  <c r="J76" i="7"/>
  <c r="L76" i="7" s="1"/>
  <c r="K79" i="7"/>
  <c r="J79" i="7"/>
  <c r="L79" i="7" s="1"/>
  <c r="J81" i="7"/>
  <c r="L81" i="7" s="1"/>
  <c r="K81" i="7"/>
  <c r="J78" i="7"/>
  <c r="L78" i="7" s="1"/>
  <c r="K78" i="7"/>
  <c r="J77" i="7"/>
  <c r="K77" i="7"/>
  <c r="G5" i="8" l="1"/>
  <c r="H5" i="8" s="1"/>
  <c r="I4" i="8"/>
  <c r="H4" i="8"/>
  <c r="J4" i="8" s="1"/>
  <c r="L77" i="7"/>
  <c r="L90" i="7" s="1"/>
  <c r="J90" i="7"/>
  <c r="K90" i="7"/>
  <c r="E5" i="8"/>
  <c r="F6" i="8" s="1"/>
  <c r="I5" i="8" l="1"/>
  <c r="J5" i="8"/>
  <c r="D6" i="8"/>
  <c r="G6" i="8"/>
  <c r="H6" i="8" l="1"/>
  <c r="I6" i="8"/>
  <c r="E6" i="8"/>
  <c r="F7" i="8" s="1"/>
  <c r="J6" i="8" l="1"/>
  <c r="D7" i="8"/>
  <c r="G7" i="8"/>
  <c r="H7" i="8" l="1"/>
  <c r="I7" i="8"/>
  <c r="E7" i="8"/>
  <c r="F8" i="8" s="1"/>
  <c r="J7" i="8" l="1"/>
  <c r="D8" i="8"/>
  <c r="G8" i="8"/>
  <c r="I8" i="8" l="1"/>
  <c r="H8" i="8"/>
  <c r="E8" i="8"/>
  <c r="F9" i="8" s="1"/>
  <c r="J8" i="8" l="1"/>
  <c r="D9" i="8"/>
  <c r="G9" i="8"/>
  <c r="H9" i="8" l="1"/>
  <c r="J9" i="8" s="1"/>
  <c r="I9" i="8"/>
  <c r="E9" i="8"/>
  <c r="F10" i="8" s="1"/>
  <c r="D10" i="8" l="1"/>
  <c r="G10" i="8"/>
  <c r="H10" i="8" l="1"/>
  <c r="J10" i="8" s="1"/>
  <c r="I10" i="8"/>
  <c r="E10" i="8"/>
  <c r="F11" i="8" s="1"/>
  <c r="D11" i="8" l="1"/>
  <c r="G11" i="8"/>
  <c r="E11" i="8" l="1"/>
  <c r="F12" i="8" s="1"/>
  <c r="H11" i="8"/>
  <c r="J11" i="8" s="1"/>
  <c r="I11" i="8"/>
  <c r="D12" i="8" l="1"/>
  <c r="G12" i="8"/>
  <c r="I12" i="8" l="1"/>
  <c r="H12" i="8"/>
  <c r="J12" i="8" s="1"/>
  <c r="E12" i="8"/>
  <c r="F13" i="8" s="1"/>
  <c r="D13" i="8" l="1"/>
  <c r="G13" i="8"/>
  <c r="E13" i="8" l="1"/>
  <c r="F14" i="8" s="1"/>
  <c r="H13" i="8"/>
  <c r="J13" i="8" s="1"/>
  <c r="I13" i="8"/>
  <c r="D14" i="8" l="1"/>
  <c r="G14" i="8"/>
  <c r="H14" i="8" l="1"/>
  <c r="J14" i="8" s="1"/>
  <c r="I14" i="8"/>
  <c r="E14" i="8"/>
  <c r="F15" i="8" s="1"/>
  <c r="D15" i="8" l="1"/>
  <c r="G15" i="8"/>
  <c r="H15" i="8" l="1"/>
  <c r="J15" i="8" s="1"/>
  <c r="I15" i="8"/>
  <c r="E15" i="8"/>
  <c r="F16" i="8" s="1"/>
  <c r="D16" i="8" l="1"/>
  <c r="G16" i="8"/>
  <c r="I16" i="8" l="1"/>
  <c r="H16" i="8"/>
  <c r="J16" i="8" s="1"/>
  <c r="E16" i="8"/>
  <c r="F17" i="8" s="1"/>
  <c r="D17" i="8" l="1"/>
  <c r="G17" i="8"/>
  <c r="H17" i="8" l="1"/>
  <c r="J17" i="8" s="1"/>
  <c r="I17" i="8"/>
  <c r="E17" i="8"/>
  <c r="F18" i="8" s="1"/>
  <c r="D18" i="8" l="1"/>
  <c r="G18" i="8"/>
  <c r="H18" i="8" l="1"/>
  <c r="J18" i="8" s="1"/>
  <c r="I18" i="8"/>
  <c r="E18" i="8"/>
  <c r="F19" i="8" s="1"/>
  <c r="D19" i="8" l="1"/>
  <c r="G19" i="8"/>
  <c r="H19" i="8" l="1"/>
  <c r="J19" i="8" s="1"/>
  <c r="I19" i="8"/>
  <c r="E19" i="8"/>
  <c r="F20" i="8" s="1"/>
  <c r="D20" i="8" l="1"/>
  <c r="G20" i="8"/>
  <c r="I20" i="8" l="1"/>
  <c r="H20" i="8"/>
  <c r="J20" i="8" s="1"/>
  <c r="E20" i="8"/>
  <c r="F21" i="8" s="1"/>
  <c r="D21" i="8" l="1"/>
  <c r="G21" i="8"/>
  <c r="E21" i="8" l="1"/>
  <c r="F22" i="8" s="1"/>
  <c r="H21" i="8"/>
  <c r="J21" i="8" s="1"/>
  <c r="I21" i="8"/>
  <c r="D22" i="8" l="1"/>
  <c r="G22" i="8"/>
  <c r="H22" i="8" l="1"/>
  <c r="J22" i="8" s="1"/>
  <c r="I22" i="8"/>
  <c r="E22" i="8"/>
  <c r="F23" i="8" s="1"/>
  <c r="D23" i="8" l="1"/>
  <c r="G23" i="8"/>
  <c r="H23" i="8" l="1"/>
  <c r="J23" i="8" s="1"/>
  <c r="I23" i="8"/>
  <c r="E23" i="8"/>
  <c r="F24" i="8" s="1"/>
  <c r="D24" i="8" l="1"/>
  <c r="G24" i="8"/>
  <c r="I24" i="8" l="1"/>
  <c r="H24" i="8"/>
  <c r="J24" i="8" s="1"/>
  <c r="E24" i="8"/>
  <c r="F25" i="8" s="1"/>
  <c r="D25" i="8" l="1"/>
  <c r="G25" i="8"/>
  <c r="H25" i="8" l="1"/>
  <c r="J25" i="8" s="1"/>
  <c r="I25" i="8"/>
  <c r="E25" i="8"/>
  <c r="F26" i="8" s="1"/>
  <c r="D26" i="8" l="1"/>
  <c r="G26" i="8"/>
  <c r="H26" i="8" l="1"/>
  <c r="J26" i="8" s="1"/>
  <c r="I26" i="8"/>
  <c r="E26" i="8"/>
  <c r="F27" i="8" s="1"/>
  <c r="D27" i="8" l="1"/>
  <c r="G27" i="8"/>
  <c r="H27" i="8" l="1"/>
  <c r="J27" i="8" s="1"/>
  <c r="I27" i="8"/>
  <c r="E27" i="8"/>
  <c r="F28" i="8"/>
  <c r="D28" i="8" l="1"/>
  <c r="G28" i="8"/>
  <c r="I28" i="8" l="1"/>
  <c r="H28" i="8"/>
  <c r="J28" i="8" s="1"/>
  <c r="E28" i="8"/>
  <c r="F29" i="8" s="1"/>
  <c r="D29" i="8" l="1"/>
  <c r="G29" i="8"/>
  <c r="E29" i="8" l="1"/>
  <c r="F30" i="8" s="1"/>
  <c r="H29" i="8"/>
  <c r="J29" i="8" s="1"/>
  <c r="I29" i="8"/>
  <c r="D30" i="8" l="1"/>
  <c r="G30" i="8"/>
  <c r="E30" i="8" l="1"/>
  <c r="F31" i="8" s="1"/>
  <c r="H30" i="8"/>
  <c r="J30" i="8" s="1"/>
  <c r="I30" i="8"/>
  <c r="D31" i="8" l="1"/>
  <c r="G31" i="8"/>
  <c r="E31" i="8" l="1"/>
  <c r="F32" i="8" s="1"/>
  <c r="H31" i="8"/>
  <c r="J31" i="8" s="1"/>
  <c r="I31" i="8"/>
  <c r="D32" i="8" l="1"/>
  <c r="G32" i="8"/>
  <c r="I32" i="8" l="1"/>
  <c r="H32" i="8"/>
  <c r="J32" i="8" s="1"/>
  <c r="E32" i="8"/>
  <c r="F33" i="8" s="1"/>
  <c r="D33" i="8" l="1"/>
  <c r="G33" i="8"/>
  <c r="H33" i="8" l="1"/>
  <c r="J33" i="8" s="1"/>
  <c r="I33" i="8"/>
  <c r="E33" i="8"/>
  <c r="F34" i="8" s="1"/>
  <c r="D34" i="8" l="1"/>
  <c r="G34" i="8"/>
  <c r="I34" i="8" l="1"/>
  <c r="H34" i="8"/>
  <c r="J34" i="8" s="1"/>
  <c r="E34" i="8"/>
  <c r="F35" i="8" s="1"/>
  <c r="D35" i="8" l="1"/>
  <c r="G35" i="8"/>
  <c r="E35" i="8" l="1"/>
  <c r="F36" i="8" s="1"/>
  <c r="H35" i="8"/>
  <c r="J35" i="8" s="1"/>
  <c r="I35" i="8"/>
  <c r="D36" i="8" l="1"/>
  <c r="G36" i="8"/>
  <c r="I36" i="8" l="1"/>
  <c r="H36" i="8"/>
  <c r="J36" i="8" s="1"/>
  <c r="E36" i="8"/>
  <c r="F37" i="8" s="1"/>
  <c r="D37" i="8" l="1"/>
  <c r="G37" i="8"/>
  <c r="H37" i="8" l="1"/>
  <c r="J37" i="8" s="1"/>
  <c r="I37" i="8"/>
  <c r="E37" i="8"/>
  <c r="F38" i="8"/>
  <c r="D38" i="8" l="1"/>
  <c r="G38" i="8"/>
  <c r="H38" i="8" l="1"/>
  <c r="J38" i="8" s="1"/>
  <c r="I38" i="8"/>
  <c r="E38" i="8"/>
  <c r="F39" i="8"/>
  <c r="D39" i="8" l="1"/>
  <c r="G39" i="8"/>
  <c r="H39" i="8" l="1"/>
  <c r="J39" i="8" s="1"/>
  <c r="I39" i="8"/>
  <c r="E39" i="8"/>
  <c r="F40" i="8" s="1"/>
  <c r="D40" i="8" l="1"/>
  <c r="G40" i="8"/>
  <c r="I40" i="8" l="1"/>
  <c r="H40" i="8"/>
  <c r="J40" i="8" s="1"/>
  <c r="E40" i="8"/>
  <c r="F41" i="8" s="1"/>
  <c r="D41" i="8" l="1"/>
  <c r="G41" i="8"/>
  <c r="E41" i="8" l="1"/>
  <c r="F42" i="8" s="1"/>
  <c r="H41" i="8"/>
  <c r="J41" i="8" s="1"/>
  <c r="I41" i="8"/>
  <c r="D42" i="8" l="1"/>
  <c r="G42" i="8"/>
  <c r="H42" i="8" l="1"/>
  <c r="J42" i="8" s="1"/>
  <c r="I42" i="8"/>
  <c r="E42" i="8"/>
  <c r="F43" i="8" s="1"/>
  <c r="D43" i="8" l="1"/>
  <c r="G43" i="8"/>
  <c r="H43" i="8" l="1"/>
  <c r="J43" i="8" s="1"/>
  <c r="I43" i="8"/>
  <c r="E43" i="8"/>
  <c r="F44" i="8" s="1"/>
  <c r="D44" i="8" l="1"/>
  <c r="G44" i="8"/>
  <c r="I44" i="8" l="1"/>
  <c r="H44" i="8"/>
  <c r="J44" i="8" s="1"/>
  <c r="E44" i="8"/>
  <c r="F45" i="8" s="1"/>
  <c r="D45" i="8" l="1"/>
  <c r="G45" i="8"/>
  <c r="E45" i="8" l="1"/>
  <c r="F46" i="8" s="1"/>
  <c r="H45" i="8"/>
  <c r="J45" i="8" s="1"/>
  <c r="I45" i="8"/>
  <c r="D46" i="8" l="1"/>
  <c r="G46" i="8"/>
  <c r="E46" i="8" l="1"/>
  <c r="F47" i="8" s="1"/>
  <c r="H46" i="8"/>
  <c r="J46" i="8" s="1"/>
  <c r="I46" i="8"/>
  <c r="D47" i="8" l="1"/>
  <c r="G47" i="8"/>
  <c r="H47" i="8" l="1"/>
  <c r="J47" i="8" s="1"/>
  <c r="I47" i="8"/>
  <c r="E47" i="8"/>
  <c r="F48" i="8" s="1"/>
  <c r="D48" i="8" l="1"/>
  <c r="G48" i="8"/>
  <c r="I48" i="8" l="1"/>
  <c r="H48" i="8"/>
  <c r="J48" i="8" s="1"/>
  <c r="E48" i="8"/>
  <c r="F49" i="8" s="1"/>
  <c r="D49" i="8" l="1"/>
  <c r="G49" i="8"/>
  <c r="H49" i="8" l="1"/>
  <c r="J49" i="8" s="1"/>
  <c r="I49" i="8"/>
  <c r="E49" i="8"/>
  <c r="F50" i="8" s="1"/>
  <c r="D50" i="8" l="1"/>
  <c r="G50" i="8"/>
  <c r="H50" i="8" l="1"/>
  <c r="J50" i="8" s="1"/>
  <c r="I50" i="8"/>
  <c r="E50" i="8"/>
  <c r="F51" i="8" s="1"/>
  <c r="D51" i="8" l="1"/>
  <c r="G51" i="8"/>
  <c r="E51" i="8" l="1"/>
  <c r="F52" i="8" s="1"/>
  <c r="H51" i="8"/>
  <c r="J51" i="8" s="1"/>
  <c r="I51" i="8"/>
  <c r="D52" i="8" l="1"/>
  <c r="G52" i="8"/>
  <c r="E52" i="8" l="1"/>
  <c r="F53" i="8" s="1"/>
  <c r="I52" i="8"/>
  <c r="H52" i="8"/>
  <c r="J52" i="8" s="1"/>
  <c r="D53" i="8" l="1"/>
  <c r="G53" i="8"/>
  <c r="E53" i="8" l="1"/>
  <c r="F54" i="8" s="1"/>
  <c r="H53" i="8"/>
  <c r="J53" i="8" s="1"/>
  <c r="I53" i="8"/>
  <c r="D54" i="8" l="1"/>
  <c r="G54" i="8"/>
  <c r="E54" i="8" l="1"/>
  <c r="F55" i="8" s="1"/>
  <c r="H54" i="8"/>
  <c r="J54" i="8" s="1"/>
  <c r="I54" i="8"/>
  <c r="D55" i="8" l="1"/>
  <c r="G55" i="8"/>
  <c r="H55" i="8" l="1"/>
  <c r="J55" i="8" s="1"/>
  <c r="I55" i="8"/>
  <c r="E55" i="8"/>
  <c r="F56" i="8" s="1"/>
  <c r="D56" i="8" l="1"/>
  <c r="G56" i="8"/>
  <c r="I56" i="8" l="1"/>
  <c r="H56" i="8"/>
  <c r="J56" i="8" s="1"/>
  <c r="E56" i="8"/>
  <c r="F57" i="8" s="1"/>
  <c r="D57" i="8" l="1"/>
  <c r="G57" i="8"/>
  <c r="E57" i="8" l="1"/>
  <c r="F58" i="8" s="1"/>
  <c r="H57" i="8"/>
  <c r="J57" i="8" s="1"/>
  <c r="I57" i="8"/>
  <c r="D58" i="8" l="1"/>
  <c r="G58" i="8"/>
  <c r="H58" i="8" l="1"/>
  <c r="J58" i="8" s="1"/>
  <c r="I58" i="8"/>
  <c r="E58" i="8"/>
  <c r="F59" i="8" s="1"/>
  <c r="D59" i="8" l="1"/>
  <c r="G59" i="8"/>
  <c r="H59" i="8" l="1"/>
  <c r="J59" i="8" s="1"/>
  <c r="I59" i="8"/>
  <c r="E59" i="8"/>
  <c r="F60" i="8" s="1"/>
  <c r="D60" i="8" l="1"/>
  <c r="G60" i="8"/>
  <c r="I60" i="8" l="1"/>
  <c r="H60" i="8"/>
  <c r="J60" i="8" s="1"/>
  <c r="E60" i="8"/>
  <c r="F61" i="8" s="1"/>
  <c r="D61" i="8" l="1"/>
  <c r="G61" i="8"/>
  <c r="E61" i="8" l="1"/>
  <c r="F62" i="8"/>
  <c r="H61" i="8"/>
  <c r="J61" i="8" s="1"/>
  <c r="I61" i="8"/>
  <c r="D62" i="8" l="1"/>
  <c r="G62" i="8"/>
  <c r="H62" i="8" l="1"/>
  <c r="J62" i="8" s="1"/>
  <c r="I62" i="8"/>
  <c r="E62" i="8"/>
  <c r="F63" i="8" s="1"/>
  <c r="D63" i="8" l="1"/>
  <c r="G63" i="8"/>
  <c r="E63" i="8" l="1"/>
  <c r="F64" i="8" s="1"/>
  <c r="H63" i="8"/>
  <c r="J63" i="8" s="1"/>
  <c r="I63" i="8"/>
  <c r="D64" i="8" l="1"/>
  <c r="G64" i="8"/>
  <c r="E64" i="8" l="1"/>
  <c r="F65" i="8" s="1"/>
  <c r="I64" i="8"/>
  <c r="H64" i="8"/>
  <c r="J64" i="8" s="1"/>
  <c r="D65" i="8" l="1"/>
  <c r="G65" i="8"/>
  <c r="E65" i="8" l="1"/>
  <c r="F66" i="8" s="1"/>
  <c r="H65" i="8"/>
  <c r="J65" i="8" s="1"/>
  <c r="I65" i="8"/>
  <c r="D66" i="8" l="1"/>
  <c r="G66" i="8"/>
  <c r="H66" i="8" l="1"/>
  <c r="J66" i="8" s="1"/>
  <c r="I66" i="8"/>
  <c r="E66" i="8"/>
  <c r="F67" i="8" s="1"/>
  <c r="D67" i="8" l="1"/>
  <c r="G67" i="8"/>
  <c r="H67" i="8" l="1"/>
  <c r="J67" i="8" s="1"/>
  <c r="I67" i="8"/>
  <c r="E67" i="8"/>
  <c r="F68" i="8" s="1"/>
  <c r="D68" i="8" l="1"/>
  <c r="G68" i="8"/>
  <c r="I68" i="8" l="1"/>
  <c r="H68" i="8"/>
  <c r="J68" i="8" s="1"/>
  <c r="E68" i="8"/>
  <c r="F69" i="8" s="1"/>
  <c r="D69" i="8" l="1"/>
  <c r="G69" i="8"/>
  <c r="H69" i="8" l="1"/>
  <c r="J69" i="8" s="1"/>
  <c r="I69" i="8"/>
  <c r="E69" i="8"/>
  <c r="F70" i="8" s="1"/>
  <c r="D70" i="8" l="1"/>
  <c r="G70" i="8"/>
  <c r="H70" i="8" l="1"/>
  <c r="J70" i="8" s="1"/>
  <c r="I70" i="8"/>
  <c r="E70" i="8"/>
  <c r="F71" i="8" s="1"/>
  <c r="D71" i="8" l="1"/>
  <c r="G71" i="8"/>
  <c r="H71" i="8" l="1"/>
  <c r="J71" i="8" s="1"/>
  <c r="I71" i="8"/>
  <c r="E71" i="8"/>
  <c r="F72" i="8" s="1"/>
  <c r="D72" i="8" l="1"/>
  <c r="G72" i="8"/>
  <c r="I72" i="8" l="1"/>
  <c r="H72" i="8"/>
  <c r="J72" i="8" s="1"/>
  <c r="E72" i="8"/>
  <c r="F73" i="8" s="1"/>
  <c r="D73" i="8" l="1"/>
  <c r="G73" i="8"/>
  <c r="H73" i="8" l="1"/>
  <c r="I73" i="8"/>
  <c r="I87" i="8" s="1"/>
  <c r="E73" i="8"/>
  <c r="F76" i="8" s="1"/>
  <c r="G76" i="8" s="1"/>
  <c r="J73" i="8" l="1"/>
  <c r="J87" i="8" s="1"/>
  <c r="H87" i="8"/>
  <c r="F79" i="8"/>
  <c r="G79" i="8" s="1"/>
  <c r="I79" i="8" s="1"/>
  <c r="F77" i="8"/>
  <c r="G77" i="8" s="1"/>
  <c r="I77" i="8" s="1"/>
  <c r="F78" i="8"/>
  <c r="G78" i="8" s="1"/>
  <c r="I78" i="8" s="1"/>
  <c r="F81" i="8"/>
  <c r="G81" i="8" s="1"/>
  <c r="I81" i="8" s="1"/>
  <c r="F80" i="8"/>
  <c r="G80" i="8" s="1"/>
  <c r="H80" i="8" s="1"/>
  <c r="J80" i="8" s="1"/>
  <c r="F75" i="8"/>
  <c r="G75" i="8" s="1"/>
  <c r="I75" i="8" s="1"/>
  <c r="H76" i="8"/>
  <c r="I76" i="8"/>
  <c r="F82" i="8"/>
  <c r="G82" i="8" s="1"/>
  <c r="H79" i="8" l="1"/>
  <c r="J79" i="8" s="1"/>
  <c r="J76" i="8"/>
  <c r="H81" i="8"/>
  <c r="J81" i="8" s="1"/>
  <c r="H77" i="8"/>
  <c r="J77" i="8" s="1"/>
  <c r="H78" i="8"/>
  <c r="I80" i="8"/>
  <c r="H75" i="8"/>
  <c r="H82" i="8"/>
  <c r="J82" i="8" s="1"/>
  <c r="I82" i="8"/>
  <c r="I91" i="8" l="1"/>
  <c r="J75" i="8"/>
  <c r="H91" i="8"/>
  <c r="J78" i="8"/>
  <c r="J91" i="8" l="1"/>
</calcChain>
</file>

<file path=xl/sharedStrings.xml><?xml version="1.0" encoding="utf-8"?>
<sst xmlns="http://schemas.openxmlformats.org/spreadsheetml/2006/main" count="167" uniqueCount="71">
  <si>
    <t>Data</t>
  </si>
  <si>
    <t>t</t>
  </si>
  <si>
    <t>Yt</t>
  </si>
  <si>
    <t>Predicció</t>
  </si>
  <si>
    <t>error</t>
  </si>
  <si>
    <t>abs</t>
  </si>
  <si>
    <t>quad</t>
  </si>
  <si>
    <t>epam</t>
  </si>
  <si>
    <t>EAM</t>
  </si>
  <si>
    <t xml:space="preserve">EQM </t>
  </si>
  <si>
    <t>EPAM</t>
  </si>
  <si>
    <t>alpha=</t>
  </si>
  <si>
    <t>gamma=</t>
  </si>
  <si>
    <t>beta</t>
  </si>
  <si>
    <t>MM</t>
  </si>
  <si>
    <t>MMDoble</t>
  </si>
  <si>
    <t>T</t>
  </si>
  <si>
    <t>Beta</t>
  </si>
  <si>
    <t>k=</t>
  </si>
  <si>
    <t>beta0=</t>
  </si>
  <si>
    <t>beta1=</t>
  </si>
  <si>
    <t>Període Mostral</t>
  </si>
  <si>
    <t>Període Extra-Mostral</t>
  </si>
  <si>
    <t>COMENTARIS:</t>
  </si>
  <si>
    <t>Predicció:</t>
  </si>
  <si>
    <t xml:space="preserve">Error: </t>
  </si>
  <si>
    <t>Yt- Predicció</t>
  </si>
  <si>
    <t>EPAM:</t>
  </si>
  <si>
    <t>Errors mitjans:</t>
  </si>
  <si>
    <t>PROMEDIO(valors)</t>
  </si>
  <si>
    <t>Gràfica:</t>
  </si>
  <si>
    <t>1. Seleccionar TOTES les files de les columnes Yt i Predicció</t>
  </si>
  <si>
    <t>2. Insertar &gt; Gráficos Recomendados &gt; Tolos los gráficos &gt; Líneas (1ª o 4ª opció)</t>
  </si>
  <si>
    <r>
      <rPr>
        <u/>
        <sz val="11"/>
        <color theme="1"/>
        <rFont val="Calibri"/>
        <family val="2"/>
        <scheme val="minor"/>
      </rPr>
      <t>Capacitat predictiva:</t>
    </r>
    <r>
      <rPr>
        <sz val="12"/>
        <color theme="1"/>
        <rFont val="Calibri"/>
        <family val="2"/>
        <scheme val="minor"/>
      </rPr>
      <t xml:space="preserve"> "Per al període mostral tenim un EPAM del X% o sigui que aquest mètode té una capacitat</t>
    </r>
  </si>
  <si>
    <t>ATENCIÓ! RECORDAR QUE NOMÉS S'HA DE CALCULAR L'EPAM DEL MÈTODE AMB EQM I EAM MÉS PETIT!</t>
  </si>
  <si>
    <t>En aquest cas, per exemple:</t>
  </si>
  <si>
    <t>Període mostral, millor EAM i millor EQM del mètode 2: Mitjana Simple</t>
  </si>
  <si>
    <t>Període extra mostral, igual EAM en els dos casos però millor EQM del mètode 1</t>
  </si>
  <si>
    <t>Per tant, per al període extra-mostral és millor el Mètode Ingenu</t>
  </si>
  <si>
    <t>predictiva bona(&lt;3%)/regular(3-5%)/dolenta/(&gt;5%). Ídem per a l'extramostral</t>
  </si>
  <si>
    <t>Aquest mètode està fet únicament per comparar els models amb un mètode més senzill. Si cap dels 3 mètodes d'aquest tipus</t>
  </si>
  <si>
    <t>Valor anterior, el primer valor sempre és buit.</t>
  </si>
  <si>
    <t xml:space="preserve"> de sèrie tenen una capacitat predictiva més bona que amb el mètode simple -&gt; ALGO FALLA!</t>
  </si>
  <si>
    <t>º</t>
  </si>
  <si>
    <t xml:space="preserve"> </t>
  </si>
  <si>
    <t>Si DMM(k):</t>
  </si>
  <si>
    <t>1. Calculem la mitjana dels k primers valors (MM) i la mitjana dels k primers MM (MMD).</t>
  </si>
  <si>
    <t>2. Calculem T=2*MM-MMD i beta=(2/(k-1))^(MM-MMD). Tendrem (2k)-2 cel·les en blanc.</t>
  </si>
  <si>
    <t>3. Calculem les prediccions sumant T+beta del moment anterior. Tendrem (2k)-1 cel·les buides.</t>
  </si>
  <si>
    <t>4. En el periode extra-mostral prediccio=T+beta*(nº fila del període extra mostral, començant en 1!!!), amb els T i Beta del darrer valor del període mostral!</t>
  </si>
  <si>
    <t>Abs(error) /Abs(Yt)</t>
  </si>
  <si>
    <t>en el període mostral i en el període extra-mostral</t>
  </si>
  <si>
    <t>Si comparem DM(k) i DM(j):</t>
  </si>
  <si>
    <t>El millor mètode és DMM(k), perquè tant l'EAM com l'EQM són inferiors</t>
  </si>
  <si>
    <t>Canvi de k:</t>
  </si>
  <si>
    <t>Per fer proves amb diferents valors de k, no ens servirà que es canviï tot de cop, les posicions no seran les correctes!</t>
  </si>
  <si>
    <t>Calculem t_t=alfa*Yt+(1-alfa)*Predicció ##on predicció= t_t-1 + beta_t-1## i beta_t=gamma*(t_t - t_t-1)+(1-gamma)*beta_t-1. Els primers valors són: t1=Yt i beta1=0.</t>
  </si>
  <si>
    <t>** En el període extra-mostral no es calculen t i beta, i la predicció és t+beta*(nº fila, començant per 1!) amb t i beta de la darrera fila del període mostal</t>
  </si>
  <si>
    <r>
      <t>Canvi de alfa i beta:</t>
    </r>
    <r>
      <rPr>
        <sz val="12"/>
        <color theme="1"/>
        <rFont val="Calibri"/>
        <family val="2"/>
        <scheme val="minor"/>
      </rPr>
      <t xml:space="preserve"> Per fer proves amb diferents valors, SI ens servirà que es canviï tot de cop!</t>
    </r>
    <r>
      <rPr>
        <u/>
        <sz val="12"/>
        <color theme="1"/>
        <rFont val="Calibri"/>
        <family val="2"/>
        <scheme val="minor"/>
      </rPr>
      <t xml:space="preserve"> </t>
    </r>
  </si>
  <si>
    <t>1. File &gt; Options &gt;Add-ins &gt;Manage Excell Add-ins &gt; Go &gt; Activar les dues primeres (analisis)</t>
  </si>
  <si>
    <t>2. Data &gt; Data Analisis &gt; Regression &gt; Y= Yt i X=t</t>
  </si>
  <si>
    <t>3. Només ens interessen les dades:</t>
  </si>
  <si>
    <t>Coefficients</t>
  </si>
  <si>
    <t>Intercept</t>
  </si>
  <si>
    <t>X Variable 1</t>
  </si>
  <si>
    <r>
      <rPr>
        <u/>
        <sz val="11"/>
        <color theme="1"/>
        <rFont val="Calibri Light"/>
        <family val="2"/>
        <scheme val="major"/>
      </rPr>
      <t>Capacitat predictiva:</t>
    </r>
    <r>
      <rPr>
        <sz val="11"/>
        <color theme="1"/>
        <rFont val="Calibri Light"/>
        <family val="2"/>
        <scheme val="major"/>
      </rPr>
      <t xml:space="preserve"> "Per al període mostral tenim un EPAM del X% o sigui que aquest mètode té una capacitat</t>
    </r>
  </si>
  <si>
    <t>1. S'ha de fer una regressió lineal.</t>
  </si>
  <si>
    <t>2. Es calculen les regressions com: Predicció=beta0+t*beta1 on t és el nº de fila.</t>
  </si>
  <si>
    <t>.=beta0</t>
  </si>
  <si>
    <t>.=beta1</t>
  </si>
  <si>
    <t>Yt - Predicció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</si>
</sst>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2"/>
      <color theme="1"/>
      <name val="Calibri"/>
      <family val="2"/>
      <scheme val="minor"/>
    </font>
    <font>
      <u/>
      <sz val="11"/>
      <color theme="1"/>
      <name val="Calibri Light"/>
      <family val="2"/>
      <scheme val="major"/>
    </font>
    <font>
      <i/>
      <sz val="9"/>
      <name val="Arial"/>
      <family val="2"/>
    </font>
    <font>
      <sz val="9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0" fontId="16" fillId="0" borderId="10" xfId="0" applyFont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65" fontId="19" fillId="33" borderId="0" xfId="0" applyNumberFormat="1" applyFont="1" applyFill="1" applyAlignment="1">
      <alignment horizontal="center" vertical="center"/>
    </xf>
    <xf numFmtId="17" fontId="0" fillId="33" borderId="0" xfId="0" applyNumberFormat="1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right" vertical="center"/>
    </xf>
    <xf numFmtId="0" fontId="19" fillId="34" borderId="13" xfId="0" applyFont="1" applyFill="1" applyBorder="1" applyAlignment="1">
      <alignment horizontal="right" vertical="center"/>
    </xf>
    <xf numFmtId="0" fontId="19" fillId="34" borderId="12" xfId="0" applyFont="1" applyFill="1" applyBorder="1" applyAlignment="1">
      <alignment horizontal="left" vertical="center"/>
    </xf>
    <xf numFmtId="0" fontId="0" fillId="34" borderId="0" xfId="0" applyFill="1" applyAlignment="1">
      <alignment horizontal="center" vertical="center"/>
    </xf>
    <xf numFmtId="17" fontId="0" fillId="34" borderId="0" xfId="0" applyNumberFormat="1" applyFill="1" applyAlignment="1">
      <alignment horizontal="center" vertical="center"/>
    </xf>
    <xf numFmtId="2" fontId="14" fillId="35" borderId="0" xfId="0" applyNumberFormat="1" applyFont="1" applyFill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" fontId="0" fillId="33" borderId="0" xfId="0" applyNumberFormat="1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9" fillId="34" borderId="12" xfId="0" applyNumberFormat="1" applyFont="1" applyFill="1" applyBorder="1" applyAlignment="1">
      <alignment horizontal="left" vertic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166" fontId="19" fillId="34" borderId="12" xfId="0" applyNumberFormat="1" applyFont="1" applyFill="1" applyBorder="1" applyAlignment="1">
      <alignment horizontal="left" vertical="center"/>
    </xf>
    <xf numFmtId="167" fontId="19" fillId="34" borderId="12" xfId="0" applyNumberFormat="1" applyFont="1" applyFill="1" applyBorder="1" applyAlignment="1">
      <alignment horizontal="left" vertical="center"/>
    </xf>
    <xf numFmtId="0" fontId="0" fillId="34" borderId="0" xfId="0" applyFill="1"/>
    <xf numFmtId="17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65" fontId="0" fillId="35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34" borderId="0" xfId="0" applyFill="1" applyBorder="1"/>
    <xf numFmtId="17" fontId="0" fillId="34" borderId="0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165" fontId="0" fillId="33" borderId="0" xfId="0" applyNumberFormat="1" applyFill="1" applyAlignment="1">
      <alignment horizontal="center"/>
    </xf>
    <xf numFmtId="0" fontId="16" fillId="37" borderId="0" xfId="0" applyFont="1" applyFill="1"/>
    <xf numFmtId="10" fontId="19" fillId="33" borderId="0" xfId="42" applyNumberFormat="1" applyFont="1" applyFill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17" fontId="0" fillId="34" borderId="0" xfId="0" applyNumberFormat="1" applyFill="1" applyBorder="1" applyAlignment="1">
      <alignment horizontal="center" vertical="center"/>
    </xf>
    <xf numFmtId="2" fontId="0" fillId="35" borderId="0" xfId="0" applyNumberFormat="1" applyFill="1" applyBorder="1" applyAlignment="1">
      <alignment horizontal="center" vertical="center"/>
    </xf>
    <xf numFmtId="2" fontId="0" fillId="36" borderId="0" xfId="0" applyNumberFormat="1" applyFill="1" applyBorder="1" applyAlignment="1">
      <alignment horizontal="center" vertical="center"/>
    </xf>
    <xf numFmtId="165" fontId="0" fillId="35" borderId="0" xfId="0" applyNumberFormat="1" applyFill="1" applyAlignment="1">
      <alignment horizontal="center" vertical="center"/>
    </xf>
    <xf numFmtId="165" fontId="0" fillId="36" borderId="0" xfId="0" applyNumberFormat="1" applyFill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164" fontId="0" fillId="35" borderId="0" xfId="0" applyNumberFormat="1" applyFill="1" applyAlignment="1">
      <alignment horizontal="center"/>
    </xf>
    <xf numFmtId="164" fontId="0" fillId="0" borderId="10" xfId="0" applyNumberFormat="1" applyBorder="1"/>
    <xf numFmtId="164" fontId="0" fillId="33" borderId="0" xfId="0" applyNumberFormat="1" applyFill="1" applyAlignment="1">
      <alignment horizontal="center"/>
    </xf>
    <xf numFmtId="0" fontId="0" fillId="0" borderId="15" xfId="0" applyBorder="1"/>
    <xf numFmtId="0" fontId="23" fillId="38" borderId="0" xfId="0" applyFont="1" applyFill="1"/>
    <xf numFmtId="0" fontId="0" fillId="38" borderId="0" xfId="0" applyFill="1"/>
    <xf numFmtId="0" fontId="22" fillId="39" borderId="0" xfId="0" applyFont="1" applyFill="1"/>
    <xf numFmtId="0" fontId="0" fillId="39" borderId="0" xfId="0" applyFill="1"/>
    <xf numFmtId="0" fontId="24" fillId="39" borderId="0" xfId="0" applyFont="1" applyFill="1"/>
    <xf numFmtId="0" fontId="25" fillId="39" borderId="0" xfId="0" applyFont="1" applyFill="1"/>
    <xf numFmtId="0" fontId="0" fillId="0" borderId="0" xfId="0" applyBorder="1"/>
    <xf numFmtId="0" fontId="0" fillId="38" borderId="0" xfId="0" applyFill="1" applyBorder="1"/>
    <xf numFmtId="0" fontId="22" fillId="38" borderId="16" xfId="0" applyFont="1" applyFill="1" applyBorder="1"/>
    <xf numFmtId="0" fontId="0" fillId="38" borderId="17" xfId="0" applyFill="1" applyBorder="1"/>
    <xf numFmtId="0" fontId="0" fillId="38" borderId="18" xfId="0" applyFill="1" applyBorder="1"/>
    <xf numFmtId="0" fontId="22" fillId="38" borderId="19" xfId="0" applyFont="1" applyFill="1" applyBorder="1"/>
    <xf numFmtId="0" fontId="0" fillId="38" borderId="20" xfId="0" applyFill="1" applyBorder="1"/>
    <xf numFmtId="0" fontId="0" fillId="38" borderId="21" xfId="0" applyFill="1" applyBorder="1"/>
    <xf numFmtId="0" fontId="22" fillId="40" borderId="0" xfId="0" applyFont="1" applyFill="1"/>
    <xf numFmtId="0" fontId="0" fillId="40" borderId="0" xfId="0" applyFill="1"/>
    <xf numFmtId="0" fontId="24" fillId="40" borderId="0" xfId="0" applyFont="1" applyFill="1"/>
    <xf numFmtId="0" fontId="25" fillId="40" borderId="0" xfId="0" applyFont="1" applyFill="1" applyAlignment="1">
      <alignment horizontal="left"/>
    </xf>
    <xf numFmtId="0" fontId="25" fillId="40" borderId="0" xfId="0" applyFont="1" applyFill="1" applyAlignment="1">
      <alignment horizontal="center"/>
    </xf>
    <xf numFmtId="0" fontId="25" fillId="40" borderId="0" xfId="0" applyFont="1" applyFill="1"/>
    <xf numFmtId="0" fontId="26" fillId="38" borderId="0" xfId="0" applyFont="1" applyFill="1"/>
    <xf numFmtId="0" fontId="25" fillId="38" borderId="0" xfId="0" applyFont="1" applyFill="1"/>
    <xf numFmtId="0" fontId="24" fillId="38" borderId="0" xfId="0" applyFont="1" applyFill="1"/>
    <xf numFmtId="0" fontId="27" fillId="38" borderId="0" xfId="0" applyFont="1" applyFill="1"/>
    <xf numFmtId="0" fontId="28" fillId="38" borderId="14" xfId="0" applyFont="1" applyFill="1" applyBorder="1" applyAlignment="1">
      <alignment horizontal="center"/>
    </xf>
    <xf numFmtId="0" fontId="29" fillId="38" borderId="0" xfId="0" applyFont="1" applyFill="1" applyBorder="1" applyAlignment="1"/>
    <xf numFmtId="0" fontId="29" fillId="38" borderId="10" xfId="0" applyFont="1" applyFill="1" applyBorder="1" applyAlignme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Ingenu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Mètode Ingenu (Opcional)'!$C$1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Mètode Ingenu (Opcional)'!$C$2:$C$82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C-4B6F-ADCD-CAC4D5F34100}"/>
            </c:ext>
          </c:extLst>
        </c:ser>
        <c:ser>
          <c:idx val="1"/>
          <c:order val="1"/>
          <c:tx>
            <c:strRef>
              <c:f>'1. Mètode Ingenu (Opcional)'!$D$1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'1. Mètode Ingenu (Opcional)'!$D$2:$D$82</c:f>
              <c:numCache>
                <c:formatCode>0.0</c:formatCode>
                <c:ptCount val="81"/>
                <c:pt idx="1">
                  <c:v>633.20000000000005</c:v>
                </c:pt>
                <c:pt idx="2">
                  <c:v>641.9</c:v>
                </c:pt>
                <c:pt idx="3">
                  <c:v>638.20000000000005</c:v>
                </c:pt>
                <c:pt idx="4">
                  <c:v>635.70000000000005</c:v>
                </c:pt>
                <c:pt idx="5">
                  <c:v>630.9</c:v>
                </c:pt>
                <c:pt idx="6">
                  <c:v>615.6</c:v>
                </c:pt>
                <c:pt idx="7">
                  <c:v>614.79999999999995</c:v>
                </c:pt>
                <c:pt idx="8">
                  <c:v>622.9</c:v>
                </c:pt>
                <c:pt idx="9">
                  <c:v>632.5</c:v>
                </c:pt>
                <c:pt idx="10">
                  <c:v>646.29999999999995</c:v>
                </c:pt>
                <c:pt idx="11">
                  <c:v>652.1</c:v>
                </c:pt>
                <c:pt idx="12">
                  <c:v>647</c:v>
                </c:pt>
                <c:pt idx="13">
                  <c:v>661.8</c:v>
                </c:pt>
                <c:pt idx="14">
                  <c:v>665.2</c:v>
                </c:pt>
                <c:pt idx="15">
                  <c:v>664.1</c:v>
                </c:pt>
                <c:pt idx="16">
                  <c:v>657</c:v>
                </c:pt>
                <c:pt idx="17">
                  <c:v>642.20000000000005</c:v>
                </c:pt>
                <c:pt idx="18">
                  <c:v>617.29999999999995</c:v>
                </c:pt>
                <c:pt idx="19">
                  <c:v>610.4</c:v>
                </c:pt>
                <c:pt idx="20">
                  <c:v>611.70000000000005</c:v>
                </c:pt>
                <c:pt idx="21">
                  <c:v>620.9</c:v>
                </c:pt>
                <c:pt idx="22">
                  <c:v>633.79999999999995</c:v>
                </c:pt>
                <c:pt idx="23">
                  <c:v>638.29999999999995</c:v>
                </c:pt>
                <c:pt idx="24">
                  <c:v>624.9</c:v>
                </c:pt>
                <c:pt idx="25">
                  <c:v>633.9</c:v>
                </c:pt>
                <c:pt idx="26">
                  <c:v>629.6</c:v>
                </c:pt>
                <c:pt idx="27">
                  <c:v>624.5</c:v>
                </c:pt>
                <c:pt idx="28">
                  <c:v>611.79999999999995</c:v>
                </c:pt>
                <c:pt idx="29">
                  <c:v>592.29999999999995</c:v>
                </c:pt>
                <c:pt idx="30">
                  <c:v>570.20000000000005</c:v>
                </c:pt>
                <c:pt idx="31">
                  <c:v>568.20000000000005</c:v>
                </c:pt>
                <c:pt idx="32">
                  <c:v>571.6</c:v>
                </c:pt>
                <c:pt idx="33">
                  <c:v>575.79999999999995</c:v>
                </c:pt>
                <c:pt idx="34">
                  <c:v>587.1</c:v>
                </c:pt>
                <c:pt idx="35">
                  <c:v>581.70000000000005</c:v>
                </c:pt>
                <c:pt idx="36">
                  <c:v>575.9</c:v>
                </c:pt>
                <c:pt idx="37">
                  <c:v>582.79999999999995</c:v>
                </c:pt>
                <c:pt idx="38">
                  <c:v>581.1</c:v>
                </c:pt>
                <c:pt idx="39">
                  <c:v>571.70000000000005</c:v>
                </c:pt>
                <c:pt idx="40">
                  <c:v>553</c:v>
                </c:pt>
                <c:pt idx="41">
                  <c:v>531.9</c:v>
                </c:pt>
                <c:pt idx="42">
                  <c:v>510.9</c:v>
                </c:pt>
                <c:pt idx="43">
                  <c:v>501.8</c:v>
                </c:pt>
                <c:pt idx="44">
                  <c:v>506.3</c:v>
                </c:pt>
                <c:pt idx="45">
                  <c:v>513.20000000000005</c:v>
                </c:pt>
                <c:pt idx="46">
                  <c:v>523.5</c:v>
                </c:pt>
                <c:pt idx="47">
                  <c:v>521.70000000000005</c:v>
                </c:pt>
                <c:pt idx="48">
                  <c:v>515.70000000000005</c:v>
                </c:pt>
                <c:pt idx="49">
                  <c:v>518.1</c:v>
                </c:pt>
                <c:pt idx="50">
                  <c:v>510.2</c:v>
                </c:pt>
                <c:pt idx="51">
                  <c:v>500</c:v>
                </c:pt>
                <c:pt idx="52">
                  <c:v>486.1</c:v>
                </c:pt>
                <c:pt idx="53">
                  <c:v>470.2</c:v>
                </c:pt>
                <c:pt idx="54">
                  <c:v>450.1</c:v>
                </c:pt>
                <c:pt idx="55">
                  <c:v>441</c:v>
                </c:pt>
                <c:pt idx="56">
                  <c:v>445.4</c:v>
                </c:pt>
                <c:pt idx="57">
                  <c:v>451.1</c:v>
                </c:pt>
                <c:pt idx="58">
                  <c:v>458.4</c:v>
                </c:pt>
                <c:pt idx="59">
                  <c:v>463</c:v>
                </c:pt>
                <c:pt idx="60">
                  <c:v>453.6</c:v>
                </c:pt>
                <c:pt idx="61">
                  <c:v>453.9</c:v>
                </c:pt>
                <c:pt idx="62">
                  <c:v>452.3</c:v>
                </c:pt>
                <c:pt idx="63">
                  <c:v>446</c:v>
                </c:pt>
                <c:pt idx="64">
                  <c:v>425.8</c:v>
                </c:pt>
                <c:pt idx="65">
                  <c:v>409.5</c:v>
                </c:pt>
                <c:pt idx="66">
                  <c:v>391.4</c:v>
                </c:pt>
                <c:pt idx="67">
                  <c:v>387.3</c:v>
                </c:pt>
                <c:pt idx="68">
                  <c:v>397.4</c:v>
                </c:pt>
                <c:pt idx="69">
                  <c:v>400.4</c:v>
                </c:pt>
                <c:pt idx="70">
                  <c:v>415.1</c:v>
                </c:pt>
                <c:pt idx="71">
                  <c:v>422.5</c:v>
                </c:pt>
                <c:pt idx="73">
                  <c:v>418</c:v>
                </c:pt>
                <c:pt idx="74">
                  <c:v>418</c:v>
                </c:pt>
                <c:pt idx="75">
                  <c:v>418</c:v>
                </c:pt>
                <c:pt idx="76">
                  <c:v>418</c:v>
                </c:pt>
                <c:pt idx="77">
                  <c:v>418</c:v>
                </c:pt>
                <c:pt idx="78">
                  <c:v>418</c:v>
                </c:pt>
                <c:pt idx="79">
                  <c:v>418</c:v>
                </c:pt>
                <c:pt idx="8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C-4B6F-ADCD-CAC4D5F3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49480"/>
        <c:axId val="563555056"/>
      </c:lineChart>
      <c:catAx>
        <c:axId val="5635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555056"/>
        <c:crosses val="autoZero"/>
        <c:auto val="1"/>
        <c:lblAlgn val="ctr"/>
        <c:lblOffset val="100"/>
        <c:noMultiLvlLbl val="0"/>
      </c:catAx>
      <c:valAx>
        <c:axId val="563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54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Dobles Mitjanes Mòbils (k=15)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Dobles mitjanes mòbils (DMM)'!$C$1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Dobles mitjanes mòbils (DMM)'!$C$2:$C$82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41D-9536-94F9B6818A22}"/>
            </c:ext>
          </c:extLst>
        </c:ser>
        <c:ser>
          <c:idx val="1"/>
          <c:order val="1"/>
          <c:tx>
            <c:strRef>
              <c:f>'2. Dobles mitjanes mòbils (DMM)'!$H$1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'2. Dobles mitjanes mòbils (DMM)'!$H$2:$H$82</c:f>
              <c:numCache>
                <c:formatCode>General</c:formatCode>
                <c:ptCount val="81"/>
                <c:pt idx="29" formatCode="0.000">
                  <c:v>615.68857142857087</c:v>
                </c:pt>
                <c:pt idx="30" formatCode="0.000">
                  <c:v>603.71377777777798</c:v>
                </c:pt>
                <c:pt idx="31" formatCode="0.000">
                  <c:v>593.03949206349228</c:v>
                </c:pt>
                <c:pt idx="32" formatCode="0.000">
                  <c:v>585.32533333333322</c:v>
                </c:pt>
                <c:pt idx="33" formatCode="0.000">
                  <c:v>581.87295238095226</c:v>
                </c:pt>
                <c:pt idx="34" formatCode="0.000">
                  <c:v>581.01041269841278</c:v>
                </c:pt>
                <c:pt idx="35" formatCode="0.000">
                  <c:v>579.24558730158742</c:v>
                </c:pt>
                <c:pt idx="36" formatCode="0.000">
                  <c:v>575.59339682539701</c:v>
                </c:pt>
                <c:pt idx="37" formatCode="0.000">
                  <c:v>571.43961904761909</c:v>
                </c:pt>
                <c:pt idx="38" formatCode="0.000">
                  <c:v>566.76888888888902</c:v>
                </c:pt>
                <c:pt idx="39" formatCode="0.000">
                  <c:v>562.9012063492064</c:v>
                </c:pt>
                <c:pt idx="40" formatCode="0.000">
                  <c:v>555.42431746031775</c:v>
                </c:pt>
                <c:pt idx="41" formatCode="0.000">
                  <c:v>545.92939682539691</c:v>
                </c:pt>
                <c:pt idx="42" formatCode="0.000">
                  <c:v>534.62577777777778</c:v>
                </c:pt>
                <c:pt idx="43" formatCode="0.000">
                  <c:v>524.1412063492063</c:v>
                </c:pt>
                <c:pt idx="44" formatCode="0.000">
                  <c:v>517.1517460317458</c:v>
                </c:pt>
                <c:pt idx="45" formatCode="0.000">
                  <c:v>514.11771428571421</c:v>
                </c:pt>
                <c:pt idx="46" formatCode="0.000">
                  <c:v>512.61682539682499</c:v>
                </c:pt>
                <c:pt idx="47" formatCode="0.000">
                  <c:v>510.2679365079365</c:v>
                </c:pt>
                <c:pt idx="48" formatCode="0.000">
                  <c:v>506.55638095238095</c:v>
                </c:pt>
                <c:pt idx="49" formatCode="0.000">
                  <c:v>501.80552380952372</c:v>
                </c:pt>
                <c:pt idx="50" formatCode="0.000">
                  <c:v>496.90831746031728</c:v>
                </c:pt>
                <c:pt idx="51" formatCode="0.000">
                  <c:v>491.5394920634921</c:v>
                </c:pt>
                <c:pt idx="52" formatCode="0.000">
                  <c:v>483.43136507936532</c:v>
                </c:pt>
                <c:pt idx="53" formatCode="0.000">
                  <c:v>473.56742857142854</c:v>
                </c:pt>
                <c:pt idx="54" formatCode="0.000">
                  <c:v>462.52234920634936</c:v>
                </c:pt>
                <c:pt idx="55" formatCode="0.000">
                  <c:v>453.00666666666677</c:v>
                </c:pt>
                <c:pt idx="56" formatCode="0.000">
                  <c:v>447.07695238095232</c:v>
                </c:pt>
                <c:pt idx="57" formatCode="0.000">
                  <c:v>444.688253968254</c:v>
                </c:pt>
                <c:pt idx="58" formatCode="0.000">
                  <c:v>444.30412698412687</c:v>
                </c:pt>
                <c:pt idx="59" formatCode="0.000">
                  <c:v>443.71739682539686</c:v>
                </c:pt>
                <c:pt idx="60" formatCode="0.000">
                  <c:v>440.81530158730158</c:v>
                </c:pt>
                <c:pt idx="61" formatCode="0.000">
                  <c:v>436.61111111111103</c:v>
                </c:pt>
                <c:pt idx="62" formatCode="0.000">
                  <c:v>432.53453968253984</c:v>
                </c:pt>
                <c:pt idx="63" formatCode="0.000">
                  <c:v>428.46387301587311</c:v>
                </c:pt>
                <c:pt idx="64" formatCode="0.000">
                  <c:v>421.28298412698416</c:v>
                </c:pt>
                <c:pt idx="65" formatCode="0.000">
                  <c:v>413.05041269841274</c:v>
                </c:pt>
                <c:pt idx="66" formatCode="0.000">
                  <c:v>403.85536507936507</c:v>
                </c:pt>
                <c:pt idx="67" formatCode="0.000">
                  <c:v>396.07098412698406</c:v>
                </c:pt>
                <c:pt idx="68" formatCode="0.000">
                  <c:v>391.80736507936496</c:v>
                </c:pt>
                <c:pt idx="69" formatCode="0.000">
                  <c:v>390.47853968253941</c:v>
                </c:pt>
                <c:pt idx="70" formatCode="0.000">
                  <c:v>392.11238095238087</c:v>
                </c:pt>
                <c:pt idx="71" formatCode="0.000">
                  <c:v>393.85174603174602</c:v>
                </c:pt>
                <c:pt idx="73" formatCode="0.000">
                  <c:v>393.99834920634919</c:v>
                </c:pt>
                <c:pt idx="74" formatCode="0.000">
                  <c:v>389.9598095238095</c:v>
                </c:pt>
                <c:pt idx="75" formatCode="0.000">
                  <c:v>385.9212698412698</c:v>
                </c:pt>
                <c:pt idx="76" formatCode="0.000">
                  <c:v>381.88273015873017</c:v>
                </c:pt>
                <c:pt idx="77" formatCode="0.000">
                  <c:v>377.84419047619048</c:v>
                </c:pt>
                <c:pt idx="78" formatCode="0.000">
                  <c:v>373.80565079365078</c:v>
                </c:pt>
                <c:pt idx="79" formatCode="0.000">
                  <c:v>369.76711111111109</c:v>
                </c:pt>
                <c:pt idx="80" formatCode="0.000">
                  <c:v>365.7285714285714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C-441D-9536-94F9B681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21528"/>
        <c:axId val="560814968"/>
      </c:lineChart>
      <c:catAx>
        <c:axId val="56082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814968"/>
        <c:crosses val="autoZero"/>
        <c:auto val="1"/>
        <c:lblAlgn val="ctr"/>
        <c:lblOffset val="100"/>
        <c:noMultiLvlLbl val="0"/>
      </c:catAx>
      <c:valAx>
        <c:axId val="5608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8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Allisat Exponencial de Holt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Allisat exponencial de Holt'!$C$1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 Allisat exponencial de Holt'!$C$2:$C$82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B9A-945B-3B4DAAE241EC}"/>
            </c:ext>
          </c:extLst>
        </c:ser>
        <c:ser>
          <c:idx val="1"/>
          <c:order val="1"/>
          <c:tx>
            <c:strRef>
              <c:f>'3. Allisat exponencial de Holt'!$F$1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'3. Allisat exponencial de Holt'!$F$2:$F$82</c:f>
              <c:numCache>
                <c:formatCode>0.00</c:formatCode>
                <c:ptCount val="81"/>
                <c:pt idx="1">
                  <c:v>633.20000000000005</c:v>
                </c:pt>
                <c:pt idx="2">
                  <c:v>635.28800000000001</c:v>
                </c:pt>
                <c:pt idx="3">
                  <c:v>636.33488</c:v>
                </c:pt>
                <c:pt idx="4">
                  <c:v>636.64698879999992</c:v>
                </c:pt>
                <c:pt idx="5">
                  <c:v>635.70679628799996</c:v>
                </c:pt>
                <c:pt idx="6">
                  <c:v>631.09037042687999</c:v>
                </c:pt>
                <c:pt idx="7">
                  <c:v>626.58561492090882</c:v>
                </c:pt>
                <c:pt idx="8">
                  <c:v>624.45438591929553</c:v>
                </c:pt>
                <c:pt idx="9">
                  <c:v>624.99122728123314</c:v>
                </c:pt>
                <c:pt idx="10">
                  <c:v>629.03305127953388</c:v>
                </c:pt>
                <c:pt idx="11">
                  <c:v>634.34918842699312</c:v>
                </c:pt>
                <c:pt idx="12">
                  <c:v>638.08813060788077</c:v>
                </c:pt>
                <c:pt idx="13">
                  <c:v>644.98775912827568</c:v>
                </c:pt>
                <c:pt idx="14">
                  <c:v>651.99595157946055</c:v>
                </c:pt>
                <c:pt idx="15">
                  <c:v>657.86666747723018</c:v>
                </c:pt>
                <c:pt idx="16">
                  <c:v>661.10857349635648</c:v>
                </c:pt>
                <c:pt idx="17">
                  <c:v>659.98575537180341</c:v>
                </c:pt>
                <c:pt idx="18">
                  <c:v>652.40007065728878</c:v>
                </c:pt>
                <c:pt idx="19">
                  <c:v>643.27152005938547</c:v>
                </c:pt>
                <c:pt idx="20">
                  <c:v>634.96581877868744</c:v>
                </c:pt>
                <c:pt idx="21">
                  <c:v>629.59862500298163</c:v>
                </c:pt>
                <c:pt idx="22">
                  <c:v>628.05292498229755</c:v>
                </c:pt>
                <c:pt idx="23">
                  <c:v>628.12624796645844</c:v>
                </c:pt>
                <c:pt idx="24">
                  <c:v>625.37585643512887</c:v>
                </c:pt>
                <c:pt idx="25">
                  <c:v>625.31650895266012</c:v>
                </c:pt>
                <c:pt idx="26">
                  <c:v>624.58037060857873</c:v>
                </c:pt>
                <c:pt idx="27">
                  <c:v>622.96824510897034</c:v>
                </c:pt>
                <c:pt idx="28">
                  <c:v>618.69181490492497</c:v>
                </c:pt>
                <c:pt idx="29">
                  <c:v>610.31499814549159</c:v>
                </c:pt>
                <c:pt idx="30">
                  <c:v>597.58894481212519</c:v>
                </c:pt>
                <c:pt idx="31">
                  <c:v>585.83254435294714</c:v>
                </c:pt>
                <c:pt idx="32">
                  <c:v>576.53812221148689</c:v>
                </c:pt>
                <c:pt idx="33">
                  <c:v>569.91305960985915</c:v>
                </c:pt>
                <c:pt idx="34">
                  <c:v>567.56048714416261</c:v>
                </c:pt>
                <c:pt idx="35">
                  <c:v>565.16400968583889</c:v>
                </c:pt>
                <c:pt idx="36">
                  <c:v>562.51626733174646</c:v>
                </c:pt>
                <c:pt idx="37">
                  <c:v>562.58942275520246</c:v>
                </c:pt>
                <c:pt idx="38">
                  <c:v>563.04837018375918</c:v>
                </c:pt>
                <c:pt idx="39">
                  <c:v>561.88159331925431</c:v>
                </c:pt>
                <c:pt idx="40">
                  <c:v>556.85290809488026</c:v>
                </c:pt>
                <c:pt idx="41">
                  <c:v>547.61184359158574</c:v>
                </c:pt>
                <c:pt idx="42">
                  <c:v>534.55051824528664</c:v>
                </c:pt>
                <c:pt idx="43">
                  <c:v>520.97143723843601</c:v>
                </c:pt>
                <c:pt idx="44">
                  <c:v>510.421314943418</c:v>
                </c:pt>
                <c:pt idx="45">
                  <c:v>503.47236450966687</c:v>
                </c:pt>
                <c:pt idx="46">
                  <c:v>500.77430958227933</c:v>
                </c:pt>
                <c:pt idx="47">
                  <c:v>499.09289325707817</c:v>
                </c:pt>
                <c:pt idx="48">
                  <c:v>497.21204446663404</c:v>
                </c:pt>
                <c:pt idx="49">
                  <c:v>497.02288365561344</c:v>
                </c:pt>
                <c:pt idx="50">
                  <c:v>495.81863966057239</c:v>
                </c:pt>
                <c:pt idx="51">
                  <c:v>492.98249887811664</c:v>
                </c:pt>
                <c:pt idx="52">
                  <c:v>487.65828629702742</c:v>
                </c:pt>
                <c:pt idx="53">
                  <c:v>479.52058478027499</c:v>
                </c:pt>
                <c:pt idx="54">
                  <c:v>467.81360017566209</c:v>
                </c:pt>
                <c:pt idx="55">
                  <c:v>455.55546848494521</c:v>
                </c:pt>
                <c:pt idx="56">
                  <c:v>446.22274439297388</c:v>
                </c:pt>
                <c:pt idx="57">
                  <c:v>440.09165534367793</c:v>
                </c:pt>
                <c:pt idx="58">
                  <c:v>437.37911789049406</c:v>
                </c:pt>
                <c:pt idx="59">
                  <c:v>437.15392321232719</c:v>
                </c:pt>
                <c:pt idx="60">
                  <c:v>435.75161054130064</c:v>
                </c:pt>
                <c:pt idx="61">
                  <c:v>435.41569598282729</c:v>
                </c:pt>
                <c:pt idx="62">
                  <c:v>435.50233649673567</c:v>
                </c:pt>
                <c:pt idx="63">
                  <c:v>434.73155544799289</c:v>
                </c:pt>
                <c:pt idx="64">
                  <c:v>429.71766839107897</c:v>
                </c:pt>
                <c:pt idx="65">
                  <c:v>421.63785200990463</c:v>
                </c:pt>
                <c:pt idx="66">
                  <c:v>410.34448482456907</c:v>
                </c:pt>
                <c:pt idx="67">
                  <c:v>399.56801168331782</c:v>
                </c:pt>
                <c:pt idx="68">
                  <c:v>392.88011270298415</c:v>
                </c:pt>
                <c:pt idx="69">
                  <c:v>388.43058901059783</c:v>
                </c:pt>
                <c:pt idx="70">
                  <c:v>388.87774649626488</c:v>
                </c:pt>
                <c:pt idx="71">
                  <c:v>392.06036262494791</c:v>
                </c:pt>
                <c:pt idx="73">
                  <c:v>394.7440410228964</c:v>
                </c:pt>
                <c:pt idx="74">
                  <c:v>392.2397919458345</c:v>
                </c:pt>
                <c:pt idx="75">
                  <c:v>389.73554286877254</c:v>
                </c:pt>
                <c:pt idx="76">
                  <c:v>387.23129379171064</c:v>
                </c:pt>
                <c:pt idx="77">
                  <c:v>384.72704471464868</c:v>
                </c:pt>
                <c:pt idx="78">
                  <c:v>382.22279563758673</c:v>
                </c:pt>
                <c:pt idx="79">
                  <c:v>379.71854656052483</c:v>
                </c:pt>
                <c:pt idx="80">
                  <c:v>377.21429748346287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B-4B9A-945B-3B4DAAE2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9976"/>
        <c:axId val="526995712"/>
      </c:lineChart>
      <c:catAx>
        <c:axId val="52699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995712"/>
        <c:crosses val="autoZero"/>
        <c:auto val="1"/>
        <c:lblAlgn val="ctr"/>
        <c:lblOffset val="100"/>
        <c:noMultiLvlLbl val="0"/>
      </c:catAx>
      <c:valAx>
        <c:axId val="526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99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Tendència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Tendència lineal'!$C$1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'4. Tendència lineal'!$C$2:$C$82</c:f>
              <c:numCache>
                <c:formatCode>General</c:formatCode>
                <c:ptCount val="81"/>
                <c:pt idx="0">
                  <c:v>633.20000000000005</c:v>
                </c:pt>
                <c:pt idx="1">
                  <c:v>641.9</c:v>
                </c:pt>
                <c:pt idx="2">
                  <c:v>638.20000000000005</c:v>
                </c:pt>
                <c:pt idx="3">
                  <c:v>635.70000000000005</c:v>
                </c:pt>
                <c:pt idx="4">
                  <c:v>630.9</c:v>
                </c:pt>
                <c:pt idx="5">
                  <c:v>615.6</c:v>
                </c:pt>
                <c:pt idx="6">
                  <c:v>614.79999999999995</c:v>
                </c:pt>
                <c:pt idx="7">
                  <c:v>622.9</c:v>
                </c:pt>
                <c:pt idx="8">
                  <c:v>632.5</c:v>
                </c:pt>
                <c:pt idx="9">
                  <c:v>646.29999999999995</c:v>
                </c:pt>
                <c:pt idx="10">
                  <c:v>652.1</c:v>
                </c:pt>
                <c:pt idx="11">
                  <c:v>647</c:v>
                </c:pt>
                <c:pt idx="12">
                  <c:v>661.8</c:v>
                </c:pt>
                <c:pt idx="13">
                  <c:v>665.2</c:v>
                </c:pt>
                <c:pt idx="14">
                  <c:v>664.1</c:v>
                </c:pt>
                <c:pt idx="15">
                  <c:v>657</c:v>
                </c:pt>
                <c:pt idx="16">
                  <c:v>642.20000000000005</c:v>
                </c:pt>
                <c:pt idx="17">
                  <c:v>617.29999999999995</c:v>
                </c:pt>
                <c:pt idx="18">
                  <c:v>610.4</c:v>
                </c:pt>
                <c:pt idx="19">
                  <c:v>611.70000000000005</c:v>
                </c:pt>
                <c:pt idx="20">
                  <c:v>620.9</c:v>
                </c:pt>
                <c:pt idx="21">
                  <c:v>633.79999999999995</c:v>
                </c:pt>
                <c:pt idx="22">
                  <c:v>638.29999999999995</c:v>
                </c:pt>
                <c:pt idx="23">
                  <c:v>624.9</c:v>
                </c:pt>
                <c:pt idx="24">
                  <c:v>633.9</c:v>
                </c:pt>
                <c:pt idx="25">
                  <c:v>629.6</c:v>
                </c:pt>
                <c:pt idx="26">
                  <c:v>624.5</c:v>
                </c:pt>
                <c:pt idx="27">
                  <c:v>611.79999999999995</c:v>
                </c:pt>
                <c:pt idx="28">
                  <c:v>592.29999999999995</c:v>
                </c:pt>
                <c:pt idx="29">
                  <c:v>570.20000000000005</c:v>
                </c:pt>
                <c:pt idx="30">
                  <c:v>568.20000000000005</c:v>
                </c:pt>
                <c:pt idx="31">
                  <c:v>571.6</c:v>
                </c:pt>
                <c:pt idx="32">
                  <c:v>575.79999999999995</c:v>
                </c:pt>
                <c:pt idx="33">
                  <c:v>587.1</c:v>
                </c:pt>
                <c:pt idx="34">
                  <c:v>581.70000000000005</c:v>
                </c:pt>
                <c:pt idx="35">
                  <c:v>575.9</c:v>
                </c:pt>
                <c:pt idx="36">
                  <c:v>582.79999999999995</c:v>
                </c:pt>
                <c:pt idx="37">
                  <c:v>581.1</c:v>
                </c:pt>
                <c:pt idx="38">
                  <c:v>571.70000000000005</c:v>
                </c:pt>
                <c:pt idx="39">
                  <c:v>553</c:v>
                </c:pt>
                <c:pt idx="40">
                  <c:v>531.9</c:v>
                </c:pt>
                <c:pt idx="41">
                  <c:v>510.9</c:v>
                </c:pt>
                <c:pt idx="42">
                  <c:v>501.8</c:v>
                </c:pt>
                <c:pt idx="43">
                  <c:v>506.3</c:v>
                </c:pt>
                <c:pt idx="44">
                  <c:v>513.20000000000005</c:v>
                </c:pt>
                <c:pt idx="45">
                  <c:v>523.5</c:v>
                </c:pt>
                <c:pt idx="46">
                  <c:v>521.70000000000005</c:v>
                </c:pt>
                <c:pt idx="47">
                  <c:v>515.70000000000005</c:v>
                </c:pt>
                <c:pt idx="48">
                  <c:v>518.1</c:v>
                </c:pt>
                <c:pt idx="49">
                  <c:v>510.2</c:v>
                </c:pt>
                <c:pt idx="50">
                  <c:v>500</c:v>
                </c:pt>
                <c:pt idx="51">
                  <c:v>486.1</c:v>
                </c:pt>
                <c:pt idx="52">
                  <c:v>470.2</c:v>
                </c:pt>
                <c:pt idx="53">
                  <c:v>450.1</c:v>
                </c:pt>
                <c:pt idx="54">
                  <c:v>441</c:v>
                </c:pt>
                <c:pt idx="55">
                  <c:v>445.4</c:v>
                </c:pt>
                <c:pt idx="56">
                  <c:v>451.1</c:v>
                </c:pt>
                <c:pt idx="57">
                  <c:v>458.4</c:v>
                </c:pt>
                <c:pt idx="58">
                  <c:v>463</c:v>
                </c:pt>
                <c:pt idx="59">
                  <c:v>453.6</c:v>
                </c:pt>
                <c:pt idx="60">
                  <c:v>453.9</c:v>
                </c:pt>
                <c:pt idx="61">
                  <c:v>452.3</c:v>
                </c:pt>
                <c:pt idx="62">
                  <c:v>446</c:v>
                </c:pt>
                <c:pt idx="63">
                  <c:v>425.8</c:v>
                </c:pt>
                <c:pt idx="64">
                  <c:v>409.5</c:v>
                </c:pt>
                <c:pt idx="65">
                  <c:v>391.4</c:v>
                </c:pt>
                <c:pt idx="66">
                  <c:v>387.3</c:v>
                </c:pt>
                <c:pt idx="67">
                  <c:v>397.4</c:v>
                </c:pt>
                <c:pt idx="68">
                  <c:v>400.4</c:v>
                </c:pt>
                <c:pt idx="69">
                  <c:v>415.1</c:v>
                </c:pt>
                <c:pt idx="70">
                  <c:v>422.5</c:v>
                </c:pt>
                <c:pt idx="71">
                  <c:v>418</c:v>
                </c:pt>
                <c:pt idx="73">
                  <c:v>422.9</c:v>
                </c:pt>
                <c:pt idx="74">
                  <c:v>418.2</c:v>
                </c:pt>
                <c:pt idx="75">
                  <c:v>411.5</c:v>
                </c:pt>
                <c:pt idx="76">
                  <c:v>398.9</c:v>
                </c:pt>
                <c:pt idx="77">
                  <c:v>385.6</c:v>
                </c:pt>
                <c:pt idx="78">
                  <c:v>370.2</c:v>
                </c:pt>
                <c:pt idx="79">
                  <c:v>369.1</c:v>
                </c:pt>
                <c:pt idx="80">
                  <c:v>380.7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1-4EDB-8A1D-90A6D3826B89}"/>
            </c:ext>
          </c:extLst>
        </c:ser>
        <c:ser>
          <c:idx val="1"/>
          <c:order val="1"/>
          <c:tx>
            <c:strRef>
              <c:f>'4. Tendència lineal'!$D$1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'4. Tendència lineal'!$D$2:$D$82</c:f>
              <c:numCache>
                <c:formatCode>0.000</c:formatCode>
                <c:ptCount val="81"/>
                <c:pt idx="0">
                  <c:v>686.83070776255727</c:v>
                </c:pt>
                <c:pt idx="1">
                  <c:v>682.92221364718</c:v>
                </c:pt>
                <c:pt idx="2">
                  <c:v>679.01371953180285</c:v>
                </c:pt>
                <c:pt idx="3">
                  <c:v>675.1052254164257</c:v>
                </c:pt>
                <c:pt idx="4">
                  <c:v>671.19673130104843</c:v>
                </c:pt>
                <c:pt idx="5">
                  <c:v>667.28823718567128</c:v>
                </c:pt>
                <c:pt idx="6">
                  <c:v>663.37974307029401</c:v>
                </c:pt>
                <c:pt idx="7">
                  <c:v>659.47124895491686</c:v>
                </c:pt>
                <c:pt idx="8">
                  <c:v>655.56275483953971</c:v>
                </c:pt>
                <c:pt idx="9">
                  <c:v>651.65426072416244</c:v>
                </c:pt>
                <c:pt idx="10">
                  <c:v>647.74576660878529</c:v>
                </c:pt>
                <c:pt idx="11">
                  <c:v>643.83727249340814</c:v>
                </c:pt>
                <c:pt idx="12">
                  <c:v>639.92877837803087</c:v>
                </c:pt>
                <c:pt idx="13">
                  <c:v>636.02028426265372</c:v>
                </c:pt>
                <c:pt idx="14">
                  <c:v>632.11179014727645</c:v>
                </c:pt>
                <c:pt idx="15">
                  <c:v>628.2032960318993</c:v>
                </c:pt>
                <c:pt idx="16">
                  <c:v>624.29480191652215</c:v>
                </c:pt>
                <c:pt idx="17">
                  <c:v>620.38630780114488</c:v>
                </c:pt>
                <c:pt idx="18">
                  <c:v>616.47781368576773</c:v>
                </c:pt>
                <c:pt idx="19">
                  <c:v>612.56931957039058</c:v>
                </c:pt>
                <c:pt idx="20">
                  <c:v>608.66082545501331</c:v>
                </c:pt>
                <c:pt idx="21">
                  <c:v>604.75233133963616</c:v>
                </c:pt>
                <c:pt idx="22">
                  <c:v>600.843837224259</c:v>
                </c:pt>
                <c:pt idx="23">
                  <c:v>596.93534310888174</c:v>
                </c:pt>
                <c:pt idx="24">
                  <c:v>593.02684899350459</c:v>
                </c:pt>
                <c:pt idx="25">
                  <c:v>589.11835487812732</c:v>
                </c:pt>
                <c:pt idx="26">
                  <c:v>585.20986076275017</c:v>
                </c:pt>
                <c:pt idx="27">
                  <c:v>581.30136664737302</c:v>
                </c:pt>
                <c:pt idx="28">
                  <c:v>577.39287253199575</c:v>
                </c:pt>
                <c:pt idx="29">
                  <c:v>573.4843784166186</c:v>
                </c:pt>
                <c:pt idx="30">
                  <c:v>569.57588430124133</c:v>
                </c:pt>
                <c:pt idx="31">
                  <c:v>565.66739018586418</c:v>
                </c:pt>
                <c:pt idx="32">
                  <c:v>561.75889607048703</c:v>
                </c:pt>
                <c:pt idx="33">
                  <c:v>557.85040195510987</c:v>
                </c:pt>
                <c:pt idx="34">
                  <c:v>553.94190783973261</c:v>
                </c:pt>
                <c:pt idx="35">
                  <c:v>550.03341372435546</c:v>
                </c:pt>
                <c:pt idx="36">
                  <c:v>546.12491960897819</c:v>
                </c:pt>
                <c:pt idx="37">
                  <c:v>542.21642549360104</c:v>
                </c:pt>
                <c:pt idx="38">
                  <c:v>538.30793137822388</c:v>
                </c:pt>
                <c:pt idx="39">
                  <c:v>534.39943726284662</c:v>
                </c:pt>
                <c:pt idx="40">
                  <c:v>530.49094314746947</c:v>
                </c:pt>
                <c:pt idx="41">
                  <c:v>526.5824490320922</c:v>
                </c:pt>
                <c:pt idx="42">
                  <c:v>522.67395491671505</c:v>
                </c:pt>
                <c:pt idx="43">
                  <c:v>518.76546080133789</c:v>
                </c:pt>
                <c:pt idx="44">
                  <c:v>514.85696668596063</c:v>
                </c:pt>
                <c:pt idx="45">
                  <c:v>510.94847257058348</c:v>
                </c:pt>
                <c:pt idx="46">
                  <c:v>507.03997845520627</c:v>
                </c:pt>
                <c:pt idx="47">
                  <c:v>503.13148433982906</c:v>
                </c:pt>
                <c:pt idx="48">
                  <c:v>499.22299022445191</c:v>
                </c:pt>
                <c:pt idx="49">
                  <c:v>495.3144961090747</c:v>
                </c:pt>
                <c:pt idx="50">
                  <c:v>491.40600199369749</c:v>
                </c:pt>
                <c:pt idx="51">
                  <c:v>487.49750787832033</c:v>
                </c:pt>
                <c:pt idx="52">
                  <c:v>483.58901376294307</c:v>
                </c:pt>
                <c:pt idx="53">
                  <c:v>479.68051964756592</c:v>
                </c:pt>
                <c:pt idx="54">
                  <c:v>475.77202553218871</c:v>
                </c:pt>
                <c:pt idx="55">
                  <c:v>471.8635314168115</c:v>
                </c:pt>
                <c:pt idx="56">
                  <c:v>467.95503730143434</c:v>
                </c:pt>
                <c:pt idx="57">
                  <c:v>464.04654318605714</c:v>
                </c:pt>
                <c:pt idx="58">
                  <c:v>460.13804907067993</c:v>
                </c:pt>
                <c:pt idx="59">
                  <c:v>456.22955495530277</c:v>
                </c:pt>
                <c:pt idx="60">
                  <c:v>452.32106083992551</c:v>
                </c:pt>
                <c:pt idx="61">
                  <c:v>448.41256672454836</c:v>
                </c:pt>
                <c:pt idx="62">
                  <c:v>444.50407260917115</c:v>
                </c:pt>
                <c:pt idx="63">
                  <c:v>440.59557849379394</c:v>
                </c:pt>
                <c:pt idx="64">
                  <c:v>436.68708437841678</c:v>
                </c:pt>
                <c:pt idx="65">
                  <c:v>432.77859026303958</c:v>
                </c:pt>
                <c:pt idx="66">
                  <c:v>428.87009614766237</c:v>
                </c:pt>
                <c:pt idx="67">
                  <c:v>424.96160203228521</c:v>
                </c:pt>
                <c:pt idx="68">
                  <c:v>421.053107916908</c:v>
                </c:pt>
                <c:pt idx="69">
                  <c:v>417.1446138015308</c:v>
                </c:pt>
                <c:pt idx="70">
                  <c:v>413.23611968615359</c:v>
                </c:pt>
                <c:pt idx="71">
                  <c:v>409.32762557077643</c:v>
                </c:pt>
                <c:pt idx="73">
                  <c:v>405.41913145539922</c:v>
                </c:pt>
                <c:pt idx="74">
                  <c:v>401.51063734002201</c:v>
                </c:pt>
                <c:pt idx="75">
                  <c:v>397.60214322464481</c:v>
                </c:pt>
                <c:pt idx="76">
                  <c:v>393.69364910926765</c:v>
                </c:pt>
                <c:pt idx="77">
                  <c:v>389.78515499389044</c:v>
                </c:pt>
                <c:pt idx="78">
                  <c:v>385.87666087851323</c:v>
                </c:pt>
                <c:pt idx="79">
                  <c:v>381.96816676313603</c:v>
                </c:pt>
                <c:pt idx="80">
                  <c:v>378.05967264775887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1-4EDB-8A1D-90A6D382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98104"/>
        <c:axId val="528697448"/>
      </c:lineChart>
      <c:catAx>
        <c:axId val="5286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697448"/>
        <c:crosses val="autoZero"/>
        <c:auto val="1"/>
        <c:lblAlgn val="ctr"/>
        <c:lblOffset val="100"/>
        <c:noMultiLvlLbl val="0"/>
      </c:catAx>
      <c:valAx>
        <c:axId val="5286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6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74</xdr:row>
      <xdr:rowOff>19050</xdr:rowOff>
    </xdr:from>
    <xdr:to>
      <xdr:col>16</xdr:col>
      <xdr:colOff>0</xdr:colOff>
      <xdr:row>89</xdr:row>
      <xdr:rowOff>191775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833436</xdr:colOff>
      <xdr:row>74</xdr:row>
      <xdr:rowOff>0</xdr:rowOff>
    </xdr:from>
    <xdr:to>
      <xdr:col>19</xdr:col>
      <xdr:colOff>0</xdr:colOff>
      <xdr:row>89</xdr:row>
      <xdr:rowOff>191775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8193</xdr:colOff>
      <xdr:row>74</xdr:row>
      <xdr:rowOff>40967</xdr:rowOff>
    </xdr:from>
    <xdr:to>
      <xdr:col>18</xdr:col>
      <xdr:colOff>1</xdr:colOff>
      <xdr:row>89</xdr:row>
      <xdr:rowOff>179587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74</xdr:row>
      <xdr:rowOff>9525</xdr:rowOff>
    </xdr:from>
    <xdr:to>
      <xdr:col>18</xdr:col>
      <xdr:colOff>9525</xdr:colOff>
      <xdr:row>90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workbookViewId="0">
      <selection activeCell="E33" sqref="E33"/>
    </sheetView>
  </sheetViews>
  <sheetFormatPr baseColWidth="10" defaultColWidth="11" defaultRowHeight="15.75" x14ac:dyDescent="0.25"/>
  <cols>
    <col min="1" max="16384" width="11" style="2"/>
  </cols>
  <sheetData>
    <row r="1" spans="1:68" x14ac:dyDescent="0.25">
      <c r="A1" s="2" t="s">
        <v>0</v>
      </c>
      <c r="B1" s="2" t="s">
        <v>2</v>
      </c>
      <c r="BO1" s="3"/>
      <c r="BP1" s="3"/>
    </row>
    <row r="2" spans="1:68" x14ac:dyDescent="0.25">
      <c r="A2" s="3">
        <v>40909</v>
      </c>
      <c r="B2" s="2">
        <v>633.20000000000005</v>
      </c>
    </row>
    <row r="3" spans="1:68" x14ac:dyDescent="0.25">
      <c r="A3" s="3">
        <v>40940</v>
      </c>
      <c r="B3" s="2">
        <v>641.9</v>
      </c>
    </row>
    <row r="4" spans="1:68" x14ac:dyDescent="0.25">
      <c r="A4" s="3">
        <v>40969</v>
      </c>
      <c r="B4" s="2">
        <v>638.20000000000005</v>
      </c>
    </row>
    <row r="5" spans="1:68" x14ac:dyDescent="0.25">
      <c r="A5" s="3">
        <v>41000</v>
      </c>
      <c r="B5" s="2">
        <v>635.70000000000005</v>
      </c>
    </row>
    <row r="6" spans="1:68" x14ac:dyDescent="0.25">
      <c r="A6" s="3">
        <v>41030</v>
      </c>
      <c r="B6" s="2">
        <v>630.9</v>
      </c>
    </row>
    <row r="7" spans="1:68" x14ac:dyDescent="0.25">
      <c r="A7" s="3">
        <v>41061</v>
      </c>
      <c r="B7" s="2">
        <v>615.6</v>
      </c>
    </row>
    <row r="8" spans="1:68" x14ac:dyDescent="0.25">
      <c r="A8" s="3">
        <v>41091</v>
      </c>
      <c r="B8" s="2">
        <v>614.79999999999995</v>
      </c>
    </row>
    <row r="9" spans="1:68" x14ac:dyDescent="0.25">
      <c r="A9" s="3">
        <v>41122</v>
      </c>
      <c r="B9" s="2">
        <v>622.9</v>
      </c>
    </row>
    <row r="10" spans="1:68" x14ac:dyDescent="0.25">
      <c r="A10" s="3">
        <v>41153</v>
      </c>
      <c r="B10" s="2">
        <v>632.5</v>
      </c>
    </row>
    <row r="11" spans="1:68" x14ac:dyDescent="0.25">
      <c r="A11" s="3">
        <v>41183</v>
      </c>
      <c r="B11" s="2">
        <v>646.29999999999995</v>
      </c>
    </row>
    <row r="12" spans="1:68" x14ac:dyDescent="0.25">
      <c r="A12" s="3">
        <v>41214</v>
      </c>
      <c r="B12" s="2">
        <v>652.1</v>
      </c>
    </row>
    <row r="13" spans="1:68" x14ac:dyDescent="0.25">
      <c r="A13" s="3">
        <v>41244</v>
      </c>
      <c r="B13" s="2">
        <v>647</v>
      </c>
    </row>
    <row r="14" spans="1:68" x14ac:dyDescent="0.25">
      <c r="A14" s="3">
        <v>41275</v>
      </c>
      <c r="B14" s="2">
        <v>661.8</v>
      </c>
    </row>
    <row r="15" spans="1:68" x14ac:dyDescent="0.25">
      <c r="A15" s="3">
        <v>41306</v>
      </c>
      <c r="B15" s="2">
        <v>665.2</v>
      </c>
    </row>
    <row r="16" spans="1:68" x14ac:dyDescent="0.25">
      <c r="A16" s="3">
        <v>41334</v>
      </c>
      <c r="B16" s="2">
        <v>664.1</v>
      </c>
    </row>
    <row r="17" spans="1:2" x14ac:dyDescent="0.25">
      <c r="A17" s="3">
        <v>41365</v>
      </c>
      <c r="B17" s="2">
        <v>657</v>
      </c>
    </row>
    <row r="18" spans="1:2" x14ac:dyDescent="0.25">
      <c r="A18" s="3">
        <v>41395</v>
      </c>
      <c r="B18" s="2">
        <v>642.20000000000005</v>
      </c>
    </row>
    <row r="19" spans="1:2" x14ac:dyDescent="0.25">
      <c r="A19" s="3">
        <v>41426</v>
      </c>
      <c r="B19" s="2">
        <v>617.29999999999995</v>
      </c>
    </row>
    <row r="20" spans="1:2" x14ac:dyDescent="0.25">
      <c r="A20" s="3">
        <v>41456</v>
      </c>
      <c r="B20" s="2">
        <v>610.4</v>
      </c>
    </row>
    <row r="21" spans="1:2" x14ac:dyDescent="0.25">
      <c r="A21" s="3">
        <v>41487</v>
      </c>
      <c r="B21" s="2">
        <v>611.70000000000005</v>
      </c>
    </row>
    <row r="22" spans="1:2" x14ac:dyDescent="0.25">
      <c r="A22" s="3">
        <v>41518</v>
      </c>
      <c r="B22" s="2">
        <v>620.9</v>
      </c>
    </row>
    <row r="23" spans="1:2" x14ac:dyDescent="0.25">
      <c r="A23" s="3">
        <v>41548</v>
      </c>
      <c r="B23" s="2">
        <v>633.79999999999995</v>
      </c>
    </row>
    <row r="24" spans="1:2" x14ac:dyDescent="0.25">
      <c r="A24" s="3">
        <v>41579</v>
      </c>
      <c r="B24" s="2">
        <v>638.29999999999995</v>
      </c>
    </row>
    <row r="25" spans="1:2" x14ac:dyDescent="0.25">
      <c r="A25" s="3">
        <v>41609</v>
      </c>
      <c r="B25" s="2">
        <v>624.9</v>
      </c>
    </row>
    <row r="26" spans="1:2" x14ac:dyDescent="0.25">
      <c r="A26" s="3">
        <v>41640</v>
      </c>
      <c r="B26" s="2">
        <v>633.9</v>
      </c>
    </row>
    <row r="27" spans="1:2" x14ac:dyDescent="0.25">
      <c r="A27" s="3">
        <v>41671</v>
      </c>
      <c r="B27" s="2">
        <v>629.6</v>
      </c>
    </row>
    <row r="28" spans="1:2" x14ac:dyDescent="0.25">
      <c r="A28" s="3">
        <v>41699</v>
      </c>
      <c r="B28" s="2">
        <v>624.5</v>
      </c>
    </row>
    <row r="29" spans="1:2" x14ac:dyDescent="0.25">
      <c r="A29" s="3">
        <v>41730</v>
      </c>
      <c r="B29" s="2">
        <v>611.79999999999995</v>
      </c>
    </row>
    <row r="30" spans="1:2" x14ac:dyDescent="0.25">
      <c r="A30" s="3">
        <v>41760</v>
      </c>
      <c r="B30" s="2">
        <v>592.29999999999995</v>
      </c>
    </row>
    <row r="31" spans="1:2" x14ac:dyDescent="0.25">
      <c r="A31" s="3">
        <v>41791</v>
      </c>
      <c r="B31" s="2">
        <v>570.20000000000005</v>
      </c>
    </row>
    <row r="32" spans="1:2" x14ac:dyDescent="0.25">
      <c r="A32" s="3">
        <v>41821</v>
      </c>
      <c r="B32" s="2">
        <v>568.20000000000005</v>
      </c>
    </row>
    <row r="33" spans="1:2" x14ac:dyDescent="0.25">
      <c r="A33" s="3">
        <v>41852</v>
      </c>
      <c r="B33" s="2">
        <v>571.6</v>
      </c>
    </row>
    <row r="34" spans="1:2" x14ac:dyDescent="0.25">
      <c r="A34" s="3">
        <v>41883</v>
      </c>
      <c r="B34" s="2">
        <v>575.79999999999995</v>
      </c>
    </row>
    <row r="35" spans="1:2" x14ac:dyDescent="0.25">
      <c r="A35" s="3">
        <v>41913</v>
      </c>
      <c r="B35" s="2">
        <v>587.1</v>
      </c>
    </row>
    <row r="36" spans="1:2" x14ac:dyDescent="0.25">
      <c r="A36" s="3">
        <v>41944</v>
      </c>
      <c r="B36" s="2">
        <v>581.70000000000005</v>
      </c>
    </row>
    <row r="37" spans="1:2" x14ac:dyDescent="0.25">
      <c r="A37" s="3">
        <v>41974</v>
      </c>
      <c r="B37" s="2">
        <v>575.9</v>
      </c>
    </row>
    <row r="38" spans="1:2" x14ac:dyDescent="0.25">
      <c r="A38" s="3">
        <v>42005</v>
      </c>
      <c r="B38" s="2">
        <v>582.79999999999995</v>
      </c>
    </row>
    <row r="39" spans="1:2" x14ac:dyDescent="0.25">
      <c r="A39" s="3">
        <v>42036</v>
      </c>
      <c r="B39" s="2">
        <v>581.1</v>
      </c>
    </row>
    <row r="40" spans="1:2" x14ac:dyDescent="0.25">
      <c r="A40" s="3">
        <v>42064</v>
      </c>
      <c r="B40" s="2">
        <v>571.70000000000005</v>
      </c>
    </row>
    <row r="41" spans="1:2" x14ac:dyDescent="0.25">
      <c r="A41" s="3">
        <v>42095</v>
      </c>
      <c r="B41" s="2">
        <v>553</v>
      </c>
    </row>
    <row r="42" spans="1:2" x14ac:dyDescent="0.25">
      <c r="A42" s="3">
        <v>42125</v>
      </c>
      <c r="B42" s="2">
        <v>531.9</v>
      </c>
    </row>
    <row r="43" spans="1:2" x14ac:dyDescent="0.25">
      <c r="A43" s="3">
        <v>42156</v>
      </c>
      <c r="B43" s="2">
        <v>510.9</v>
      </c>
    </row>
    <row r="44" spans="1:2" x14ac:dyDescent="0.25">
      <c r="A44" s="3">
        <v>42186</v>
      </c>
      <c r="B44" s="2">
        <v>501.8</v>
      </c>
    </row>
    <row r="45" spans="1:2" x14ac:dyDescent="0.25">
      <c r="A45" s="3">
        <v>42217</v>
      </c>
      <c r="B45" s="2">
        <v>506.3</v>
      </c>
    </row>
    <row r="46" spans="1:2" x14ac:dyDescent="0.25">
      <c r="A46" s="3">
        <v>42248</v>
      </c>
      <c r="B46" s="2">
        <v>513.20000000000005</v>
      </c>
    </row>
    <row r="47" spans="1:2" x14ac:dyDescent="0.25">
      <c r="A47" s="3">
        <v>42278</v>
      </c>
      <c r="B47" s="2">
        <v>523.5</v>
      </c>
    </row>
    <row r="48" spans="1:2" x14ac:dyDescent="0.25">
      <c r="A48" s="3">
        <v>42309</v>
      </c>
      <c r="B48" s="2">
        <v>521.70000000000005</v>
      </c>
    </row>
    <row r="49" spans="1:2" x14ac:dyDescent="0.25">
      <c r="A49" s="3">
        <v>42339</v>
      </c>
      <c r="B49" s="2">
        <v>515.70000000000005</v>
      </c>
    </row>
    <row r="50" spans="1:2" x14ac:dyDescent="0.25">
      <c r="A50" s="3">
        <v>42370</v>
      </c>
      <c r="B50" s="2">
        <v>518.1</v>
      </c>
    </row>
    <row r="51" spans="1:2" x14ac:dyDescent="0.25">
      <c r="A51" s="3">
        <v>42401</v>
      </c>
      <c r="B51" s="2">
        <v>510.2</v>
      </c>
    </row>
    <row r="52" spans="1:2" x14ac:dyDescent="0.25">
      <c r="A52" s="3">
        <v>42430</v>
      </c>
      <c r="B52" s="2">
        <v>500</v>
      </c>
    </row>
    <row r="53" spans="1:2" x14ac:dyDescent="0.25">
      <c r="A53" s="3">
        <v>42461</v>
      </c>
      <c r="B53" s="2">
        <v>486.1</v>
      </c>
    </row>
    <row r="54" spans="1:2" x14ac:dyDescent="0.25">
      <c r="A54" s="3">
        <v>42491</v>
      </c>
      <c r="B54" s="2">
        <v>470.2</v>
      </c>
    </row>
    <row r="55" spans="1:2" x14ac:dyDescent="0.25">
      <c r="A55" s="3">
        <v>42522</v>
      </c>
      <c r="B55" s="2">
        <v>450.1</v>
      </c>
    </row>
    <row r="56" spans="1:2" x14ac:dyDescent="0.25">
      <c r="A56" s="3">
        <v>42552</v>
      </c>
      <c r="B56" s="2">
        <v>441</v>
      </c>
    </row>
    <row r="57" spans="1:2" x14ac:dyDescent="0.25">
      <c r="A57" s="3">
        <v>42583</v>
      </c>
      <c r="B57" s="2">
        <v>445.4</v>
      </c>
    </row>
    <row r="58" spans="1:2" x14ac:dyDescent="0.25">
      <c r="A58" s="3">
        <v>42614</v>
      </c>
      <c r="B58" s="2">
        <v>451.1</v>
      </c>
    </row>
    <row r="59" spans="1:2" x14ac:dyDescent="0.25">
      <c r="A59" s="3">
        <v>42644</v>
      </c>
      <c r="B59" s="2">
        <v>458.4</v>
      </c>
    </row>
    <row r="60" spans="1:2" x14ac:dyDescent="0.25">
      <c r="A60" s="3">
        <v>42675</v>
      </c>
      <c r="B60" s="2">
        <v>463</v>
      </c>
    </row>
    <row r="61" spans="1:2" x14ac:dyDescent="0.25">
      <c r="A61" s="3">
        <v>42705</v>
      </c>
      <c r="B61" s="2">
        <v>453.6</v>
      </c>
    </row>
    <row r="62" spans="1:2" x14ac:dyDescent="0.25">
      <c r="A62" s="3">
        <v>42736</v>
      </c>
      <c r="B62" s="2">
        <v>453.9</v>
      </c>
    </row>
    <row r="63" spans="1:2" x14ac:dyDescent="0.25">
      <c r="A63" s="3">
        <v>42767</v>
      </c>
      <c r="B63" s="2">
        <v>452.3</v>
      </c>
    </row>
    <row r="64" spans="1:2" x14ac:dyDescent="0.25">
      <c r="A64" s="3">
        <v>42795</v>
      </c>
      <c r="B64" s="2">
        <v>446</v>
      </c>
    </row>
    <row r="65" spans="1:2" x14ac:dyDescent="0.25">
      <c r="A65" s="3">
        <v>42826</v>
      </c>
      <c r="B65" s="2">
        <v>425.8</v>
      </c>
    </row>
    <row r="66" spans="1:2" x14ac:dyDescent="0.25">
      <c r="A66" s="3">
        <v>42856</v>
      </c>
      <c r="B66" s="2">
        <v>409.5</v>
      </c>
    </row>
    <row r="67" spans="1:2" x14ac:dyDescent="0.25">
      <c r="A67" s="3">
        <v>42887</v>
      </c>
      <c r="B67" s="2">
        <v>391.4</v>
      </c>
    </row>
    <row r="68" spans="1:2" x14ac:dyDescent="0.25">
      <c r="A68" s="3">
        <v>42917</v>
      </c>
      <c r="B68" s="2">
        <v>387.3</v>
      </c>
    </row>
    <row r="69" spans="1:2" x14ac:dyDescent="0.25">
      <c r="A69" s="3">
        <v>42948</v>
      </c>
      <c r="B69" s="2">
        <v>397.4</v>
      </c>
    </row>
    <row r="70" spans="1:2" x14ac:dyDescent="0.25">
      <c r="A70" s="3">
        <v>42979</v>
      </c>
      <c r="B70" s="2">
        <v>400.4</v>
      </c>
    </row>
    <row r="71" spans="1:2" x14ac:dyDescent="0.25">
      <c r="A71" s="3">
        <v>43009</v>
      </c>
      <c r="B71" s="2">
        <v>415.1</v>
      </c>
    </row>
    <row r="72" spans="1:2" x14ac:dyDescent="0.25">
      <c r="A72" s="3">
        <v>43040</v>
      </c>
      <c r="B72" s="2">
        <v>422.5</v>
      </c>
    </row>
    <row r="73" spans="1:2" x14ac:dyDescent="0.25">
      <c r="A73" s="3">
        <v>43070</v>
      </c>
      <c r="B73" s="2">
        <v>418</v>
      </c>
    </row>
    <row r="74" spans="1:2" x14ac:dyDescent="0.25">
      <c r="A74" s="3">
        <v>43101</v>
      </c>
      <c r="B74" s="2">
        <v>422.9</v>
      </c>
    </row>
    <row r="75" spans="1:2" x14ac:dyDescent="0.25">
      <c r="A75" s="3">
        <v>43132</v>
      </c>
      <c r="B75" s="2">
        <v>418.2</v>
      </c>
    </row>
    <row r="76" spans="1:2" x14ac:dyDescent="0.25">
      <c r="A76" s="3">
        <v>43160</v>
      </c>
      <c r="B76" s="2">
        <v>411.5</v>
      </c>
    </row>
    <row r="77" spans="1:2" x14ac:dyDescent="0.25">
      <c r="A77" s="3">
        <v>43191</v>
      </c>
      <c r="B77" s="2">
        <v>398.9</v>
      </c>
    </row>
    <row r="78" spans="1:2" x14ac:dyDescent="0.25">
      <c r="A78" s="3">
        <v>43221</v>
      </c>
      <c r="B78" s="2">
        <v>385.6</v>
      </c>
    </row>
    <row r="79" spans="1:2" x14ac:dyDescent="0.25">
      <c r="A79" s="3">
        <v>43252</v>
      </c>
      <c r="B79" s="2">
        <v>370.2</v>
      </c>
    </row>
    <row r="80" spans="1:2" x14ac:dyDescent="0.25">
      <c r="A80" s="3">
        <v>43282</v>
      </c>
      <c r="B80" s="2">
        <v>369.1</v>
      </c>
    </row>
    <row r="81" spans="1:2" x14ac:dyDescent="0.25">
      <c r="A81" s="3">
        <v>43313</v>
      </c>
      <c r="B81" s="2">
        <v>380.7</v>
      </c>
    </row>
  </sheetData>
  <autoFilter ref="A1:B81">
    <sortState ref="A2:B81">
      <sortCondition ref="A1:A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topLeftCell="A73" workbookViewId="0">
      <selection activeCell="C100" sqref="C100"/>
    </sheetView>
  </sheetViews>
  <sheetFormatPr baseColWidth="10" defaultRowHeight="15.75" x14ac:dyDescent="0.25"/>
  <cols>
    <col min="1" max="1" width="16.5" style="4" customWidth="1"/>
  </cols>
  <sheetData>
    <row r="1" spans="1:8" ht="16.5" thickBot="1" x14ac:dyDescent="0.3">
      <c r="A1" s="8" t="s">
        <v>1</v>
      </c>
      <c r="B1" s="8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x14ac:dyDescent="0.25">
      <c r="A2" s="39">
        <v>1</v>
      </c>
      <c r="B2" s="38">
        <v>40909</v>
      </c>
      <c r="C2" s="39">
        <v>633.20000000000005</v>
      </c>
      <c r="D2" s="55"/>
      <c r="E2" s="41"/>
      <c r="F2" s="41"/>
      <c r="G2" s="41"/>
      <c r="H2" s="41"/>
    </row>
    <row r="3" spans="1:8" x14ac:dyDescent="0.25">
      <c r="A3" s="39">
        <v>2</v>
      </c>
      <c r="B3" s="38">
        <v>40940</v>
      </c>
      <c r="C3" s="39">
        <v>641.9</v>
      </c>
      <c r="D3" s="55">
        <f>C2</f>
        <v>633.20000000000005</v>
      </c>
      <c r="E3" s="41">
        <f t="shared" ref="E3:E66" si="0">C3-D3</f>
        <v>8.6999999999999318</v>
      </c>
      <c r="F3" s="41">
        <f t="shared" ref="F3:F66" si="1">ABS(E3)</f>
        <v>8.6999999999999318</v>
      </c>
      <c r="G3" s="41">
        <f t="shared" ref="G3:G66" si="2">E3^2</f>
        <v>75.689999999998818</v>
      </c>
      <c r="H3" s="41">
        <f t="shared" ref="H3:H66" si="3">F3/ABS(C3)</f>
        <v>1.3553513008256631E-2</v>
      </c>
    </row>
    <row r="4" spans="1:8" x14ac:dyDescent="0.25">
      <c r="A4" s="39">
        <v>3</v>
      </c>
      <c r="B4" s="38">
        <v>40969</v>
      </c>
      <c r="C4" s="39">
        <v>638.20000000000005</v>
      </c>
      <c r="D4" s="55">
        <f t="shared" ref="D4:D67" si="4">C3</f>
        <v>641.9</v>
      </c>
      <c r="E4" s="41">
        <f t="shared" si="0"/>
        <v>-3.6999999999999318</v>
      </c>
      <c r="F4" s="41">
        <f t="shared" si="1"/>
        <v>3.6999999999999318</v>
      </c>
      <c r="G4" s="41">
        <f t="shared" si="2"/>
        <v>13.689999999999495</v>
      </c>
      <c r="H4" s="41">
        <f t="shared" si="3"/>
        <v>5.7975556251957557E-3</v>
      </c>
    </row>
    <row r="5" spans="1:8" x14ac:dyDescent="0.25">
      <c r="A5" s="39">
        <v>4</v>
      </c>
      <c r="B5" s="38">
        <v>41000</v>
      </c>
      <c r="C5" s="39">
        <v>635.70000000000005</v>
      </c>
      <c r="D5" s="55">
        <f t="shared" si="4"/>
        <v>638.20000000000005</v>
      </c>
      <c r="E5" s="41">
        <f t="shared" si="0"/>
        <v>-2.5</v>
      </c>
      <c r="F5" s="41">
        <f t="shared" si="1"/>
        <v>2.5</v>
      </c>
      <c r="G5" s="41">
        <f t="shared" si="2"/>
        <v>6.25</v>
      </c>
      <c r="H5" s="41">
        <f t="shared" si="3"/>
        <v>3.9326726443290856E-3</v>
      </c>
    </row>
    <row r="6" spans="1:8" x14ac:dyDescent="0.25">
      <c r="A6" s="39">
        <v>5</v>
      </c>
      <c r="B6" s="38">
        <v>41030</v>
      </c>
      <c r="C6" s="39">
        <v>630.9</v>
      </c>
      <c r="D6" s="55">
        <f t="shared" si="4"/>
        <v>635.70000000000005</v>
      </c>
      <c r="E6" s="41">
        <f t="shared" si="0"/>
        <v>-4.8000000000000682</v>
      </c>
      <c r="F6" s="41">
        <f t="shared" si="1"/>
        <v>4.8000000000000682</v>
      </c>
      <c r="G6" s="41">
        <f t="shared" si="2"/>
        <v>23.040000000000656</v>
      </c>
      <c r="H6" s="41">
        <f t="shared" si="3"/>
        <v>7.6081787922017254E-3</v>
      </c>
    </row>
    <row r="7" spans="1:8" x14ac:dyDescent="0.25">
      <c r="A7" s="39">
        <v>6</v>
      </c>
      <c r="B7" s="38">
        <v>41061</v>
      </c>
      <c r="C7" s="39">
        <v>615.6</v>
      </c>
      <c r="D7" s="55">
        <f t="shared" si="4"/>
        <v>630.9</v>
      </c>
      <c r="E7" s="41">
        <f t="shared" si="0"/>
        <v>-15.299999999999955</v>
      </c>
      <c r="F7" s="41">
        <f t="shared" si="1"/>
        <v>15.299999999999955</v>
      </c>
      <c r="G7" s="41">
        <f t="shared" si="2"/>
        <v>234.08999999999861</v>
      </c>
      <c r="H7" s="41">
        <f t="shared" si="3"/>
        <v>2.4853801169590569E-2</v>
      </c>
    </row>
    <row r="8" spans="1:8" x14ac:dyDescent="0.25">
      <c r="A8" s="39">
        <v>7</v>
      </c>
      <c r="B8" s="38">
        <v>41091</v>
      </c>
      <c r="C8" s="39">
        <v>614.79999999999995</v>
      </c>
      <c r="D8" s="55">
        <f t="shared" si="4"/>
        <v>615.6</v>
      </c>
      <c r="E8" s="41">
        <f t="shared" si="0"/>
        <v>-0.80000000000006821</v>
      </c>
      <c r="F8" s="41">
        <f t="shared" si="1"/>
        <v>0.80000000000006821</v>
      </c>
      <c r="G8" s="41">
        <f t="shared" si="2"/>
        <v>0.64000000000010915</v>
      </c>
      <c r="H8" s="41">
        <f t="shared" si="3"/>
        <v>1.3012361743657585E-3</v>
      </c>
    </row>
    <row r="9" spans="1:8" x14ac:dyDescent="0.25">
      <c r="A9" s="39">
        <v>8</v>
      </c>
      <c r="B9" s="38">
        <v>41122</v>
      </c>
      <c r="C9" s="39">
        <v>622.9</v>
      </c>
      <c r="D9" s="55">
        <f t="shared" si="4"/>
        <v>614.79999999999995</v>
      </c>
      <c r="E9" s="41">
        <f t="shared" si="0"/>
        <v>8.1000000000000227</v>
      </c>
      <c r="F9" s="41">
        <f t="shared" si="1"/>
        <v>8.1000000000000227</v>
      </c>
      <c r="G9" s="41">
        <f t="shared" si="2"/>
        <v>65.610000000000369</v>
      </c>
      <c r="H9" s="41">
        <f t="shared" si="3"/>
        <v>1.300369240648583E-2</v>
      </c>
    </row>
    <row r="10" spans="1:8" x14ac:dyDescent="0.25">
      <c r="A10" s="39">
        <v>9</v>
      </c>
      <c r="B10" s="38">
        <v>41153</v>
      </c>
      <c r="C10" s="39">
        <v>632.5</v>
      </c>
      <c r="D10" s="55">
        <f t="shared" si="4"/>
        <v>622.9</v>
      </c>
      <c r="E10" s="41">
        <f t="shared" si="0"/>
        <v>9.6000000000000227</v>
      </c>
      <c r="F10" s="41">
        <f t="shared" si="1"/>
        <v>9.6000000000000227</v>
      </c>
      <c r="G10" s="41">
        <f t="shared" si="2"/>
        <v>92.160000000000437</v>
      </c>
      <c r="H10" s="41">
        <f t="shared" si="3"/>
        <v>1.5177865612648257E-2</v>
      </c>
    </row>
    <row r="11" spans="1:8" x14ac:dyDescent="0.25">
      <c r="A11" s="39">
        <v>10</v>
      </c>
      <c r="B11" s="38">
        <v>41183</v>
      </c>
      <c r="C11" s="39">
        <v>646.29999999999995</v>
      </c>
      <c r="D11" s="55">
        <f t="shared" si="4"/>
        <v>632.5</v>
      </c>
      <c r="E11" s="41">
        <f t="shared" si="0"/>
        <v>13.799999999999955</v>
      </c>
      <c r="F11" s="41">
        <f t="shared" si="1"/>
        <v>13.799999999999955</v>
      </c>
      <c r="G11" s="41">
        <f t="shared" si="2"/>
        <v>190.43999999999875</v>
      </c>
      <c r="H11" s="41">
        <f t="shared" si="3"/>
        <v>2.1352313167259718E-2</v>
      </c>
    </row>
    <row r="12" spans="1:8" x14ac:dyDescent="0.25">
      <c r="A12" s="39">
        <v>11</v>
      </c>
      <c r="B12" s="38">
        <v>41214</v>
      </c>
      <c r="C12" s="39">
        <v>652.1</v>
      </c>
      <c r="D12" s="55">
        <f t="shared" si="4"/>
        <v>646.29999999999995</v>
      </c>
      <c r="E12" s="41">
        <f t="shared" si="0"/>
        <v>5.8000000000000682</v>
      </c>
      <c r="F12" s="41">
        <f t="shared" si="1"/>
        <v>5.8000000000000682</v>
      </c>
      <c r="G12" s="41">
        <f t="shared" si="2"/>
        <v>33.640000000000789</v>
      </c>
      <c r="H12" s="41">
        <f t="shared" si="3"/>
        <v>8.8943413586874218E-3</v>
      </c>
    </row>
    <row r="13" spans="1:8" x14ac:dyDescent="0.25">
      <c r="A13" s="39">
        <v>12</v>
      </c>
      <c r="B13" s="38">
        <v>41244</v>
      </c>
      <c r="C13" s="39">
        <v>647</v>
      </c>
      <c r="D13" s="55">
        <f t="shared" si="4"/>
        <v>652.1</v>
      </c>
      <c r="E13" s="41">
        <f t="shared" si="0"/>
        <v>-5.1000000000000227</v>
      </c>
      <c r="F13" s="41">
        <f t="shared" si="1"/>
        <v>5.1000000000000227</v>
      </c>
      <c r="G13" s="41">
        <f t="shared" si="2"/>
        <v>26.010000000000232</v>
      </c>
      <c r="H13" s="41">
        <f t="shared" si="3"/>
        <v>7.8825347758887526E-3</v>
      </c>
    </row>
    <row r="14" spans="1:8" x14ac:dyDescent="0.25">
      <c r="A14" s="39">
        <v>13</v>
      </c>
      <c r="B14" s="38">
        <v>41275</v>
      </c>
      <c r="C14" s="39">
        <v>661.8</v>
      </c>
      <c r="D14" s="55">
        <f t="shared" si="4"/>
        <v>647</v>
      </c>
      <c r="E14" s="41">
        <f t="shared" si="0"/>
        <v>14.799999999999955</v>
      </c>
      <c r="F14" s="41">
        <f t="shared" si="1"/>
        <v>14.799999999999955</v>
      </c>
      <c r="G14" s="41">
        <f t="shared" si="2"/>
        <v>219.03999999999866</v>
      </c>
      <c r="H14" s="41">
        <f t="shared" si="3"/>
        <v>2.2363251737685035E-2</v>
      </c>
    </row>
    <row r="15" spans="1:8" x14ac:dyDescent="0.25">
      <c r="A15" s="39">
        <v>14</v>
      </c>
      <c r="B15" s="38">
        <v>41306</v>
      </c>
      <c r="C15" s="39">
        <v>665.2</v>
      </c>
      <c r="D15" s="55">
        <f t="shared" si="4"/>
        <v>661.8</v>
      </c>
      <c r="E15" s="41">
        <f t="shared" si="0"/>
        <v>3.4000000000000909</v>
      </c>
      <c r="F15" s="41">
        <f t="shared" si="1"/>
        <v>3.4000000000000909</v>
      </c>
      <c r="G15" s="41">
        <f t="shared" si="2"/>
        <v>11.560000000000619</v>
      </c>
      <c r="H15" s="41">
        <f t="shared" si="3"/>
        <v>5.1112447384246704E-3</v>
      </c>
    </row>
    <row r="16" spans="1:8" x14ac:dyDescent="0.25">
      <c r="A16" s="39">
        <v>15</v>
      </c>
      <c r="B16" s="38">
        <v>41334</v>
      </c>
      <c r="C16" s="39">
        <v>664.1</v>
      </c>
      <c r="D16" s="55">
        <f t="shared" si="4"/>
        <v>665.2</v>
      </c>
      <c r="E16" s="41">
        <f t="shared" si="0"/>
        <v>-1.1000000000000227</v>
      </c>
      <c r="F16" s="41">
        <f t="shared" si="1"/>
        <v>1.1000000000000227</v>
      </c>
      <c r="G16" s="41">
        <f t="shared" si="2"/>
        <v>1.2100000000000499</v>
      </c>
      <c r="H16" s="41">
        <f t="shared" si="3"/>
        <v>1.6563770516488823E-3</v>
      </c>
    </row>
    <row r="17" spans="1:8" x14ac:dyDescent="0.25">
      <c r="A17" s="39">
        <v>16</v>
      </c>
      <c r="B17" s="38">
        <v>41365</v>
      </c>
      <c r="C17" s="39">
        <v>657</v>
      </c>
      <c r="D17" s="55">
        <f t="shared" si="4"/>
        <v>664.1</v>
      </c>
      <c r="E17" s="41">
        <f t="shared" si="0"/>
        <v>-7.1000000000000227</v>
      </c>
      <c r="F17" s="41">
        <f t="shared" si="1"/>
        <v>7.1000000000000227</v>
      </c>
      <c r="G17" s="41">
        <f t="shared" si="2"/>
        <v>50.410000000000323</v>
      </c>
      <c r="H17" s="41">
        <f t="shared" si="3"/>
        <v>1.0806697108067006E-2</v>
      </c>
    </row>
    <row r="18" spans="1:8" x14ac:dyDescent="0.25">
      <c r="A18" s="39">
        <v>17</v>
      </c>
      <c r="B18" s="38">
        <v>41395</v>
      </c>
      <c r="C18" s="39">
        <v>642.20000000000005</v>
      </c>
      <c r="D18" s="55">
        <f t="shared" si="4"/>
        <v>657</v>
      </c>
      <c r="E18" s="41">
        <f t="shared" si="0"/>
        <v>-14.799999999999955</v>
      </c>
      <c r="F18" s="41">
        <f t="shared" si="1"/>
        <v>14.799999999999955</v>
      </c>
      <c r="G18" s="41">
        <f t="shared" si="2"/>
        <v>219.03999999999866</v>
      </c>
      <c r="H18" s="41">
        <f t="shared" si="3"/>
        <v>2.3045780130800303E-2</v>
      </c>
    </row>
    <row r="19" spans="1:8" x14ac:dyDescent="0.25">
      <c r="A19" s="39">
        <v>18</v>
      </c>
      <c r="B19" s="38">
        <v>41426</v>
      </c>
      <c r="C19" s="39">
        <v>617.29999999999995</v>
      </c>
      <c r="D19" s="55">
        <f t="shared" si="4"/>
        <v>642.20000000000005</v>
      </c>
      <c r="E19" s="41">
        <f t="shared" si="0"/>
        <v>-24.900000000000091</v>
      </c>
      <c r="F19" s="41">
        <f t="shared" si="1"/>
        <v>24.900000000000091</v>
      </c>
      <c r="G19" s="41">
        <f t="shared" si="2"/>
        <v>620.01000000000454</v>
      </c>
      <c r="H19" s="41">
        <f t="shared" si="3"/>
        <v>4.0336951239267928E-2</v>
      </c>
    </row>
    <row r="20" spans="1:8" x14ac:dyDescent="0.25">
      <c r="A20" s="39">
        <v>19</v>
      </c>
      <c r="B20" s="38">
        <v>41456</v>
      </c>
      <c r="C20" s="39">
        <v>610.4</v>
      </c>
      <c r="D20" s="55">
        <f t="shared" si="4"/>
        <v>617.29999999999995</v>
      </c>
      <c r="E20" s="41">
        <f t="shared" si="0"/>
        <v>-6.8999999999999773</v>
      </c>
      <c r="F20" s="41">
        <f t="shared" si="1"/>
        <v>6.8999999999999773</v>
      </c>
      <c r="G20" s="41">
        <f t="shared" si="2"/>
        <v>47.609999999999687</v>
      </c>
      <c r="H20" s="41">
        <f t="shared" si="3"/>
        <v>1.130406290956746E-2</v>
      </c>
    </row>
    <row r="21" spans="1:8" x14ac:dyDescent="0.25">
      <c r="A21" s="39">
        <v>20</v>
      </c>
      <c r="B21" s="38">
        <v>41487</v>
      </c>
      <c r="C21" s="39">
        <v>611.70000000000005</v>
      </c>
      <c r="D21" s="55">
        <f t="shared" si="4"/>
        <v>610.4</v>
      </c>
      <c r="E21" s="41">
        <f t="shared" si="0"/>
        <v>1.3000000000000682</v>
      </c>
      <c r="F21" s="41">
        <f t="shared" si="1"/>
        <v>1.3000000000000682</v>
      </c>
      <c r="G21" s="41">
        <f t="shared" si="2"/>
        <v>1.6900000000001774</v>
      </c>
      <c r="H21" s="41">
        <f t="shared" si="3"/>
        <v>2.1252247833906624E-3</v>
      </c>
    </row>
    <row r="22" spans="1:8" x14ac:dyDescent="0.25">
      <c r="A22" s="39">
        <v>21</v>
      </c>
      <c r="B22" s="38">
        <v>41518</v>
      </c>
      <c r="C22" s="39">
        <v>620.9</v>
      </c>
      <c r="D22" s="55">
        <f t="shared" si="4"/>
        <v>611.70000000000005</v>
      </c>
      <c r="E22" s="41">
        <f t="shared" si="0"/>
        <v>9.1999999999999318</v>
      </c>
      <c r="F22" s="41">
        <f t="shared" si="1"/>
        <v>9.1999999999999318</v>
      </c>
      <c r="G22" s="41">
        <f t="shared" si="2"/>
        <v>84.63999999999875</v>
      </c>
      <c r="H22" s="41">
        <f t="shared" si="3"/>
        <v>1.4817200837493851E-2</v>
      </c>
    </row>
    <row r="23" spans="1:8" x14ac:dyDescent="0.25">
      <c r="A23" s="39">
        <v>22</v>
      </c>
      <c r="B23" s="38">
        <v>41548</v>
      </c>
      <c r="C23" s="39">
        <v>633.79999999999995</v>
      </c>
      <c r="D23" s="55">
        <f t="shared" si="4"/>
        <v>620.9</v>
      </c>
      <c r="E23" s="41">
        <f t="shared" si="0"/>
        <v>12.899999999999977</v>
      </c>
      <c r="F23" s="41">
        <f t="shared" si="1"/>
        <v>12.899999999999977</v>
      </c>
      <c r="G23" s="41">
        <f t="shared" si="2"/>
        <v>166.4099999999994</v>
      </c>
      <c r="H23" s="41">
        <f t="shared" si="3"/>
        <v>2.03534237929946E-2</v>
      </c>
    </row>
    <row r="24" spans="1:8" x14ac:dyDescent="0.25">
      <c r="A24" s="39">
        <v>23</v>
      </c>
      <c r="B24" s="38">
        <v>41579</v>
      </c>
      <c r="C24" s="39">
        <v>638.29999999999995</v>
      </c>
      <c r="D24" s="55">
        <f t="shared" si="4"/>
        <v>633.79999999999995</v>
      </c>
      <c r="E24" s="41">
        <f t="shared" si="0"/>
        <v>4.5</v>
      </c>
      <c r="F24" s="41">
        <f t="shared" si="1"/>
        <v>4.5</v>
      </c>
      <c r="G24" s="41">
        <f t="shared" si="2"/>
        <v>20.25</v>
      </c>
      <c r="H24" s="41">
        <f t="shared" si="3"/>
        <v>7.0499765000783332E-3</v>
      </c>
    </row>
    <row r="25" spans="1:8" x14ac:dyDescent="0.25">
      <c r="A25" s="39">
        <v>24</v>
      </c>
      <c r="B25" s="38">
        <v>41609</v>
      </c>
      <c r="C25" s="39">
        <v>624.9</v>
      </c>
      <c r="D25" s="55">
        <f t="shared" si="4"/>
        <v>638.29999999999995</v>
      </c>
      <c r="E25" s="41">
        <f t="shared" si="0"/>
        <v>-13.399999999999977</v>
      </c>
      <c r="F25" s="41">
        <f t="shared" si="1"/>
        <v>13.399999999999977</v>
      </c>
      <c r="G25" s="41">
        <f t="shared" si="2"/>
        <v>179.55999999999938</v>
      </c>
      <c r="H25" s="41">
        <f t="shared" si="3"/>
        <v>2.1443430948951795E-2</v>
      </c>
    </row>
    <row r="26" spans="1:8" x14ac:dyDescent="0.25">
      <c r="A26" s="39">
        <v>25</v>
      </c>
      <c r="B26" s="38">
        <v>41640</v>
      </c>
      <c r="C26" s="39">
        <v>633.9</v>
      </c>
      <c r="D26" s="55">
        <f t="shared" si="4"/>
        <v>624.9</v>
      </c>
      <c r="E26" s="41">
        <f t="shared" si="0"/>
        <v>9</v>
      </c>
      <c r="F26" s="41">
        <f t="shared" si="1"/>
        <v>9</v>
      </c>
      <c r="G26" s="41">
        <f t="shared" si="2"/>
        <v>81</v>
      </c>
      <c r="H26" s="41">
        <f t="shared" si="3"/>
        <v>1.4197823000473262E-2</v>
      </c>
    </row>
    <row r="27" spans="1:8" x14ac:dyDescent="0.25">
      <c r="A27" s="39">
        <v>26</v>
      </c>
      <c r="B27" s="38">
        <v>41671</v>
      </c>
      <c r="C27" s="39">
        <v>629.6</v>
      </c>
      <c r="D27" s="55">
        <f t="shared" si="4"/>
        <v>633.9</v>
      </c>
      <c r="E27" s="41">
        <f t="shared" si="0"/>
        <v>-4.2999999999999545</v>
      </c>
      <c r="F27" s="41">
        <f t="shared" si="1"/>
        <v>4.2999999999999545</v>
      </c>
      <c r="G27" s="41">
        <f t="shared" si="2"/>
        <v>18.489999999999608</v>
      </c>
      <c r="H27" s="41">
        <f t="shared" si="3"/>
        <v>6.8297331639135235E-3</v>
      </c>
    </row>
    <row r="28" spans="1:8" x14ac:dyDescent="0.25">
      <c r="A28" s="39">
        <v>27</v>
      </c>
      <c r="B28" s="38">
        <v>41699</v>
      </c>
      <c r="C28" s="39">
        <v>624.5</v>
      </c>
      <c r="D28" s="55">
        <f t="shared" si="4"/>
        <v>629.6</v>
      </c>
      <c r="E28" s="41">
        <f t="shared" si="0"/>
        <v>-5.1000000000000227</v>
      </c>
      <c r="F28" s="41">
        <f t="shared" si="1"/>
        <v>5.1000000000000227</v>
      </c>
      <c r="G28" s="41">
        <f t="shared" si="2"/>
        <v>26.010000000000232</v>
      </c>
      <c r="H28" s="41">
        <f t="shared" si="3"/>
        <v>8.1665332265813007E-3</v>
      </c>
    </row>
    <row r="29" spans="1:8" x14ac:dyDescent="0.25">
      <c r="A29" s="39">
        <v>28</v>
      </c>
      <c r="B29" s="38">
        <v>41730</v>
      </c>
      <c r="C29" s="39">
        <v>611.79999999999995</v>
      </c>
      <c r="D29" s="55">
        <f t="shared" si="4"/>
        <v>624.5</v>
      </c>
      <c r="E29" s="41">
        <f t="shared" si="0"/>
        <v>-12.700000000000045</v>
      </c>
      <c r="F29" s="41">
        <f t="shared" si="1"/>
        <v>12.700000000000045</v>
      </c>
      <c r="G29" s="41">
        <f t="shared" si="2"/>
        <v>161.29000000000116</v>
      </c>
      <c r="H29" s="41">
        <f t="shared" si="3"/>
        <v>2.0758417783589483E-2</v>
      </c>
    </row>
    <row r="30" spans="1:8" x14ac:dyDescent="0.25">
      <c r="A30" s="39">
        <v>29</v>
      </c>
      <c r="B30" s="38">
        <v>41760</v>
      </c>
      <c r="C30" s="39">
        <v>592.29999999999995</v>
      </c>
      <c r="D30" s="55">
        <f t="shared" si="4"/>
        <v>611.79999999999995</v>
      </c>
      <c r="E30" s="41">
        <f t="shared" si="0"/>
        <v>-19.5</v>
      </c>
      <c r="F30" s="41">
        <f t="shared" si="1"/>
        <v>19.5</v>
      </c>
      <c r="G30" s="41">
        <f t="shared" si="2"/>
        <v>380.25</v>
      </c>
      <c r="H30" s="41">
        <f t="shared" si="3"/>
        <v>3.2922505487084253E-2</v>
      </c>
    </row>
    <row r="31" spans="1:8" x14ac:dyDescent="0.25">
      <c r="A31" s="39">
        <v>30</v>
      </c>
      <c r="B31" s="38">
        <v>41791</v>
      </c>
      <c r="C31" s="39">
        <v>570.20000000000005</v>
      </c>
      <c r="D31" s="55">
        <f t="shared" si="4"/>
        <v>592.29999999999995</v>
      </c>
      <c r="E31" s="41">
        <f t="shared" si="0"/>
        <v>-22.099999999999909</v>
      </c>
      <c r="F31" s="41">
        <f t="shared" si="1"/>
        <v>22.099999999999909</v>
      </c>
      <c r="G31" s="41">
        <f t="shared" si="2"/>
        <v>488.40999999999599</v>
      </c>
      <c r="H31" s="41">
        <f t="shared" si="3"/>
        <v>3.8758330410382159E-2</v>
      </c>
    </row>
    <row r="32" spans="1:8" x14ac:dyDescent="0.25">
      <c r="A32" s="39">
        <v>31</v>
      </c>
      <c r="B32" s="38">
        <v>41821</v>
      </c>
      <c r="C32" s="39">
        <v>568.20000000000005</v>
      </c>
      <c r="D32" s="55">
        <f t="shared" si="4"/>
        <v>570.20000000000005</v>
      </c>
      <c r="E32" s="41">
        <f t="shared" si="0"/>
        <v>-2</v>
      </c>
      <c r="F32" s="41">
        <f t="shared" si="1"/>
        <v>2</v>
      </c>
      <c r="G32" s="41">
        <f t="shared" si="2"/>
        <v>4</v>
      </c>
      <c r="H32" s="41">
        <f t="shared" si="3"/>
        <v>3.5198873636043643E-3</v>
      </c>
    </row>
    <row r="33" spans="1:8" x14ac:dyDescent="0.25">
      <c r="A33" s="39">
        <v>32</v>
      </c>
      <c r="B33" s="38">
        <v>41852</v>
      </c>
      <c r="C33" s="39">
        <v>571.6</v>
      </c>
      <c r="D33" s="55">
        <f t="shared" si="4"/>
        <v>568.20000000000005</v>
      </c>
      <c r="E33" s="41">
        <f t="shared" si="0"/>
        <v>3.3999999999999773</v>
      </c>
      <c r="F33" s="41">
        <f t="shared" si="1"/>
        <v>3.3999999999999773</v>
      </c>
      <c r="G33" s="41">
        <f t="shared" si="2"/>
        <v>11.559999999999846</v>
      </c>
      <c r="H33" s="41">
        <f t="shared" si="3"/>
        <v>5.9482155353393585E-3</v>
      </c>
    </row>
    <row r="34" spans="1:8" x14ac:dyDescent="0.25">
      <c r="A34" s="39">
        <v>33</v>
      </c>
      <c r="B34" s="38">
        <v>41883</v>
      </c>
      <c r="C34" s="39">
        <v>575.79999999999995</v>
      </c>
      <c r="D34" s="55">
        <f t="shared" si="4"/>
        <v>571.6</v>
      </c>
      <c r="E34" s="41">
        <f t="shared" si="0"/>
        <v>4.1999999999999318</v>
      </c>
      <c r="F34" s="41">
        <f t="shared" si="1"/>
        <v>4.1999999999999318</v>
      </c>
      <c r="G34" s="41">
        <f t="shared" si="2"/>
        <v>17.639999999999429</v>
      </c>
      <c r="H34" s="41">
        <f t="shared" si="3"/>
        <v>7.2941993747827928E-3</v>
      </c>
    </row>
    <row r="35" spans="1:8" x14ac:dyDescent="0.25">
      <c r="A35" s="39">
        <v>34</v>
      </c>
      <c r="B35" s="38">
        <v>41913</v>
      </c>
      <c r="C35" s="39">
        <v>587.1</v>
      </c>
      <c r="D35" s="55">
        <f t="shared" si="4"/>
        <v>575.79999999999995</v>
      </c>
      <c r="E35" s="41">
        <f t="shared" si="0"/>
        <v>11.300000000000068</v>
      </c>
      <c r="F35" s="41">
        <f t="shared" si="1"/>
        <v>11.300000000000068</v>
      </c>
      <c r="G35" s="41">
        <f t="shared" si="2"/>
        <v>127.69000000000155</v>
      </c>
      <c r="H35" s="41">
        <f t="shared" si="3"/>
        <v>1.9247146993697953E-2</v>
      </c>
    </row>
    <row r="36" spans="1:8" x14ac:dyDescent="0.25">
      <c r="A36" s="39">
        <v>35</v>
      </c>
      <c r="B36" s="38">
        <v>41944</v>
      </c>
      <c r="C36" s="39">
        <v>581.70000000000005</v>
      </c>
      <c r="D36" s="55">
        <f t="shared" si="4"/>
        <v>587.1</v>
      </c>
      <c r="E36" s="41">
        <f t="shared" si="0"/>
        <v>-5.3999999999999773</v>
      </c>
      <c r="F36" s="41">
        <f t="shared" si="1"/>
        <v>5.3999999999999773</v>
      </c>
      <c r="G36" s="41">
        <f t="shared" si="2"/>
        <v>29.159999999999755</v>
      </c>
      <c r="H36" s="41">
        <f t="shared" si="3"/>
        <v>9.2831356369262111E-3</v>
      </c>
    </row>
    <row r="37" spans="1:8" x14ac:dyDescent="0.25">
      <c r="A37" s="39">
        <v>36</v>
      </c>
      <c r="B37" s="38">
        <v>41974</v>
      </c>
      <c r="C37" s="39">
        <v>575.9</v>
      </c>
      <c r="D37" s="55">
        <f t="shared" si="4"/>
        <v>581.70000000000005</v>
      </c>
      <c r="E37" s="41">
        <f t="shared" si="0"/>
        <v>-5.8000000000000682</v>
      </c>
      <c r="F37" s="41">
        <f t="shared" si="1"/>
        <v>5.8000000000000682</v>
      </c>
      <c r="G37" s="41">
        <f t="shared" si="2"/>
        <v>33.640000000000789</v>
      </c>
      <c r="H37" s="41">
        <f t="shared" si="3"/>
        <v>1.0071192915436827E-2</v>
      </c>
    </row>
    <row r="38" spans="1:8" x14ac:dyDescent="0.25">
      <c r="A38" s="39">
        <v>37</v>
      </c>
      <c r="B38" s="38">
        <v>42005</v>
      </c>
      <c r="C38" s="39">
        <v>582.79999999999995</v>
      </c>
      <c r="D38" s="55">
        <f t="shared" si="4"/>
        <v>575.9</v>
      </c>
      <c r="E38" s="41">
        <f t="shared" si="0"/>
        <v>6.8999999999999773</v>
      </c>
      <c r="F38" s="41">
        <f t="shared" si="1"/>
        <v>6.8999999999999773</v>
      </c>
      <c r="G38" s="41">
        <f t="shared" si="2"/>
        <v>47.609999999999687</v>
      </c>
      <c r="H38" s="41">
        <f t="shared" si="3"/>
        <v>1.1839396019217532E-2</v>
      </c>
    </row>
    <row r="39" spans="1:8" x14ac:dyDescent="0.25">
      <c r="A39" s="39">
        <v>38</v>
      </c>
      <c r="B39" s="38">
        <v>42036</v>
      </c>
      <c r="C39" s="39">
        <v>581.1</v>
      </c>
      <c r="D39" s="55">
        <f t="shared" si="4"/>
        <v>582.79999999999995</v>
      </c>
      <c r="E39" s="41">
        <f t="shared" si="0"/>
        <v>-1.6999999999999318</v>
      </c>
      <c r="F39" s="41">
        <f t="shared" si="1"/>
        <v>1.6999999999999318</v>
      </c>
      <c r="G39" s="41">
        <f t="shared" si="2"/>
        <v>2.8899999999997679</v>
      </c>
      <c r="H39" s="41">
        <f t="shared" si="3"/>
        <v>2.9254861469625395E-3</v>
      </c>
    </row>
    <row r="40" spans="1:8" x14ac:dyDescent="0.25">
      <c r="A40" s="39">
        <v>39</v>
      </c>
      <c r="B40" s="38">
        <v>42064</v>
      </c>
      <c r="C40" s="39">
        <v>571.70000000000005</v>
      </c>
      <c r="D40" s="55">
        <f t="shared" si="4"/>
        <v>581.1</v>
      </c>
      <c r="E40" s="41">
        <f t="shared" si="0"/>
        <v>-9.3999999999999773</v>
      </c>
      <c r="F40" s="41">
        <f t="shared" si="1"/>
        <v>9.3999999999999773</v>
      </c>
      <c r="G40" s="41">
        <f t="shared" si="2"/>
        <v>88.359999999999573</v>
      </c>
      <c r="H40" s="41">
        <f t="shared" si="3"/>
        <v>1.6442189959769069E-2</v>
      </c>
    </row>
    <row r="41" spans="1:8" x14ac:dyDescent="0.25">
      <c r="A41" s="39">
        <v>40</v>
      </c>
      <c r="B41" s="38">
        <v>42095</v>
      </c>
      <c r="C41" s="39">
        <v>553</v>
      </c>
      <c r="D41" s="55">
        <f t="shared" si="4"/>
        <v>571.70000000000005</v>
      </c>
      <c r="E41" s="41">
        <f t="shared" si="0"/>
        <v>-18.700000000000045</v>
      </c>
      <c r="F41" s="41">
        <f t="shared" si="1"/>
        <v>18.700000000000045</v>
      </c>
      <c r="G41" s="41">
        <f t="shared" si="2"/>
        <v>349.6900000000017</v>
      </c>
      <c r="H41" s="41">
        <f t="shared" si="3"/>
        <v>3.3815551537070609E-2</v>
      </c>
    </row>
    <row r="42" spans="1:8" x14ac:dyDescent="0.25">
      <c r="A42" s="39">
        <v>41</v>
      </c>
      <c r="B42" s="38">
        <v>42125</v>
      </c>
      <c r="C42" s="39">
        <v>531.9</v>
      </c>
      <c r="D42" s="55">
        <f t="shared" si="4"/>
        <v>553</v>
      </c>
      <c r="E42" s="41">
        <f t="shared" si="0"/>
        <v>-21.100000000000023</v>
      </c>
      <c r="F42" s="41">
        <f t="shared" si="1"/>
        <v>21.100000000000023</v>
      </c>
      <c r="G42" s="41">
        <f t="shared" si="2"/>
        <v>445.21000000000095</v>
      </c>
      <c r="H42" s="41">
        <f t="shared" si="3"/>
        <v>3.9669110735100627E-2</v>
      </c>
    </row>
    <row r="43" spans="1:8" x14ac:dyDescent="0.25">
      <c r="A43" s="39">
        <v>42</v>
      </c>
      <c r="B43" s="38">
        <v>42156</v>
      </c>
      <c r="C43" s="39">
        <v>510.9</v>
      </c>
      <c r="D43" s="55">
        <f t="shared" si="4"/>
        <v>531.9</v>
      </c>
      <c r="E43" s="41">
        <f t="shared" si="0"/>
        <v>-21</v>
      </c>
      <c r="F43" s="41">
        <f t="shared" si="1"/>
        <v>21</v>
      </c>
      <c r="G43" s="41">
        <f t="shared" si="2"/>
        <v>441</v>
      </c>
      <c r="H43" s="41">
        <f t="shared" si="3"/>
        <v>4.110393423370523E-2</v>
      </c>
    </row>
    <row r="44" spans="1:8" x14ac:dyDescent="0.25">
      <c r="A44" s="39">
        <v>43</v>
      </c>
      <c r="B44" s="38">
        <v>42186</v>
      </c>
      <c r="C44" s="39">
        <v>501.8</v>
      </c>
      <c r="D44" s="55">
        <f t="shared" si="4"/>
        <v>510.9</v>
      </c>
      <c r="E44" s="41">
        <f t="shared" si="0"/>
        <v>-9.0999999999999659</v>
      </c>
      <c r="F44" s="41">
        <f t="shared" si="1"/>
        <v>9.0999999999999659</v>
      </c>
      <c r="G44" s="41">
        <f t="shared" si="2"/>
        <v>82.809999999999377</v>
      </c>
      <c r="H44" s="41">
        <f t="shared" si="3"/>
        <v>1.8134715025906668E-2</v>
      </c>
    </row>
    <row r="45" spans="1:8" x14ac:dyDescent="0.25">
      <c r="A45" s="39">
        <v>44</v>
      </c>
      <c r="B45" s="38">
        <v>42217</v>
      </c>
      <c r="C45" s="39">
        <v>506.3</v>
      </c>
      <c r="D45" s="55">
        <f t="shared" si="4"/>
        <v>501.8</v>
      </c>
      <c r="E45" s="41">
        <f t="shared" si="0"/>
        <v>4.5</v>
      </c>
      <c r="F45" s="41">
        <f t="shared" si="1"/>
        <v>4.5</v>
      </c>
      <c r="G45" s="41">
        <f t="shared" si="2"/>
        <v>20.25</v>
      </c>
      <c r="H45" s="41">
        <f t="shared" si="3"/>
        <v>8.888011060635987E-3</v>
      </c>
    </row>
    <row r="46" spans="1:8" x14ac:dyDescent="0.25">
      <c r="A46" s="39">
        <v>45</v>
      </c>
      <c r="B46" s="38">
        <v>42248</v>
      </c>
      <c r="C46" s="39">
        <v>513.20000000000005</v>
      </c>
      <c r="D46" s="55">
        <f t="shared" si="4"/>
        <v>506.3</v>
      </c>
      <c r="E46" s="41">
        <f t="shared" si="0"/>
        <v>6.9000000000000341</v>
      </c>
      <c r="F46" s="41">
        <f t="shared" si="1"/>
        <v>6.9000000000000341</v>
      </c>
      <c r="G46" s="41">
        <f t="shared" si="2"/>
        <v>47.610000000000468</v>
      </c>
      <c r="H46" s="41">
        <f t="shared" si="3"/>
        <v>1.3445050662509807E-2</v>
      </c>
    </row>
    <row r="47" spans="1:8" x14ac:dyDescent="0.25">
      <c r="A47" s="39">
        <v>46</v>
      </c>
      <c r="B47" s="38">
        <v>42278</v>
      </c>
      <c r="C47" s="39">
        <v>523.5</v>
      </c>
      <c r="D47" s="55">
        <f t="shared" si="4"/>
        <v>513.20000000000005</v>
      </c>
      <c r="E47" s="41">
        <f t="shared" si="0"/>
        <v>10.299999999999955</v>
      </c>
      <c r="F47" s="41">
        <f t="shared" si="1"/>
        <v>10.299999999999955</v>
      </c>
      <c r="G47" s="41">
        <f t="shared" si="2"/>
        <v>106.08999999999907</v>
      </c>
      <c r="H47" s="41">
        <f t="shared" si="3"/>
        <v>1.967526265520526E-2</v>
      </c>
    </row>
    <row r="48" spans="1:8" x14ac:dyDescent="0.25">
      <c r="A48" s="39">
        <v>47</v>
      </c>
      <c r="B48" s="38">
        <v>42309</v>
      </c>
      <c r="C48" s="39">
        <v>521.70000000000005</v>
      </c>
      <c r="D48" s="55">
        <f t="shared" si="4"/>
        <v>523.5</v>
      </c>
      <c r="E48" s="41">
        <f t="shared" si="0"/>
        <v>-1.7999999999999545</v>
      </c>
      <c r="F48" s="41">
        <f t="shared" si="1"/>
        <v>1.7999999999999545</v>
      </c>
      <c r="G48" s="41">
        <f t="shared" si="2"/>
        <v>3.2399999999998363</v>
      </c>
      <c r="H48" s="41">
        <f t="shared" si="3"/>
        <v>3.4502587694076182E-3</v>
      </c>
    </row>
    <row r="49" spans="1:8" x14ac:dyDescent="0.25">
      <c r="A49" s="39">
        <v>48</v>
      </c>
      <c r="B49" s="38">
        <v>42339</v>
      </c>
      <c r="C49" s="39">
        <v>515.70000000000005</v>
      </c>
      <c r="D49" s="55">
        <f t="shared" si="4"/>
        <v>521.70000000000005</v>
      </c>
      <c r="E49" s="41">
        <f t="shared" si="0"/>
        <v>-6</v>
      </c>
      <c r="F49" s="41">
        <f t="shared" si="1"/>
        <v>6</v>
      </c>
      <c r="G49" s="41">
        <f t="shared" si="2"/>
        <v>36</v>
      </c>
      <c r="H49" s="41">
        <f t="shared" si="3"/>
        <v>1.1634671320535193E-2</v>
      </c>
    </row>
    <row r="50" spans="1:8" x14ac:dyDescent="0.25">
      <c r="A50" s="39">
        <v>49</v>
      </c>
      <c r="B50" s="38">
        <v>42370</v>
      </c>
      <c r="C50" s="39">
        <v>518.1</v>
      </c>
      <c r="D50" s="55">
        <f t="shared" si="4"/>
        <v>515.70000000000005</v>
      </c>
      <c r="E50" s="41">
        <f t="shared" si="0"/>
        <v>2.3999999999999773</v>
      </c>
      <c r="F50" s="41">
        <f t="shared" si="1"/>
        <v>2.3999999999999773</v>
      </c>
      <c r="G50" s="41">
        <f t="shared" si="2"/>
        <v>5.7599999999998905</v>
      </c>
      <c r="H50" s="41">
        <f t="shared" si="3"/>
        <v>4.6323103647943975E-3</v>
      </c>
    </row>
    <row r="51" spans="1:8" x14ac:dyDescent="0.25">
      <c r="A51" s="39">
        <v>50</v>
      </c>
      <c r="B51" s="38">
        <v>42401</v>
      </c>
      <c r="C51" s="39">
        <v>510.2</v>
      </c>
      <c r="D51" s="55">
        <f t="shared" si="4"/>
        <v>518.1</v>
      </c>
      <c r="E51" s="41">
        <f t="shared" si="0"/>
        <v>-7.9000000000000341</v>
      </c>
      <c r="F51" s="41">
        <f t="shared" si="1"/>
        <v>7.9000000000000341</v>
      </c>
      <c r="G51" s="41">
        <f t="shared" si="2"/>
        <v>62.410000000000537</v>
      </c>
      <c r="H51" s="41">
        <f t="shared" si="3"/>
        <v>1.5484123872991052E-2</v>
      </c>
    </row>
    <row r="52" spans="1:8" x14ac:dyDescent="0.25">
      <c r="A52" s="39">
        <v>51</v>
      </c>
      <c r="B52" s="38">
        <v>42430</v>
      </c>
      <c r="C52" s="39">
        <v>500</v>
      </c>
      <c r="D52" s="55">
        <f t="shared" si="4"/>
        <v>510.2</v>
      </c>
      <c r="E52" s="41">
        <f t="shared" si="0"/>
        <v>-10.199999999999989</v>
      </c>
      <c r="F52" s="41">
        <f t="shared" si="1"/>
        <v>10.199999999999989</v>
      </c>
      <c r="G52" s="41">
        <f t="shared" si="2"/>
        <v>104.03999999999976</v>
      </c>
      <c r="H52" s="41">
        <f t="shared" si="3"/>
        <v>2.0399999999999977E-2</v>
      </c>
    </row>
    <row r="53" spans="1:8" x14ac:dyDescent="0.25">
      <c r="A53" s="39">
        <v>52</v>
      </c>
      <c r="B53" s="38">
        <v>42461</v>
      </c>
      <c r="C53" s="39">
        <v>486.1</v>
      </c>
      <c r="D53" s="55">
        <f t="shared" si="4"/>
        <v>500</v>
      </c>
      <c r="E53" s="41">
        <f t="shared" si="0"/>
        <v>-13.899999999999977</v>
      </c>
      <c r="F53" s="41">
        <f t="shared" si="1"/>
        <v>13.899999999999977</v>
      </c>
      <c r="G53" s="41">
        <f t="shared" si="2"/>
        <v>193.20999999999935</v>
      </c>
      <c r="H53" s="41">
        <f t="shared" si="3"/>
        <v>2.8594939312898533E-2</v>
      </c>
    </row>
    <row r="54" spans="1:8" x14ac:dyDescent="0.25">
      <c r="A54" s="39">
        <v>53</v>
      </c>
      <c r="B54" s="38">
        <v>42491</v>
      </c>
      <c r="C54" s="39">
        <v>470.2</v>
      </c>
      <c r="D54" s="55">
        <f t="shared" si="4"/>
        <v>486.1</v>
      </c>
      <c r="E54" s="41">
        <f t="shared" si="0"/>
        <v>-15.900000000000034</v>
      </c>
      <c r="F54" s="41">
        <f t="shared" si="1"/>
        <v>15.900000000000034</v>
      </c>
      <c r="G54" s="41">
        <f t="shared" si="2"/>
        <v>252.81000000000108</v>
      </c>
      <c r="H54" s="41">
        <f t="shared" si="3"/>
        <v>3.3815397703105134E-2</v>
      </c>
    </row>
    <row r="55" spans="1:8" x14ac:dyDescent="0.25">
      <c r="A55" s="39">
        <v>54</v>
      </c>
      <c r="B55" s="38">
        <v>42522</v>
      </c>
      <c r="C55" s="39">
        <v>450.1</v>
      </c>
      <c r="D55" s="55">
        <f t="shared" si="4"/>
        <v>470.2</v>
      </c>
      <c r="E55" s="41">
        <f t="shared" si="0"/>
        <v>-20.099999999999966</v>
      </c>
      <c r="F55" s="41">
        <f t="shared" si="1"/>
        <v>20.099999999999966</v>
      </c>
      <c r="G55" s="41">
        <f t="shared" si="2"/>
        <v>404.00999999999863</v>
      </c>
      <c r="H55" s="41">
        <f t="shared" si="3"/>
        <v>4.4656742946011921E-2</v>
      </c>
    </row>
    <row r="56" spans="1:8" x14ac:dyDescent="0.25">
      <c r="A56" s="39">
        <v>55</v>
      </c>
      <c r="B56" s="38">
        <v>42552</v>
      </c>
      <c r="C56" s="39">
        <v>441</v>
      </c>
      <c r="D56" s="55">
        <f t="shared" si="4"/>
        <v>450.1</v>
      </c>
      <c r="E56" s="41">
        <f t="shared" si="0"/>
        <v>-9.1000000000000227</v>
      </c>
      <c r="F56" s="41">
        <f t="shared" si="1"/>
        <v>9.1000000000000227</v>
      </c>
      <c r="G56" s="41">
        <f t="shared" si="2"/>
        <v>82.810000000000414</v>
      </c>
      <c r="H56" s="41">
        <f t="shared" si="3"/>
        <v>2.0634920634920687E-2</v>
      </c>
    </row>
    <row r="57" spans="1:8" x14ac:dyDescent="0.25">
      <c r="A57" s="39">
        <v>56</v>
      </c>
      <c r="B57" s="38">
        <v>42583</v>
      </c>
      <c r="C57" s="39">
        <v>445.4</v>
      </c>
      <c r="D57" s="55">
        <f t="shared" si="4"/>
        <v>441</v>
      </c>
      <c r="E57" s="41">
        <f t="shared" si="0"/>
        <v>4.3999999999999773</v>
      </c>
      <c r="F57" s="41">
        <f t="shared" si="1"/>
        <v>4.3999999999999773</v>
      </c>
      <c r="G57" s="41">
        <f t="shared" si="2"/>
        <v>19.3599999999998</v>
      </c>
      <c r="H57" s="41">
        <f t="shared" si="3"/>
        <v>9.8787606645711207E-3</v>
      </c>
    </row>
    <row r="58" spans="1:8" x14ac:dyDescent="0.25">
      <c r="A58" s="39">
        <v>57</v>
      </c>
      <c r="B58" s="38">
        <v>42614</v>
      </c>
      <c r="C58" s="39">
        <v>451.1</v>
      </c>
      <c r="D58" s="55">
        <f t="shared" si="4"/>
        <v>445.4</v>
      </c>
      <c r="E58" s="41">
        <f t="shared" si="0"/>
        <v>5.7000000000000455</v>
      </c>
      <c r="F58" s="41">
        <f t="shared" si="1"/>
        <v>5.7000000000000455</v>
      </c>
      <c r="G58" s="41">
        <f t="shared" si="2"/>
        <v>32.490000000000521</v>
      </c>
      <c r="H58" s="41">
        <f t="shared" si="3"/>
        <v>1.2635779206384494E-2</v>
      </c>
    </row>
    <row r="59" spans="1:8" x14ac:dyDescent="0.25">
      <c r="A59" s="39">
        <v>58</v>
      </c>
      <c r="B59" s="38">
        <v>42644</v>
      </c>
      <c r="C59" s="39">
        <v>458.4</v>
      </c>
      <c r="D59" s="55">
        <f t="shared" si="4"/>
        <v>451.1</v>
      </c>
      <c r="E59" s="41">
        <f t="shared" si="0"/>
        <v>7.2999999999999545</v>
      </c>
      <c r="F59" s="41">
        <f t="shared" si="1"/>
        <v>7.2999999999999545</v>
      </c>
      <c r="G59" s="41">
        <f t="shared" si="2"/>
        <v>53.289999999999338</v>
      </c>
      <c r="H59" s="41">
        <f t="shared" si="3"/>
        <v>1.5924956369982448E-2</v>
      </c>
    </row>
    <row r="60" spans="1:8" x14ac:dyDescent="0.25">
      <c r="A60" s="39">
        <v>59</v>
      </c>
      <c r="B60" s="38">
        <v>42675</v>
      </c>
      <c r="C60" s="39">
        <v>463</v>
      </c>
      <c r="D60" s="55">
        <f t="shared" si="4"/>
        <v>458.4</v>
      </c>
      <c r="E60" s="41">
        <f t="shared" si="0"/>
        <v>4.6000000000000227</v>
      </c>
      <c r="F60" s="41">
        <f t="shared" si="1"/>
        <v>4.6000000000000227</v>
      </c>
      <c r="G60" s="41">
        <f t="shared" si="2"/>
        <v>21.16000000000021</v>
      </c>
      <c r="H60" s="41">
        <f t="shared" si="3"/>
        <v>9.935205183585363E-3</v>
      </c>
    </row>
    <row r="61" spans="1:8" x14ac:dyDescent="0.25">
      <c r="A61" s="39">
        <v>60</v>
      </c>
      <c r="B61" s="38">
        <v>42705</v>
      </c>
      <c r="C61" s="39">
        <v>453.6</v>
      </c>
      <c r="D61" s="55">
        <f t="shared" si="4"/>
        <v>463</v>
      </c>
      <c r="E61" s="41">
        <f t="shared" si="0"/>
        <v>-9.3999999999999773</v>
      </c>
      <c r="F61" s="41">
        <f t="shared" si="1"/>
        <v>9.3999999999999773</v>
      </c>
      <c r="G61" s="41">
        <f t="shared" si="2"/>
        <v>88.359999999999573</v>
      </c>
      <c r="H61" s="41">
        <f t="shared" si="3"/>
        <v>2.072310405643734E-2</v>
      </c>
    </row>
    <row r="62" spans="1:8" x14ac:dyDescent="0.25">
      <c r="A62" s="39">
        <v>61</v>
      </c>
      <c r="B62" s="38">
        <v>42736</v>
      </c>
      <c r="C62" s="39">
        <v>453.9</v>
      </c>
      <c r="D62" s="55">
        <f t="shared" si="4"/>
        <v>453.6</v>
      </c>
      <c r="E62" s="41">
        <f t="shared" si="0"/>
        <v>0.29999999999995453</v>
      </c>
      <c r="F62" s="41">
        <f t="shared" si="1"/>
        <v>0.29999999999995453</v>
      </c>
      <c r="G62" s="41">
        <f t="shared" si="2"/>
        <v>8.9999999999972713E-2</v>
      </c>
      <c r="H62" s="41">
        <f t="shared" si="3"/>
        <v>6.6093853271635727E-4</v>
      </c>
    </row>
    <row r="63" spans="1:8" x14ac:dyDescent="0.25">
      <c r="A63" s="39">
        <v>62</v>
      </c>
      <c r="B63" s="38">
        <v>42767</v>
      </c>
      <c r="C63" s="39">
        <v>452.3</v>
      </c>
      <c r="D63" s="55">
        <f t="shared" si="4"/>
        <v>453.9</v>
      </c>
      <c r="E63" s="41">
        <f t="shared" si="0"/>
        <v>-1.5999999999999659</v>
      </c>
      <c r="F63" s="41">
        <f t="shared" si="1"/>
        <v>1.5999999999999659</v>
      </c>
      <c r="G63" s="41">
        <f t="shared" si="2"/>
        <v>2.5599999999998908</v>
      </c>
      <c r="H63" s="41">
        <f t="shared" si="3"/>
        <v>3.5374751271279371E-3</v>
      </c>
    </row>
    <row r="64" spans="1:8" x14ac:dyDescent="0.25">
      <c r="A64" s="39">
        <v>63</v>
      </c>
      <c r="B64" s="38">
        <v>42795</v>
      </c>
      <c r="C64" s="39">
        <v>446</v>
      </c>
      <c r="D64" s="55">
        <f t="shared" si="4"/>
        <v>452.3</v>
      </c>
      <c r="E64" s="41">
        <f t="shared" si="0"/>
        <v>-6.3000000000000114</v>
      </c>
      <c r="F64" s="41">
        <f t="shared" si="1"/>
        <v>6.3000000000000114</v>
      </c>
      <c r="G64" s="41">
        <f t="shared" si="2"/>
        <v>39.69000000000014</v>
      </c>
      <c r="H64" s="41">
        <f t="shared" si="3"/>
        <v>1.4125560538116618E-2</v>
      </c>
    </row>
    <row r="65" spans="1:8" x14ac:dyDescent="0.25">
      <c r="A65" s="39">
        <v>64</v>
      </c>
      <c r="B65" s="38">
        <v>42826</v>
      </c>
      <c r="C65" s="39">
        <v>425.8</v>
      </c>
      <c r="D65" s="55">
        <f t="shared" si="4"/>
        <v>446</v>
      </c>
      <c r="E65" s="41">
        <f t="shared" si="0"/>
        <v>-20.199999999999989</v>
      </c>
      <c r="F65" s="41">
        <f t="shared" si="1"/>
        <v>20.199999999999989</v>
      </c>
      <c r="G65" s="41">
        <f t="shared" si="2"/>
        <v>408.03999999999957</v>
      </c>
      <c r="H65" s="41">
        <f t="shared" si="3"/>
        <v>4.7440112728980716E-2</v>
      </c>
    </row>
    <row r="66" spans="1:8" x14ac:dyDescent="0.25">
      <c r="A66" s="39">
        <v>65</v>
      </c>
      <c r="B66" s="38">
        <v>42856</v>
      </c>
      <c r="C66" s="39">
        <v>409.5</v>
      </c>
      <c r="D66" s="55">
        <f t="shared" si="4"/>
        <v>425.8</v>
      </c>
      <c r="E66" s="41">
        <f t="shared" si="0"/>
        <v>-16.300000000000011</v>
      </c>
      <c r="F66" s="41">
        <f t="shared" si="1"/>
        <v>16.300000000000011</v>
      </c>
      <c r="G66" s="41">
        <f t="shared" si="2"/>
        <v>265.6900000000004</v>
      </c>
      <c r="H66" s="41">
        <f t="shared" si="3"/>
        <v>3.980463980463983E-2</v>
      </c>
    </row>
    <row r="67" spans="1:8" x14ac:dyDescent="0.25">
      <c r="A67" s="39">
        <v>66</v>
      </c>
      <c r="B67" s="38">
        <v>42887</v>
      </c>
      <c r="C67" s="39">
        <v>391.4</v>
      </c>
      <c r="D67" s="55">
        <f t="shared" si="4"/>
        <v>409.5</v>
      </c>
      <c r="E67" s="41">
        <f t="shared" ref="E67:E82" si="5">C67-D67</f>
        <v>-18.100000000000023</v>
      </c>
      <c r="F67" s="41">
        <f t="shared" ref="F67:F82" si="6">ABS(E67)</f>
        <v>18.100000000000023</v>
      </c>
      <c r="G67" s="41">
        <f t="shared" ref="G67:G82" si="7">E67^2</f>
        <v>327.61000000000081</v>
      </c>
      <c r="H67" s="41">
        <f t="shared" ref="H67:H82" si="8">F67/ABS(C67)</f>
        <v>4.6244251405212121E-2</v>
      </c>
    </row>
    <row r="68" spans="1:8" x14ac:dyDescent="0.25">
      <c r="A68" s="39">
        <v>67</v>
      </c>
      <c r="B68" s="38">
        <v>42917</v>
      </c>
      <c r="C68" s="39">
        <v>387.3</v>
      </c>
      <c r="D68" s="55">
        <f t="shared" ref="D68:D73" si="9">C67</f>
        <v>391.4</v>
      </c>
      <c r="E68" s="41">
        <f t="shared" si="5"/>
        <v>-4.0999999999999659</v>
      </c>
      <c r="F68" s="41">
        <f t="shared" si="6"/>
        <v>4.0999999999999659</v>
      </c>
      <c r="G68" s="41">
        <f t="shared" si="7"/>
        <v>16.809999999999722</v>
      </c>
      <c r="H68" s="41">
        <f t="shared" si="8"/>
        <v>1.058610895946286E-2</v>
      </c>
    </row>
    <row r="69" spans="1:8" x14ac:dyDescent="0.25">
      <c r="A69" s="39">
        <v>68</v>
      </c>
      <c r="B69" s="38">
        <v>42948</v>
      </c>
      <c r="C69" s="39">
        <v>397.4</v>
      </c>
      <c r="D69" s="55">
        <f t="shared" si="9"/>
        <v>387.3</v>
      </c>
      <c r="E69" s="41">
        <f t="shared" si="5"/>
        <v>10.099999999999966</v>
      </c>
      <c r="F69" s="41">
        <f t="shared" si="6"/>
        <v>10.099999999999966</v>
      </c>
      <c r="G69" s="41">
        <f t="shared" si="7"/>
        <v>102.00999999999931</v>
      </c>
      <c r="H69" s="41">
        <f t="shared" si="8"/>
        <v>2.5415198792148885E-2</v>
      </c>
    </row>
    <row r="70" spans="1:8" x14ac:dyDescent="0.25">
      <c r="A70" s="39">
        <v>69</v>
      </c>
      <c r="B70" s="38">
        <v>42979</v>
      </c>
      <c r="C70" s="39">
        <v>400.4</v>
      </c>
      <c r="D70" s="55">
        <f t="shared" si="9"/>
        <v>397.4</v>
      </c>
      <c r="E70" s="41">
        <f t="shared" si="5"/>
        <v>3</v>
      </c>
      <c r="F70" s="41">
        <f t="shared" si="6"/>
        <v>3</v>
      </c>
      <c r="G70" s="41">
        <f t="shared" si="7"/>
        <v>9</v>
      </c>
      <c r="H70" s="41">
        <f t="shared" si="8"/>
        <v>7.4925074925074929E-3</v>
      </c>
    </row>
    <row r="71" spans="1:8" x14ac:dyDescent="0.25">
      <c r="A71" s="39">
        <v>70</v>
      </c>
      <c r="B71" s="38">
        <v>43009</v>
      </c>
      <c r="C71" s="39">
        <v>415.1</v>
      </c>
      <c r="D71" s="55">
        <f t="shared" si="9"/>
        <v>400.4</v>
      </c>
      <c r="E71" s="41">
        <f t="shared" si="5"/>
        <v>14.700000000000045</v>
      </c>
      <c r="F71" s="41">
        <f t="shared" si="6"/>
        <v>14.700000000000045</v>
      </c>
      <c r="G71" s="41">
        <f t="shared" si="7"/>
        <v>216.09000000000134</v>
      </c>
      <c r="H71" s="41">
        <f t="shared" si="8"/>
        <v>3.5413153456998421E-2</v>
      </c>
    </row>
    <row r="72" spans="1:8" x14ac:dyDescent="0.25">
      <c r="A72" s="39">
        <v>71</v>
      </c>
      <c r="B72" s="38">
        <v>43040</v>
      </c>
      <c r="C72" s="39">
        <v>422.5</v>
      </c>
      <c r="D72" s="55">
        <f t="shared" si="9"/>
        <v>415.1</v>
      </c>
      <c r="E72" s="41">
        <f t="shared" si="5"/>
        <v>7.3999999999999773</v>
      </c>
      <c r="F72" s="41">
        <f t="shared" si="6"/>
        <v>7.3999999999999773</v>
      </c>
      <c r="G72" s="41">
        <f t="shared" si="7"/>
        <v>54.759999999999664</v>
      </c>
      <c r="H72" s="41">
        <f t="shared" si="8"/>
        <v>1.751479289940823E-2</v>
      </c>
    </row>
    <row r="73" spans="1:8" x14ac:dyDescent="0.25">
      <c r="A73" s="44">
        <v>72</v>
      </c>
      <c r="B73" s="43">
        <v>43070</v>
      </c>
      <c r="C73" s="44">
        <v>418</v>
      </c>
      <c r="D73" s="55">
        <f t="shared" si="9"/>
        <v>422.5</v>
      </c>
      <c r="E73" s="41">
        <f t="shared" si="5"/>
        <v>-4.5</v>
      </c>
      <c r="F73" s="41">
        <f t="shared" si="6"/>
        <v>4.5</v>
      </c>
      <c r="G73" s="41">
        <f t="shared" si="7"/>
        <v>20.25</v>
      </c>
      <c r="H73" s="41">
        <f t="shared" si="8"/>
        <v>1.076555023923445E-2</v>
      </c>
    </row>
    <row r="74" spans="1:8" ht="16.5" thickBot="1" x14ac:dyDescent="0.3">
      <c r="A74" s="13"/>
      <c r="B74" s="12"/>
      <c r="C74" s="12"/>
      <c r="D74" s="56"/>
      <c r="E74" s="12"/>
      <c r="F74" s="12"/>
      <c r="G74" s="12"/>
      <c r="H74" s="12"/>
    </row>
    <row r="75" spans="1:8" x14ac:dyDescent="0.25">
      <c r="A75" s="6">
        <v>73</v>
      </c>
      <c r="B75" s="11">
        <v>43101</v>
      </c>
      <c r="C75" s="6">
        <v>422.9</v>
      </c>
      <c r="D75" s="57">
        <f>C$73</f>
        <v>418</v>
      </c>
      <c r="E75" s="45">
        <f t="shared" si="5"/>
        <v>4.8999999999999773</v>
      </c>
      <c r="F75" s="45">
        <f t="shared" si="6"/>
        <v>4.8999999999999773</v>
      </c>
      <c r="G75" s="45">
        <f t="shared" si="7"/>
        <v>24.009999999999778</v>
      </c>
      <c r="H75" s="45">
        <f t="shared" si="8"/>
        <v>1.1586663513833004E-2</v>
      </c>
    </row>
    <row r="76" spans="1:8" x14ac:dyDescent="0.25">
      <c r="A76" s="6">
        <v>74</v>
      </c>
      <c r="B76" s="11">
        <v>43132</v>
      </c>
      <c r="C76" s="6">
        <v>418.2</v>
      </c>
      <c r="D76" s="57">
        <f t="shared" ref="D76:D82" si="10">C$73</f>
        <v>418</v>
      </c>
      <c r="E76" s="45">
        <f t="shared" si="5"/>
        <v>0.19999999999998863</v>
      </c>
      <c r="F76" s="45">
        <f t="shared" si="6"/>
        <v>0.19999999999998863</v>
      </c>
      <c r="G76" s="45">
        <f t="shared" si="7"/>
        <v>3.9999999999995456E-2</v>
      </c>
      <c r="H76" s="45">
        <f t="shared" si="8"/>
        <v>4.7824007651838505E-4</v>
      </c>
    </row>
    <row r="77" spans="1:8" x14ac:dyDescent="0.25">
      <c r="A77" s="6">
        <v>75</v>
      </c>
      <c r="B77" s="11">
        <v>43160</v>
      </c>
      <c r="C77" s="6">
        <v>411.5</v>
      </c>
      <c r="D77" s="57">
        <f t="shared" si="10"/>
        <v>418</v>
      </c>
      <c r="E77" s="45">
        <f t="shared" si="5"/>
        <v>-6.5</v>
      </c>
      <c r="F77" s="45">
        <f t="shared" si="6"/>
        <v>6.5</v>
      </c>
      <c r="G77" s="45">
        <f t="shared" si="7"/>
        <v>42.25</v>
      </c>
      <c r="H77" s="45">
        <f t="shared" si="8"/>
        <v>1.5795868772782502E-2</v>
      </c>
    </row>
    <row r="78" spans="1:8" x14ac:dyDescent="0.25">
      <c r="A78" s="6">
        <v>76</v>
      </c>
      <c r="B78" s="11">
        <v>43191</v>
      </c>
      <c r="C78" s="6">
        <v>398.9</v>
      </c>
      <c r="D78" s="57">
        <f t="shared" si="10"/>
        <v>418</v>
      </c>
      <c r="E78" s="45">
        <f t="shared" si="5"/>
        <v>-19.100000000000023</v>
      </c>
      <c r="F78" s="45">
        <f t="shared" si="6"/>
        <v>19.100000000000023</v>
      </c>
      <c r="G78" s="45">
        <f t="shared" si="7"/>
        <v>364.81000000000085</v>
      </c>
      <c r="H78" s="45">
        <f t="shared" si="8"/>
        <v>4.7881674605164258E-2</v>
      </c>
    </row>
    <row r="79" spans="1:8" x14ac:dyDescent="0.25">
      <c r="A79" s="6">
        <v>77</v>
      </c>
      <c r="B79" s="11">
        <v>43221</v>
      </c>
      <c r="C79" s="6">
        <v>385.6</v>
      </c>
      <c r="D79" s="57">
        <f t="shared" si="10"/>
        <v>418</v>
      </c>
      <c r="E79" s="45">
        <f t="shared" si="5"/>
        <v>-32.399999999999977</v>
      </c>
      <c r="F79" s="45">
        <f t="shared" si="6"/>
        <v>32.399999999999977</v>
      </c>
      <c r="G79" s="45">
        <f t="shared" si="7"/>
        <v>1049.7599999999986</v>
      </c>
      <c r="H79" s="45">
        <f t="shared" si="8"/>
        <v>8.4024896265560103E-2</v>
      </c>
    </row>
    <row r="80" spans="1:8" x14ac:dyDescent="0.25">
      <c r="A80" s="6">
        <v>78</v>
      </c>
      <c r="B80" s="11">
        <v>43252</v>
      </c>
      <c r="C80" s="6">
        <v>370.2</v>
      </c>
      <c r="D80" s="57">
        <f t="shared" si="10"/>
        <v>418</v>
      </c>
      <c r="E80" s="45">
        <f t="shared" si="5"/>
        <v>-47.800000000000011</v>
      </c>
      <c r="F80" s="45">
        <f t="shared" si="6"/>
        <v>47.800000000000011</v>
      </c>
      <c r="G80" s="45">
        <f t="shared" si="7"/>
        <v>2284.8400000000011</v>
      </c>
      <c r="H80" s="45">
        <f t="shared" si="8"/>
        <v>0.12911939492166399</v>
      </c>
    </row>
    <row r="81" spans="1:16" x14ac:dyDescent="0.25">
      <c r="A81" s="6">
        <v>79</v>
      </c>
      <c r="B81" s="11">
        <v>43282</v>
      </c>
      <c r="C81" s="6">
        <v>369.1</v>
      </c>
      <c r="D81" s="57">
        <f t="shared" si="10"/>
        <v>418</v>
      </c>
      <c r="E81" s="45">
        <f t="shared" si="5"/>
        <v>-48.899999999999977</v>
      </c>
      <c r="F81" s="45">
        <f t="shared" si="6"/>
        <v>48.899999999999977</v>
      </c>
      <c r="G81" s="45">
        <f t="shared" si="7"/>
        <v>2391.2099999999978</v>
      </c>
      <c r="H81" s="45">
        <f t="shared" si="8"/>
        <v>0.13248442156597121</v>
      </c>
    </row>
    <row r="82" spans="1:16" x14ac:dyDescent="0.25">
      <c r="A82" s="6">
        <v>80</v>
      </c>
      <c r="B82" s="11">
        <v>43313</v>
      </c>
      <c r="C82" s="6">
        <v>380.7</v>
      </c>
      <c r="D82" s="57">
        <f t="shared" si="10"/>
        <v>418</v>
      </c>
      <c r="E82" s="45">
        <f t="shared" si="5"/>
        <v>-37.300000000000011</v>
      </c>
      <c r="F82" s="45">
        <f t="shared" si="6"/>
        <v>37.300000000000011</v>
      </c>
      <c r="G82" s="45">
        <f t="shared" si="7"/>
        <v>1391.2900000000009</v>
      </c>
      <c r="H82" s="45">
        <f t="shared" si="8"/>
        <v>9.7977410034147658E-2</v>
      </c>
    </row>
    <row r="84" spans="1:16" x14ac:dyDescent="0.25">
      <c r="F84" s="46" t="s">
        <v>21</v>
      </c>
      <c r="G84" s="46"/>
    </row>
    <row r="85" spans="1:16" x14ac:dyDescent="0.25">
      <c r="F85" s="9" t="s">
        <v>8</v>
      </c>
      <c r="G85" s="9" t="s">
        <v>9</v>
      </c>
      <c r="H85" s="9" t="s">
        <v>10</v>
      </c>
    </row>
    <row r="86" spans="1:16" x14ac:dyDescent="0.25">
      <c r="F86" s="10">
        <f>AVERAGE(F2:F73)</f>
        <v>8.9042253521126717</v>
      </c>
      <c r="G86" s="10">
        <f>AVERAGE(G2:G73)</f>
        <v>115.70281690140843</v>
      </c>
      <c r="H86" s="47">
        <f>AVERAGE(H2:H73)</f>
        <v>1.6874769236948649E-2</v>
      </c>
    </row>
    <row r="88" spans="1:16" x14ac:dyDescent="0.25">
      <c r="F88" s="46" t="s">
        <v>22</v>
      </c>
      <c r="G88" s="46"/>
    </row>
    <row r="89" spans="1:16" x14ac:dyDescent="0.25">
      <c r="F89" s="9" t="s">
        <v>8</v>
      </c>
      <c r="G89" s="9" t="s">
        <v>9</v>
      </c>
      <c r="H89" s="9" t="s">
        <v>10</v>
      </c>
    </row>
    <row r="90" spans="1:16" x14ac:dyDescent="0.25">
      <c r="F90" s="10">
        <f>AVERAGE(F75:F82)</f>
        <v>24.637499999999996</v>
      </c>
      <c r="G90" s="10">
        <f>AVERAGE(G75:G82)</f>
        <v>943.52624999999989</v>
      </c>
      <c r="H90" s="47">
        <f>AVERAGE(H75:H82)</f>
        <v>6.4918571219455129E-2</v>
      </c>
    </row>
    <row r="91" spans="1:16" x14ac:dyDescent="0.25">
      <c r="A91"/>
    </row>
    <row r="93" spans="1:16" ht="16.5" thickBot="1" x14ac:dyDescent="0.3">
      <c r="A93" s="58" t="s">
        <v>23</v>
      </c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</row>
    <row r="94" spans="1:16" x14ac:dyDescent="0.25">
      <c r="A94" s="67" t="s">
        <v>40</v>
      </c>
      <c r="B94" s="68"/>
      <c r="C94" s="68"/>
      <c r="D94" s="68"/>
      <c r="E94" s="68"/>
      <c r="F94" s="68"/>
      <c r="G94" s="68"/>
      <c r="H94" s="68"/>
      <c r="I94" s="69"/>
      <c r="J94" s="66"/>
      <c r="K94" s="65"/>
      <c r="L94" s="65"/>
      <c r="M94" s="65"/>
      <c r="N94" s="65"/>
    </row>
    <row r="95" spans="1:16" x14ac:dyDescent="0.25">
      <c r="A95" s="70" t="s">
        <v>42</v>
      </c>
      <c r="B95" s="71"/>
      <c r="C95" s="71"/>
      <c r="D95" s="71"/>
      <c r="E95" s="71"/>
      <c r="F95" s="71"/>
      <c r="G95" s="71"/>
      <c r="H95" s="71"/>
      <c r="I95" s="72"/>
      <c r="J95" s="66"/>
      <c r="K95" s="65"/>
      <c r="L95" s="65"/>
      <c r="M95" s="65"/>
      <c r="N95" s="65"/>
    </row>
    <row r="96" spans="1:16" x14ac:dyDescent="0.25">
      <c r="A96" s="59" t="s">
        <v>24</v>
      </c>
      <c r="B96" s="60" t="s">
        <v>41</v>
      </c>
      <c r="C96" s="60"/>
      <c r="D96" s="60"/>
      <c r="E96" s="60"/>
      <c r="F96" s="60"/>
      <c r="G96" s="60"/>
      <c r="H96" s="60"/>
      <c r="I96" s="60"/>
      <c r="J96" s="60"/>
    </row>
    <row r="97" spans="1:16" x14ac:dyDescent="0.25">
      <c r="A97" s="59" t="s">
        <v>25</v>
      </c>
      <c r="B97" s="60" t="s">
        <v>26</v>
      </c>
      <c r="C97" s="60"/>
      <c r="D97" s="60"/>
      <c r="E97" s="60"/>
      <c r="F97" s="60"/>
      <c r="G97" s="60"/>
      <c r="H97" s="60"/>
      <c r="I97" s="60"/>
      <c r="J97" s="60"/>
    </row>
    <row r="98" spans="1:16" x14ac:dyDescent="0.25">
      <c r="A98" s="59" t="s">
        <v>27</v>
      </c>
      <c r="B98" s="60" t="s">
        <v>50</v>
      </c>
      <c r="C98" s="60"/>
      <c r="D98" s="60"/>
      <c r="E98" s="60"/>
      <c r="F98" s="60"/>
      <c r="G98" s="60"/>
      <c r="H98" s="60"/>
      <c r="I98" s="60"/>
      <c r="J98" s="60"/>
    </row>
    <row r="99" spans="1:16" x14ac:dyDescent="0.25">
      <c r="A99" s="59" t="s">
        <v>28</v>
      </c>
      <c r="B99" s="60" t="s">
        <v>29</v>
      </c>
      <c r="C99" s="60"/>
      <c r="D99" s="60"/>
      <c r="E99" s="60"/>
      <c r="F99" s="60"/>
      <c r="G99" s="60"/>
      <c r="H99" s="60"/>
      <c r="I99" s="60"/>
      <c r="J99" s="60"/>
      <c r="P99" t="s">
        <v>43</v>
      </c>
    </row>
    <row r="100" spans="1:16" x14ac:dyDescent="0.25">
      <c r="A100" s="59" t="s">
        <v>30</v>
      </c>
      <c r="B100" s="60" t="s">
        <v>31</v>
      </c>
      <c r="C100" s="60"/>
      <c r="D100" s="60"/>
      <c r="E100" s="60"/>
      <c r="F100" s="60"/>
      <c r="G100" s="60"/>
      <c r="H100" s="60"/>
      <c r="I100" s="60"/>
      <c r="J100" s="60"/>
    </row>
    <row r="101" spans="1:16" x14ac:dyDescent="0.25">
      <c r="A101" s="60"/>
      <c r="B101" s="60" t="s">
        <v>32</v>
      </c>
      <c r="C101" s="60"/>
      <c r="D101" s="60"/>
      <c r="E101" s="60"/>
      <c r="F101" s="60"/>
      <c r="G101" s="60"/>
      <c r="H101" s="60"/>
      <c r="I101" s="60"/>
      <c r="J101" s="60"/>
    </row>
    <row r="102" spans="1:16" x14ac:dyDescent="0.25">
      <c r="A102" s="60" t="s">
        <v>33</v>
      </c>
      <c r="B102" s="60"/>
      <c r="C102" s="60"/>
      <c r="D102" s="60"/>
      <c r="E102" s="60"/>
      <c r="F102" s="60"/>
      <c r="G102" s="60"/>
      <c r="H102" s="60"/>
      <c r="I102" s="60"/>
      <c r="J102" s="60"/>
    </row>
    <row r="103" spans="1:16" x14ac:dyDescent="0.25">
      <c r="A103"/>
      <c r="B103" s="60" t="s">
        <v>39</v>
      </c>
      <c r="C103" s="60"/>
      <c r="D103" s="60"/>
      <c r="E103" s="60"/>
      <c r="F103" s="60"/>
      <c r="G103" s="60"/>
      <c r="H103" s="60"/>
      <c r="I103" s="60"/>
      <c r="J103" s="60"/>
    </row>
    <row r="104" spans="1:16" x14ac:dyDescent="0.25">
      <c r="A104"/>
    </row>
    <row r="105" spans="1:16" x14ac:dyDescent="0.25">
      <c r="A105" s="61" t="s">
        <v>34</v>
      </c>
      <c r="B105" s="62"/>
      <c r="C105" s="62"/>
      <c r="D105" s="62"/>
      <c r="E105" s="62"/>
      <c r="F105" s="62"/>
      <c r="G105" s="62"/>
      <c r="H105" s="62"/>
      <c r="I105" s="62"/>
      <c r="J105" s="62"/>
    </row>
    <row r="106" spans="1:16" x14ac:dyDescent="0.25">
      <c r="A106" s="63" t="s">
        <v>35</v>
      </c>
      <c r="B106" s="63"/>
      <c r="C106" s="64" t="s">
        <v>36</v>
      </c>
      <c r="D106" s="64"/>
      <c r="E106" s="64"/>
      <c r="F106" s="64"/>
      <c r="G106" s="64"/>
      <c r="H106" s="64"/>
      <c r="I106" s="64"/>
      <c r="J106" s="63"/>
    </row>
    <row r="107" spans="1:16" x14ac:dyDescent="0.25">
      <c r="A107" s="63"/>
      <c r="B107" s="63"/>
      <c r="C107" s="64" t="s">
        <v>37</v>
      </c>
      <c r="D107" s="64"/>
      <c r="E107" s="64"/>
      <c r="F107" s="64"/>
      <c r="G107" s="64"/>
      <c r="H107" s="64"/>
      <c r="I107" s="64"/>
      <c r="J107" s="63"/>
    </row>
    <row r="108" spans="1:16" x14ac:dyDescent="0.25">
      <c r="A108" s="63"/>
      <c r="B108" s="63"/>
      <c r="C108" s="64" t="s">
        <v>38</v>
      </c>
      <c r="D108" s="64"/>
      <c r="E108" s="64"/>
      <c r="F108" s="64"/>
      <c r="G108" s="64"/>
      <c r="H108" s="64"/>
      <c r="I108" s="64"/>
      <c r="J108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79" zoomScaleNormal="100" workbookViewId="0">
      <selection activeCell="C95" sqref="C95"/>
    </sheetView>
  </sheetViews>
  <sheetFormatPr baseColWidth="10" defaultRowHeight="15.75" x14ac:dyDescent="0.25"/>
  <cols>
    <col min="1" max="1" width="16.875" customWidth="1"/>
    <col min="2" max="2" width="11" customWidth="1"/>
    <col min="3" max="3" width="11.5" customWidth="1"/>
  </cols>
  <sheetData>
    <row r="1" spans="1:19" ht="16.5" thickBot="1" x14ac:dyDescent="0.3">
      <c r="A1" s="8" t="s">
        <v>1</v>
      </c>
      <c r="B1" s="8" t="s">
        <v>0</v>
      </c>
      <c r="C1" s="31" t="s">
        <v>2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N1" s="16" t="s">
        <v>18</v>
      </c>
      <c r="O1" s="18">
        <v>15</v>
      </c>
    </row>
    <row r="2" spans="1:19" x14ac:dyDescent="0.25">
      <c r="A2" s="19">
        <v>1</v>
      </c>
      <c r="B2" s="20">
        <v>40909</v>
      </c>
      <c r="C2" s="19">
        <v>633.20000000000005</v>
      </c>
      <c r="D2" s="33"/>
      <c r="E2" s="33"/>
      <c r="F2" s="33"/>
      <c r="G2" s="33"/>
      <c r="H2" s="33"/>
      <c r="I2" s="34"/>
      <c r="J2" s="34"/>
      <c r="K2" s="34"/>
      <c r="L2" s="34"/>
    </row>
    <row r="3" spans="1:19" x14ac:dyDescent="0.25">
      <c r="A3" s="19">
        <v>2</v>
      </c>
      <c r="B3" s="20">
        <v>40940</v>
      </c>
      <c r="C3" s="19">
        <v>641.9</v>
      </c>
      <c r="D3" s="33"/>
      <c r="E3" s="33"/>
      <c r="F3" s="33"/>
      <c r="G3" s="33"/>
      <c r="H3" s="33"/>
      <c r="I3" s="34"/>
      <c r="J3" s="34"/>
      <c r="K3" s="34"/>
      <c r="L3" s="34"/>
    </row>
    <row r="4" spans="1:19" x14ac:dyDescent="0.25">
      <c r="A4" s="19">
        <v>3</v>
      </c>
      <c r="B4" s="20">
        <v>40969</v>
      </c>
      <c r="C4" s="19">
        <v>638.20000000000005</v>
      </c>
      <c r="D4" s="33"/>
      <c r="E4" s="33"/>
      <c r="F4" s="33"/>
      <c r="G4" s="33"/>
      <c r="H4" s="33"/>
      <c r="I4" s="34"/>
      <c r="J4" s="34"/>
      <c r="K4" s="34"/>
      <c r="L4" s="34"/>
    </row>
    <row r="5" spans="1:19" x14ac:dyDescent="0.25">
      <c r="A5" s="19">
        <v>4</v>
      </c>
      <c r="B5" s="20">
        <v>41000</v>
      </c>
      <c r="C5" s="19">
        <v>635.70000000000005</v>
      </c>
      <c r="D5" s="33"/>
      <c r="E5" s="33"/>
      <c r="F5" s="33"/>
      <c r="G5" s="33"/>
      <c r="H5" s="33"/>
      <c r="I5" s="34"/>
      <c r="J5" s="34"/>
      <c r="K5" s="34"/>
      <c r="L5" s="34"/>
    </row>
    <row r="6" spans="1:19" x14ac:dyDescent="0.25">
      <c r="A6" s="19">
        <v>5</v>
      </c>
      <c r="B6" s="20">
        <v>41030</v>
      </c>
      <c r="C6" s="19">
        <v>630.9</v>
      </c>
      <c r="D6" s="33"/>
      <c r="E6" s="33"/>
      <c r="F6" s="33"/>
      <c r="G6" s="33"/>
      <c r="H6" s="33"/>
      <c r="I6" s="34"/>
      <c r="J6" s="34"/>
      <c r="K6" s="34"/>
      <c r="L6" s="34"/>
    </row>
    <row r="7" spans="1:19" x14ac:dyDescent="0.25">
      <c r="A7" s="19">
        <v>6</v>
      </c>
      <c r="B7" s="20">
        <v>41061</v>
      </c>
      <c r="C7" s="19">
        <v>615.6</v>
      </c>
      <c r="D7" s="33"/>
      <c r="E7" s="33"/>
      <c r="F7" s="33"/>
      <c r="G7" s="33"/>
      <c r="H7" s="33"/>
      <c r="I7" s="34"/>
      <c r="J7" s="34"/>
      <c r="K7" s="34"/>
      <c r="L7" s="34"/>
    </row>
    <row r="8" spans="1:19" x14ac:dyDescent="0.25">
      <c r="A8" s="19">
        <v>7</v>
      </c>
      <c r="B8" s="20">
        <v>41091</v>
      </c>
      <c r="C8" s="19">
        <v>614.79999999999995</v>
      </c>
      <c r="D8" s="33"/>
      <c r="E8" s="33"/>
      <c r="F8" s="33"/>
      <c r="G8" s="33"/>
      <c r="H8" s="33"/>
      <c r="I8" s="34"/>
      <c r="J8" s="34"/>
      <c r="K8" s="34"/>
      <c r="L8" s="34"/>
    </row>
    <row r="9" spans="1:19" x14ac:dyDescent="0.25">
      <c r="A9" s="19">
        <v>8</v>
      </c>
      <c r="B9" s="20">
        <v>41122</v>
      </c>
      <c r="C9" s="19">
        <v>622.9</v>
      </c>
      <c r="D9" s="33"/>
      <c r="E9" s="33"/>
      <c r="F9" s="33"/>
      <c r="G9" s="33"/>
      <c r="H9" s="33"/>
      <c r="I9" s="34"/>
      <c r="J9" s="34"/>
      <c r="K9" s="34"/>
      <c r="L9" s="34"/>
    </row>
    <row r="10" spans="1:19" x14ac:dyDescent="0.25">
      <c r="A10" s="19">
        <v>9</v>
      </c>
      <c r="B10" s="20">
        <v>41153</v>
      </c>
      <c r="C10" s="19">
        <v>632.5</v>
      </c>
      <c r="D10" s="33"/>
      <c r="E10" s="33"/>
      <c r="F10" s="33"/>
      <c r="G10" s="33"/>
      <c r="H10" s="33"/>
      <c r="I10" s="34"/>
      <c r="J10" s="34"/>
      <c r="K10" s="34"/>
      <c r="L10" s="34"/>
    </row>
    <row r="11" spans="1:19" ht="18" x14ac:dyDescent="0.25">
      <c r="A11" s="19">
        <v>10</v>
      </c>
      <c r="B11" s="20">
        <v>41183</v>
      </c>
      <c r="C11" s="19">
        <v>646.29999999999995</v>
      </c>
      <c r="D11" s="33"/>
      <c r="E11" s="33"/>
      <c r="F11" s="33"/>
      <c r="G11" s="33"/>
      <c r="H11" s="33"/>
      <c r="I11" s="34"/>
      <c r="J11" s="34"/>
      <c r="K11" s="34"/>
      <c r="L11" s="34"/>
      <c r="M11" s="29"/>
      <c r="N11" s="29"/>
      <c r="O11" s="29"/>
      <c r="P11" s="30"/>
      <c r="Q11" s="30"/>
      <c r="R11" s="30"/>
      <c r="S11" s="30"/>
    </row>
    <row r="12" spans="1:19" x14ac:dyDescent="0.25">
      <c r="A12" s="19">
        <v>11</v>
      </c>
      <c r="B12" s="20">
        <v>41214</v>
      </c>
      <c r="C12" s="19">
        <v>652.1</v>
      </c>
      <c r="D12" s="33"/>
      <c r="E12" s="33"/>
      <c r="F12" s="33"/>
      <c r="G12" s="33"/>
      <c r="H12" s="33"/>
      <c r="I12" s="34"/>
      <c r="J12" s="34"/>
      <c r="K12" s="34"/>
      <c r="L12" s="34"/>
    </row>
    <row r="13" spans="1:19" x14ac:dyDescent="0.25">
      <c r="A13" s="19">
        <v>12</v>
      </c>
      <c r="B13" s="20">
        <v>41244</v>
      </c>
      <c r="C13" s="19">
        <v>647</v>
      </c>
      <c r="D13" s="33"/>
      <c r="E13" s="33"/>
      <c r="F13" s="33"/>
      <c r="G13" s="33"/>
      <c r="H13" s="33"/>
      <c r="I13" s="34"/>
      <c r="J13" s="34"/>
      <c r="K13" s="34"/>
      <c r="L13" s="34"/>
    </row>
    <row r="14" spans="1:19" x14ac:dyDescent="0.25">
      <c r="A14" s="19">
        <v>13</v>
      </c>
      <c r="B14" s="20">
        <v>41275</v>
      </c>
      <c r="C14" s="19">
        <v>661.8</v>
      </c>
      <c r="D14" s="33"/>
      <c r="E14" s="33"/>
      <c r="F14" s="33"/>
      <c r="G14" s="33"/>
      <c r="H14" s="33"/>
      <c r="I14" s="34"/>
      <c r="J14" s="34"/>
      <c r="K14" s="34"/>
      <c r="L14" s="34"/>
    </row>
    <row r="15" spans="1:19" x14ac:dyDescent="0.25">
      <c r="A15" s="19">
        <v>14</v>
      </c>
      <c r="B15" s="20">
        <v>41306</v>
      </c>
      <c r="C15" s="19">
        <v>665.2</v>
      </c>
      <c r="D15" s="22"/>
      <c r="E15" s="22"/>
      <c r="F15" s="22"/>
      <c r="G15" s="22"/>
      <c r="H15" s="22"/>
      <c r="I15" s="23"/>
      <c r="J15" s="23"/>
      <c r="K15" s="23"/>
      <c r="L15" s="23"/>
    </row>
    <row r="16" spans="1:19" x14ac:dyDescent="0.25">
      <c r="A16" s="19">
        <v>15</v>
      </c>
      <c r="B16" s="20">
        <v>41334</v>
      </c>
      <c r="C16" s="19">
        <v>664.1</v>
      </c>
      <c r="D16" s="52">
        <f>AVERAGE(C2:C16)</f>
        <v>640.14666666666676</v>
      </c>
      <c r="E16" s="33"/>
      <c r="F16" s="33"/>
      <c r="G16" s="33"/>
      <c r="H16" s="33"/>
      <c r="I16" s="34"/>
      <c r="J16" s="34"/>
      <c r="K16" s="34"/>
      <c r="L16" s="34"/>
    </row>
    <row r="17" spans="1:12" x14ac:dyDescent="0.25">
      <c r="A17" s="19">
        <v>16</v>
      </c>
      <c r="B17" s="20">
        <v>41365</v>
      </c>
      <c r="C17" s="19">
        <v>657</v>
      </c>
      <c r="D17" s="52">
        <f t="shared" ref="D17:E73" si="0">AVERAGE(C3:C17)</f>
        <v>641.73333333333335</v>
      </c>
      <c r="E17" s="33"/>
      <c r="F17" s="33"/>
      <c r="G17" s="33"/>
      <c r="H17" s="33"/>
      <c r="I17" s="34"/>
      <c r="J17" s="34"/>
      <c r="K17" s="34"/>
      <c r="L17" s="34"/>
    </row>
    <row r="18" spans="1:12" x14ac:dyDescent="0.25">
      <c r="A18" s="19">
        <v>17</v>
      </c>
      <c r="B18" s="20">
        <v>41395</v>
      </c>
      <c r="C18" s="19">
        <v>642.20000000000005</v>
      </c>
      <c r="D18" s="52">
        <f t="shared" si="0"/>
        <v>641.75333333333344</v>
      </c>
      <c r="E18" s="33"/>
      <c r="F18" s="33"/>
      <c r="G18" s="33"/>
      <c r="H18" s="33"/>
      <c r="I18" s="34"/>
      <c r="J18" s="34"/>
      <c r="K18" s="34"/>
      <c r="L18" s="34"/>
    </row>
    <row r="19" spans="1:12" x14ac:dyDescent="0.25">
      <c r="A19" s="19">
        <v>18</v>
      </c>
      <c r="B19" s="20">
        <v>41426</v>
      </c>
      <c r="C19" s="19">
        <v>617.29999999999995</v>
      </c>
      <c r="D19" s="52">
        <f t="shared" si="0"/>
        <v>640.36000000000013</v>
      </c>
      <c r="E19" s="33"/>
      <c r="F19" s="33"/>
      <c r="G19" s="33"/>
      <c r="H19" s="33"/>
      <c r="I19" s="34"/>
      <c r="J19" s="34"/>
      <c r="K19" s="34"/>
      <c r="L19" s="34"/>
    </row>
    <row r="20" spans="1:12" x14ac:dyDescent="0.25">
      <c r="A20" s="19">
        <v>19</v>
      </c>
      <c r="B20" s="20">
        <v>41456</v>
      </c>
      <c r="C20" s="19">
        <v>610.4</v>
      </c>
      <c r="D20" s="52">
        <f t="shared" si="0"/>
        <v>638.6733333333334</v>
      </c>
      <c r="E20" s="33"/>
      <c r="F20" s="33"/>
      <c r="G20" s="33"/>
      <c r="H20" s="33"/>
      <c r="I20" s="34"/>
      <c r="J20" s="34"/>
      <c r="K20" s="34"/>
      <c r="L20" s="34"/>
    </row>
    <row r="21" spans="1:12" x14ac:dyDescent="0.25">
      <c r="A21" s="19">
        <v>20</v>
      </c>
      <c r="B21" s="20">
        <v>41487</v>
      </c>
      <c r="C21" s="19">
        <v>611.70000000000005</v>
      </c>
      <c r="D21" s="52">
        <f t="shared" si="0"/>
        <v>637.39333333333343</v>
      </c>
      <c r="E21" s="33"/>
      <c r="F21" s="33"/>
      <c r="G21" s="33"/>
      <c r="H21" s="33"/>
      <c r="I21" s="34"/>
      <c r="J21" s="34"/>
      <c r="K21" s="34"/>
      <c r="L21" s="34"/>
    </row>
    <row r="22" spans="1:12" x14ac:dyDescent="0.25">
      <c r="A22" s="19">
        <v>21</v>
      </c>
      <c r="B22" s="20">
        <v>41518</v>
      </c>
      <c r="C22" s="19">
        <v>620.9</v>
      </c>
      <c r="D22" s="52">
        <f t="shared" si="0"/>
        <v>637.74666666666667</v>
      </c>
      <c r="E22" s="33"/>
      <c r="F22" s="33"/>
      <c r="G22" s="33"/>
      <c r="H22" s="33"/>
      <c r="I22" s="34"/>
      <c r="J22" s="34"/>
      <c r="K22" s="34"/>
      <c r="L22" s="34"/>
    </row>
    <row r="23" spans="1:12" x14ac:dyDescent="0.25">
      <c r="A23" s="19">
        <v>22</v>
      </c>
      <c r="B23" s="20">
        <v>41548</v>
      </c>
      <c r="C23" s="19">
        <v>633.79999999999995</v>
      </c>
      <c r="D23" s="52">
        <f t="shared" si="0"/>
        <v>639.01333333333321</v>
      </c>
      <c r="E23" s="33"/>
      <c r="F23" s="33"/>
      <c r="G23" s="33"/>
      <c r="H23" s="33"/>
      <c r="I23" s="34"/>
      <c r="J23" s="34"/>
      <c r="K23" s="34"/>
      <c r="L23" s="34"/>
    </row>
    <row r="24" spans="1:12" x14ac:dyDescent="0.25">
      <c r="A24" s="19">
        <v>23</v>
      </c>
      <c r="B24" s="20">
        <v>41579</v>
      </c>
      <c r="C24" s="19">
        <v>638.29999999999995</v>
      </c>
      <c r="D24" s="52">
        <f t="shared" si="0"/>
        <v>640.03999999999985</v>
      </c>
      <c r="E24" s="33"/>
      <c r="F24" s="33"/>
      <c r="G24" s="33"/>
      <c r="H24" s="33"/>
      <c r="I24" s="34"/>
      <c r="J24" s="34"/>
      <c r="K24" s="34"/>
      <c r="L24" s="34"/>
    </row>
    <row r="25" spans="1:12" x14ac:dyDescent="0.25">
      <c r="A25" s="19">
        <v>24</v>
      </c>
      <c r="B25" s="20">
        <v>41609</v>
      </c>
      <c r="C25" s="19">
        <v>624.9</v>
      </c>
      <c r="D25" s="52">
        <f t="shared" si="0"/>
        <v>639.53333333333319</v>
      </c>
      <c r="E25" s="33"/>
      <c r="F25" s="33"/>
      <c r="G25" s="33"/>
      <c r="H25" s="33"/>
      <c r="I25" s="34"/>
      <c r="J25" s="34"/>
      <c r="K25" s="34"/>
      <c r="L25" s="34"/>
    </row>
    <row r="26" spans="1:12" x14ac:dyDescent="0.25">
      <c r="A26" s="19">
        <v>25</v>
      </c>
      <c r="B26" s="20">
        <v>41640</v>
      </c>
      <c r="C26" s="19">
        <v>633.9</v>
      </c>
      <c r="D26" s="52">
        <f t="shared" si="0"/>
        <v>638.70666666666659</v>
      </c>
      <c r="E26" s="33"/>
      <c r="F26" s="33"/>
      <c r="G26" s="33"/>
      <c r="H26" s="33"/>
      <c r="I26" s="34"/>
      <c r="J26" s="34"/>
      <c r="K26" s="34"/>
      <c r="L26" s="34"/>
    </row>
    <row r="27" spans="1:12" x14ac:dyDescent="0.25">
      <c r="A27" s="19">
        <v>26</v>
      </c>
      <c r="B27" s="20">
        <v>41671</v>
      </c>
      <c r="C27" s="19">
        <v>629.6</v>
      </c>
      <c r="D27" s="52">
        <f t="shared" si="0"/>
        <v>637.20666666666671</v>
      </c>
      <c r="E27" s="33"/>
      <c r="F27" s="33"/>
      <c r="G27" s="33"/>
      <c r="H27" s="33"/>
      <c r="I27" s="34"/>
      <c r="J27" s="34"/>
      <c r="K27" s="34"/>
      <c r="L27" s="34"/>
    </row>
    <row r="28" spans="1:12" x14ac:dyDescent="0.25">
      <c r="A28" s="19">
        <v>27</v>
      </c>
      <c r="B28" s="20">
        <v>41699</v>
      </c>
      <c r="C28" s="19">
        <v>624.5</v>
      </c>
      <c r="D28" s="52">
        <f t="shared" si="0"/>
        <v>635.70666666666671</v>
      </c>
      <c r="E28" s="33"/>
      <c r="F28" s="33"/>
      <c r="G28" s="33"/>
      <c r="H28" s="33"/>
      <c r="I28" s="34"/>
      <c r="J28" s="34"/>
      <c r="K28" s="34"/>
      <c r="L28" s="34"/>
    </row>
    <row r="29" spans="1:12" x14ac:dyDescent="0.25">
      <c r="A29" s="19">
        <v>28</v>
      </c>
      <c r="B29" s="20">
        <v>41730</v>
      </c>
      <c r="C29" s="19">
        <v>611.79999999999995</v>
      </c>
      <c r="D29" s="52">
        <f t="shared" si="0"/>
        <v>632.37333333333322</v>
      </c>
      <c r="E29" s="22"/>
      <c r="F29" s="22"/>
      <c r="G29" s="22"/>
      <c r="H29" s="22"/>
      <c r="I29" s="23"/>
      <c r="J29" s="23"/>
      <c r="K29" s="23"/>
      <c r="L29" s="23"/>
    </row>
    <row r="30" spans="1:12" x14ac:dyDescent="0.25">
      <c r="A30" s="19">
        <v>29</v>
      </c>
      <c r="B30" s="20">
        <v>41760</v>
      </c>
      <c r="C30" s="19">
        <v>592.29999999999995</v>
      </c>
      <c r="D30" s="52">
        <f t="shared" si="0"/>
        <v>627.51333333333309</v>
      </c>
      <c r="E30" s="52">
        <f>AVERAGE(D16:D30)</f>
        <v>637.86</v>
      </c>
      <c r="F30" s="52">
        <f>2*D30-E30</f>
        <v>617.16666666666617</v>
      </c>
      <c r="G30" s="52">
        <f>(2/(15-1))*(D30-E30)</f>
        <v>-1.4780952380952741</v>
      </c>
      <c r="H30" s="52"/>
      <c r="I30" s="23"/>
      <c r="J30" s="23"/>
      <c r="K30" s="23"/>
      <c r="L30" s="23"/>
    </row>
    <row r="31" spans="1:12" x14ac:dyDescent="0.25">
      <c r="A31" s="19">
        <v>30</v>
      </c>
      <c r="B31" s="20">
        <v>41791</v>
      </c>
      <c r="C31" s="19">
        <v>570.20000000000005</v>
      </c>
      <c r="D31" s="52">
        <f t="shared" si="0"/>
        <v>621.25333333333344</v>
      </c>
      <c r="E31" s="52">
        <f t="shared" si="0"/>
        <v>636.60044444444452</v>
      </c>
      <c r="F31" s="52">
        <f t="shared" ref="F31:F73" si="1">2*D31-E31</f>
        <v>605.90622222222237</v>
      </c>
      <c r="G31" s="52">
        <f t="shared" ref="G31:G73" si="2">(2/(15-1))*(D31-E31)</f>
        <v>-2.1924444444444391</v>
      </c>
      <c r="H31" s="52">
        <f>F30+G30</f>
        <v>615.68857142857087</v>
      </c>
      <c r="I31" s="53">
        <f>C31-H31</f>
        <v>-45.488571428570822</v>
      </c>
      <c r="J31" s="53">
        <f>ABS(I31)</f>
        <v>45.488571428570822</v>
      </c>
      <c r="K31" s="53">
        <f>I31^2</f>
        <v>2069.2101306121899</v>
      </c>
      <c r="L31" s="53">
        <f>ABS(J31)/C31</f>
        <v>7.9776519516960395E-2</v>
      </c>
    </row>
    <row r="32" spans="1:12" x14ac:dyDescent="0.25">
      <c r="A32" s="19">
        <v>31</v>
      </c>
      <c r="B32" s="20">
        <v>41821</v>
      </c>
      <c r="C32" s="19">
        <v>568.20000000000005</v>
      </c>
      <c r="D32" s="52">
        <f t="shared" si="0"/>
        <v>615.33333333333348</v>
      </c>
      <c r="E32" s="52">
        <f t="shared" si="0"/>
        <v>634.84044444444453</v>
      </c>
      <c r="F32" s="52">
        <f t="shared" si="1"/>
        <v>595.82622222222244</v>
      </c>
      <c r="G32" s="52">
        <f t="shared" si="2"/>
        <v>-2.786730158730149</v>
      </c>
      <c r="H32" s="52">
        <f t="shared" ref="H32:H73" si="3">F31+G31</f>
        <v>603.71377777777798</v>
      </c>
      <c r="I32" s="53">
        <f t="shared" ref="I32:I82" si="4">C32-H32</f>
        <v>-35.513777777777932</v>
      </c>
      <c r="J32" s="53">
        <f t="shared" ref="J32:J82" si="5">ABS(I32)</f>
        <v>35.513777777777932</v>
      </c>
      <c r="K32" s="53">
        <f t="shared" ref="K32:K82" si="6">I32^2</f>
        <v>1261.2284120493937</v>
      </c>
      <c r="L32" s="53">
        <f t="shared" ref="L32:L82" si="7">ABS(J32)/C32</f>
        <v>6.2502248816927009E-2</v>
      </c>
    </row>
    <row r="33" spans="1:12" x14ac:dyDescent="0.25">
      <c r="A33" s="19">
        <v>32</v>
      </c>
      <c r="B33" s="20">
        <v>41852</v>
      </c>
      <c r="C33" s="19">
        <v>571.6</v>
      </c>
      <c r="D33" s="52">
        <f t="shared" si="0"/>
        <v>610.62666666666667</v>
      </c>
      <c r="E33" s="52">
        <f t="shared" si="0"/>
        <v>632.76533333333339</v>
      </c>
      <c r="F33" s="52">
        <f t="shared" si="1"/>
        <v>588.48799999999994</v>
      </c>
      <c r="G33" s="52">
        <f t="shared" si="2"/>
        <v>-3.1626666666666745</v>
      </c>
      <c r="H33" s="52">
        <f t="shared" si="3"/>
        <v>593.03949206349228</v>
      </c>
      <c r="I33" s="53">
        <f t="shared" si="4"/>
        <v>-21.439492063492253</v>
      </c>
      <c r="J33" s="53">
        <f t="shared" si="5"/>
        <v>21.439492063492253</v>
      </c>
      <c r="K33" s="53">
        <f t="shared" si="6"/>
        <v>459.65181994054728</v>
      </c>
      <c r="L33" s="53">
        <f t="shared" si="7"/>
        <v>3.7507858753485397E-2</v>
      </c>
    </row>
    <row r="34" spans="1:12" x14ac:dyDescent="0.25">
      <c r="A34" s="19">
        <v>33</v>
      </c>
      <c r="B34" s="20">
        <v>41883</v>
      </c>
      <c r="C34" s="19">
        <v>575.79999999999995</v>
      </c>
      <c r="D34" s="52">
        <f t="shared" si="0"/>
        <v>607.86</v>
      </c>
      <c r="E34" s="52">
        <f t="shared" si="0"/>
        <v>630.59866666666676</v>
      </c>
      <c r="F34" s="52">
        <f t="shared" si="1"/>
        <v>585.12133333333327</v>
      </c>
      <c r="G34" s="52">
        <f t="shared" si="2"/>
        <v>-3.2483809523809635</v>
      </c>
      <c r="H34" s="52">
        <f t="shared" si="3"/>
        <v>585.32533333333322</v>
      </c>
      <c r="I34" s="53">
        <f t="shared" si="4"/>
        <v>-9.5253333333332648</v>
      </c>
      <c r="J34" s="53">
        <f t="shared" si="5"/>
        <v>9.5253333333332648</v>
      </c>
      <c r="K34" s="53">
        <f t="shared" si="6"/>
        <v>90.731975111109804</v>
      </c>
      <c r="L34" s="53">
        <f t="shared" si="7"/>
        <v>1.6542781058237695E-2</v>
      </c>
    </row>
    <row r="35" spans="1:12" x14ac:dyDescent="0.25">
      <c r="A35" s="19">
        <v>34</v>
      </c>
      <c r="B35" s="20">
        <v>41913</v>
      </c>
      <c r="C35" s="19">
        <v>587.1</v>
      </c>
      <c r="D35" s="52">
        <f t="shared" si="0"/>
        <v>606.30666666666673</v>
      </c>
      <c r="E35" s="52">
        <f t="shared" si="0"/>
        <v>628.44088888888894</v>
      </c>
      <c r="F35" s="52">
        <f t="shared" si="1"/>
        <v>584.17244444444452</v>
      </c>
      <c r="G35" s="52">
        <f t="shared" si="2"/>
        <v>-3.1620317460317438</v>
      </c>
      <c r="H35" s="52">
        <f t="shared" si="3"/>
        <v>581.87295238095226</v>
      </c>
      <c r="I35" s="53">
        <f t="shared" si="4"/>
        <v>5.2270476190477666</v>
      </c>
      <c r="J35" s="53">
        <f t="shared" si="5"/>
        <v>5.2270476190477666</v>
      </c>
      <c r="K35" s="53">
        <f t="shared" si="6"/>
        <v>27.322026811792927</v>
      </c>
      <c r="L35" s="53">
        <f t="shared" si="7"/>
        <v>8.9031640590151017E-3</v>
      </c>
    </row>
    <row r="36" spans="1:12" x14ac:dyDescent="0.25">
      <c r="A36" s="19">
        <v>35</v>
      </c>
      <c r="B36" s="20">
        <v>41944</v>
      </c>
      <c r="C36" s="19">
        <v>581.70000000000005</v>
      </c>
      <c r="D36" s="52">
        <f t="shared" si="0"/>
        <v>604.30666666666673</v>
      </c>
      <c r="E36" s="52">
        <f t="shared" si="0"/>
        <v>626.23511111111111</v>
      </c>
      <c r="F36" s="52">
        <f t="shared" si="1"/>
        <v>582.37822222222235</v>
      </c>
      <c r="G36" s="52">
        <f t="shared" si="2"/>
        <v>-3.1326349206349113</v>
      </c>
      <c r="H36" s="52">
        <f t="shared" si="3"/>
        <v>581.01041269841278</v>
      </c>
      <c r="I36" s="53">
        <f t="shared" si="4"/>
        <v>0.68958730158726667</v>
      </c>
      <c r="J36" s="53">
        <f t="shared" si="5"/>
        <v>0.68958730158726667</v>
      </c>
      <c r="K36" s="53">
        <f t="shared" si="6"/>
        <v>0.47553064651040788</v>
      </c>
      <c r="L36" s="53">
        <f t="shared" si="7"/>
        <v>1.1854689729882528E-3</v>
      </c>
    </row>
    <row r="37" spans="1:12" x14ac:dyDescent="0.25">
      <c r="A37" s="19">
        <v>36</v>
      </c>
      <c r="B37" s="20">
        <v>41974</v>
      </c>
      <c r="C37" s="19">
        <v>575.9</v>
      </c>
      <c r="D37" s="52">
        <f t="shared" si="0"/>
        <v>601.30666666666673</v>
      </c>
      <c r="E37" s="52">
        <f t="shared" si="0"/>
        <v>623.80577777777773</v>
      </c>
      <c r="F37" s="52">
        <f t="shared" si="1"/>
        <v>578.80755555555572</v>
      </c>
      <c r="G37" s="52">
        <f t="shared" si="2"/>
        <v>-3.2141587301587151</v>
      </c>
      <c r="H37" s="52">
        <f t="shared" si="3"/>
        <v>579.24558730158742</v>
      </c>
      <c r="I37" s="53">
        <f t="shared" si="4"/>
        <v>-3.3455873015874431</v>
      </c>
      <c r="J37" s="53">
        <f t="shared" si="5"/>
        <v>3.3455873015874431</v>
      </c>
      <c r="K37" s="53">
        <f t="shared" si="6"/>
        <v>11.192954392543149</v>
      </c>
      <c r="L37" s="53">
        <f t="shared" si="7"/>
        <v>5.8093198499521497E-3</v>
      </c>
    </row>
    <row r="38" spans="1:12" x14ac:dyDescent="0.25">
      <c r="A38" s="19">
        <v>37</v>
      </c>
      <c r="B38" s="20">
        <v>42005</v>
      </c>
      <c r="C38" s="19">
        <v>582.79999999999995</v>
      </c>
      <c r="D38" s="52">
        <f t="shared" si="0"/>
        <v>597.90666666666664</v>
      </c>
      <c r="E38" s="52">
        <f t="shared" si="0"/>
        <v>621.06533333333323</v>
      </c>
      <c r="F38" s="52">
        <f t="shared" si="1"/>
        <v>574.74800000000005</v>
      </c>
      <c r="G38" s="52">
        <f t="shared" si="2"/>
        <v>-3.3083809523809413</v>
      </c>
      <c r="H38" s="52">
        <f t="shared" si="3"/>
        <v>575.59339682539701</v>
      </c>
      <c r="I38" s="53">
        <f t="shared" si="4"/>
        <v>7.2066031746029466</v>
      </c>
      <c r="J38" s="53">
        <f t="shared" si="5"/>
        <v>7.2066031746029466</v>
      </c>
      <c r="K38" s="53">
        <f t="shared" si="6"/>
        <v>51.935129316197269</v>
      </c>
      <c r="L38" s="53">
        <f t="shared" si="7"/>
        <v>1.2365482454706499E-2</v>
      </c>
    </row>
    <row r="39" spans="1:12" x14ac:dyDescent="0.25">
      <c r="A39" s="19">
        <v>38</v>
      </c>
      <c r="B39" s="20">
        <v>42036</v>
      </c>
      <c r="C39" s="19">
        <v>581.1</v>
      </c>
      <c r="D39" s="52">
        <f t="shared" si="0"/>
        <v>594.09333333333336</v>
      </c>
      <c r="E39" s="52">
        <f t="shared" si="0"/>
        <v>618.00222222222214</v>
      </c>
      <c r="F39" s="52">
        <f t="shared" si="1"/>
        <v>570.18444444444458</v>
      </c>
      <c r="G39" s="52">
        <f t="shared" si="2"/>
        <v>-3.4155555555555401</v>
      </c>
      <c r="H39" s="52">
        <f t="shared" si="3"/>
        <v>571.43961904761909</v>
      </c>
      <c r="I39" s="53">
        <f t="shared" si="4"/>
        <v>9.6603809523809332</v>
      </c>
      <c r="J39" s="53">
        <f t="shared" si="5"/>
        <v>9.6603809523809332</v>
      </c>
      <c r="K39" s="53">
        <f t="shared" si="6"/>
        <v>93.322960145124341</v>
      </c>
      <c r="L39" s="53">
        <f t="shared" si="7"/>
        <v>1.6624300382689611E-2</v>
      </c>
    </row>
    <row r="40" spans="1:12" x14ac:dyDescent="0.25">
      <c r="A40" s="19">
        <v>39</v>
      </c>
      <c r="B40" s="20">
        <v>42064</v>
      </c>
      <c r="C40" s="19">
        <v>571.70000000000005</v>
      </c>
      <c r="D40" s="52">
        <f t="shared" si="0"/>
        <v>590.54666666666674</v>
      </c>
      <c r="E40" s="52">
        <f t="shared" si="0"/>
        <v>614.73644444444449</v>
      </c>
      <c r="F40" s="52">
        <f t="shared" si="1"/>
        <v>566.35688888888899</v>
      </c>
      <c r="G40" s="52">
        <f t="shared" si="2"/>
        <v>-3.4556825396825355</v>
      </c>
      <c r="H40" s="52">
        <f t="shared" si="3"/>
        <v>566.76888888888902</v>
      </c>
      <c r="I40" s="53">
        <f t="shared" si="4"/>
        <v>4.9311111111110222</v>
      </c>
      <c r="J40" s="53">
        <f t="shared" si="5"/>
        <v>4.9311111111110222</v>
      </c>
      <c r="K40" s="53">
        <f t="shared" si="6"/>
        <v>24.315856790122581</v>
      </c>
      <c r="L40" s="53">
        <f t="shared" si="7"/>
        <v>8.6253474044271847E-3</v>
      </c>
    </row>
    <row r="41" spans="1:12" x14ac:dyDescent="0.25">
      <c r="A41" s="19">
        <v>40</v>
      </c>
      <c r="B41" s="20">
        <v>42095</v>
      </c>
      <c r="C41" s="19">
        <v>553</v>
      </c>
      <c r="D41" s="52">
        <f t="shared" si="0"/>
        <v>585.15333333333342</v>
      </c>
      <c r="E41" s="52">
        <f t="shared" si="0"/>
        <v>611.16622222222213</v>
      </c>
      <c r="F41" s="52">
        <f t="shared" si="1"/>
        <v>559.14044444444471</v>
      </c>
      <c r="G41" s="52">
        <f t="shared" si="2"/>
        <v>-3.7161269841269586</v>
      </c>
      <c r="H41" s="52">
        <f t="shared" si="3"/>
        <v>562.9012063492064</v>
      </c>
      <c r="I41" s="53">
        <f t="shared" si="4"/>
        <v>-9.9012063492064044</v>
      </c>
      <c r="J41" s="53">
        <f t="shared" si="5"/>
        <v>9.9012063492064044</v>
      </c>
      <c r="K41" s="53">
        <f t="shared" si="6"/>
        <v>98.033887169565219</v>
      </c>
      <c r="L41" s="53">
        <f t="shared" si="7"/>
        <v>1.7904532277045939E-2</v>
      </c>
    </row>
    <row r="42" spans="1:12" x14ac:dyDescent="0.25">
      <c r="A42" s="19">
        <v>41</v>
      </c>
      <c r="B42" s="20">
        <v>42125</v>
      </c>
      <c r="C42" s="19">
        <v>531.9</v>
      </c>
      <c r="D42" s="52">
        <f t="shared" si="0"/>
        <v>578.64</v>
      </c>
      <c r="E42" s="52">
        <f t="shared" si="0"/>
        <v>607.26177777777764</v>
      </c>
      <c r="F42" s="52">
        <f t="shared" si="1"/>
        <v>550.01822222222233</v>
      </c>
      <c r="G42" s="52">
        <f t="shared" si="2"/>
        <v>-4.0888253968253787</v>
      </c>
      <c r="H42" s="52">
        <f t="shared" si="3"/>
        <v>555.42431746031775</v>
      </c>
      <c r="I42" s="53">
        <f t="shared" si="4"/>
        <v>-23.524317460317775</v>
      </c>
      <c r="J42" s="53">
        <f t="shared" si="5"/>
        <v>23.524317460317775</v>
      </c>
      <c r="K42" s="53">
        <f t="shared" si="6"/>
        <v>553.39351197381177</v>
      </c>
      <c r="L42" s="53">
        <f t="shared" si="7"/>
        <v>4.4226955180142462E-2</v>
      </c>
    </row>
    <row r="43" spans="1:12" x14ac:dyDescent="0.25">
      <c r="A43" s="19">
        <v>42</v>
      </c>
      <c r="B43" s="20">
        <v>42156</v>
      </c>
      <c r="C43" s="19">
        <v>510.9</v>
      </c>
      <c r="D43" s="52">
        <f t="shared" si="0"/>
        <v>571.06666666666672</v>
      </c>
      <c r="E43" s="52">
        <f t="shared" si="0"/>
        <v>602.9524444444445</v>
      </c>
      <c r="F43" s="52">
        <f t="shared" si="1"/>
        <v>539.18088888888894</v>
      </c>
      <c r="G43" s="52">
        <f t="shared" si="2"/>
        <v>-4.5551111111111107</v>
      </c>
      <c r="H43" s="52">
        <f t="shared" si="3"/>
        <v>545.92939682539691</v>
      </c>
      <c r="I43" s="53">
        <f t="shared" si="4"/>
        <v>-35.02939682539693</v>
      </c>
      <c r="J43" s="53">
        <f t="shared" si="5"/>
        <v>35.02939682539693</v>
      </c>
      <c r="K43" s="53">
        <f t="shared" si="6"/>
        <v>1227.0586419511285</v>
      </c>
      <c r="L43" s="53">
        <f t="shared" si="7"/>
        <v>6.8564096350356096E-2</v>
      </c>
    </row>
    <row r="44" spans="1:12" x14ac:dyDescent="0.25">
      <c r="A44" s="19">
        <v>43</v>
      </c>
      <c r="B44" s="20">
        <v>42186</v>
      </c>
      <c r="C44" s="19">
        <v>501.8</v>
      </c>
      <c r="D44" s="52">
        <f t="shared" si="0"/>
        <v>563.73333333333335</v>
      </c>
      <c r="E44" s="52">
        <f t="shared" si="0"/>
        <v>598.37644444444447</v>
      </c>
      <c r="F44" s="52">
        <f t="shared" si="1"/>
        <v>529.09022222222222</v>
      </c>
      <c r="G44" s="52">
        <f t="shared" si="2"/>
        <v>-4.9490158730158749</v>
      </c>
      <c r="H44" s="52">
        <f t="shared" si="3"/>
        <v>534.62577777777778</v>
      </c>
      <c r="I44" s="53">
        <f t="shared" si="4"/>
        <v>-32.825777777777773</v>
      </c>
      <c r="J44" s="53">
        <f t="shared" si="5"/>
        <v>32.825777777777773</v>
      </c>
      <c r="K44" s="53">
        <f t="shared" si="6"/>
        <v>1077.5316867160491</v>
      </c>
      <c r="L44" s="53">
        <f t="shared" si="7"/>
        <v>6.5416057747663958E-2</v>
      </c>
    </row>
    <row r="45" spans="1:12" x14ac:dyDescent="0.25">
      <c r="A45" s="19">
        <v>44</v>
      </c>
      <c r="B45" s="20">
        <v>42217</v>
      </c>
      <c r="C45" s="19">
        <v>506.3</v>
      </c>
      <c r="D45" s="52">
        <f t="shared" si="0"/>
        <v>558</v>
      </c>
      <c r="E45" s="52">
        <f t="shared" si="0"/>
        <v>593.74222222222238</v>
      </c>
      <c r="F45" s="52">
        <f t="shared" si="1"/>
        <v>522.25777777777762</v>
      </c>
      <c r="G45" s="52">
        <f t="shared" si="2"/>
        <v>-5.1060317460317686</v>
      </c>
      <c r="H45" s="52">
        <f t="shared" si="3"/>
        <v>524.1412063492063</v>
      </c>
      <c r="I45" s="53">
        <f t="shared" si="4"/>
        <v>-17.841206349206288</v>
      </c>
      <c r="J45" s="53">
        <f t="shared" si="5"/>
        <v>17.841206349206288</v>
      </c>
      <c r="K45" s="53">
        <f t="shared" si="6"/>
        <v>318.3086439949588</v>
      </c>
      <c r="L45" s="53">
        <f t="shared" si="7"/>
        <v>3.5238408748185443E-2</v>
      </c>
    </row>
    <row r="46" spans="1:12" x14ac:dyDescent="0.25">
      <c r="A46" s="19">
        <v>45</v>
      </c>
      <c r="B46" s="20">
        <v>42248</v>
      </c>
      <c r="C46" s="19">
        <v>513.20000000000005</v>
      </c>
      <c r="D46" s="52">
        <f t="shared" si="0"/>
        <v>554.20000000000005</v>
      </c>
      <c r="E46" s="52">
        <f t="shared" si="0"/>
        <v>589.27200000000016</v>
      </c>
      <c r="F46" s="52">
        <f t="shared" si="1"/>
        <v>519.12799999999993</v>
      </c>
      <c r="G46" s="52">
        <f t="shared" si="2"/>
        <v>-5.0102857142857307</v>
      </c>
      <c r="H46" s="52">
        <f t="shared" si="3"/>
        <v>517.1517460317458</v>
      </c>
      <c r="I46" s="53">
        <f t="shared" si="4"/>
        <v>-3.9517460317457562</v>
      </c>
      <c r="J46" s="53">
        <f t="shared" si="5"/>
        <v>3.9517460317457562</v>
      </c>
      <c r="K46" s="53">
        <f t="shared" si="6"/>
        <v>15.616296699418331</v>
      </c>
      <c r="L46" s="53">
        <f t="shared" si="7"/>
        <v>7.7002066090135542E-3</v>
      </c>
    </row>
    <row r="47" spans="1:12" x14ac:dyDescent="0.25">
      <c r="A47" s="19">
        <v>46</v>
      </c>
      <c r="B47" s="20">
        <v>42278</v>
      </c>
      <c r="C47" s="19">
        <v>523.5</v>
      </c>
      <c r="D47" s="52">
        <f t="shared" si="0"/>
        <v>551.21999999999991</v>
      </c>
      <c r="E47" s="52">
        <f t="shared" si="0"/>
        <v>584.99777777777797</v>
      </c>
      <c r="F47" s="52">
        <f t="shared" si="1"/>
        <v>517.44222222222186</v>
      </c>
      <c r="G47" s="52">
        <f t="shared" si="2"/>
        <v>-4.8253968253968651</v>
      </c>
      <c r="H47" s="52">
        <f t="shared" si="3"/>
        <v>514.11771428571421</v>
      </c>
      <c r="I47" s="53">
        <f t="shared" si="4"/>
        <v>9.3822857142857856</v>
      </c>
      <c r="J47" s="53">
        <f t="shared" si="5"/>
        <v>9.3822857142857856</v>
      </c>
      <c r="K47" s="53">
        <f t="shared" si="6"/>
        <v>88.027285224491138</v>
      </c>
      <c r="L47" s="53">
        <f t="shared" si="7"/>
        <v>1.7922226770364442E-2</v>
      </c>
    </row>
    <row r="48" spans="1:12" x14ac:dyDescent="0.25">
      <c r="A48" s="19">
        <v>47</v>
      </c>
      <c r="B48" s="20">
        <v>42309</v>
      </c>
      <c r="C48" s="19">
        <v>521.70000000000005</v>
      </c>
      <c r="D48" s="52">
        <f t="shared" si="0"/>
        <v>547.89333333333332</v>
      </c>
      <c r="E48" s="52">
        <f t="shared" si="0"/>
        <v>580.81555555555553</v>
      </c>
      <c r="F48" s="52">
        <f t="shared" si="1"/>
        <v>514.9711111111111</v>
      </c>
      <c r="G48" s="52">
        <f t="shared" si="2"/>
        <v>-4.7031746031746025</v>
      </c>
      <c r="H48" s="52">
        <f t="shared" si="3"/>
        <v>512.61682539682499</v>
      </c>
      <c r="I48" s="53">
        <f t="shared" si="4"/>
        <v>9.0831746031750527</v>
      </c>
      <c r="J48" s="53">
        <f t="shared" si="5"/>
        <v>9.0831746031750527</v>
      </c>
      <c r="K48" s="53">
        <f t="shared" si="6"/>
        <v>82.504060871764281</v>
      </c>
      <c r="L48" s="53">
        <f t="shared" si="7"/>
        <v>1.7410723793703377E-2</v>
      </c>
    </row>
    <row r="49" spans="1:12" x14ac:dyDescent="0.25">
      <c r="A49" s="19">
        <v>48</v>
      </c>
      <c r="B49" s="20">
        <v>42339</v>
      </c>
      <c r="C49" s="19">
        <v>515.70000000000005</v>
      </c>
      <c r="D49" s="52">
        <f t="shared" si="0"/>
        <v>543.88666666666666</v>
      </c>
      <c r="E49" s="52">
        <f t="shared" si="0"/>
        <v>576.55066666666664</v>
      </c>
      <c r="F49" s="52">
        <f t="shared" si="1"/>
        <v>511.22266666666667</v>
      </c>
      <c r="G49" s="52">
        <f t="shared" si="2"/>
        <v>-4.6662857142857126</v>
      </c>
      <c r="H49" s="52">
        <f t="shared" si="3"/>
        <v>510.2679365079365</v>
      </c>
      <c r="I49" s="53">
        <f t="shared" si="4"/>
        <v>5.4320634920635484</v>
      </c>
      <c r="J49" s="53">
        <f t="shared" si="5"/>
        <v>5.4320634920635484</v>
      </c>
      <c r="K49" s="53">
        <f t="shared" si="6"/>
        <v>29.507313781809632</v>
      </c>
      <c r="L49" s="53">
        <f t="shared" si="7"/>
        <v>1.0533378887073003E-2</v>
      </c>
    </row>
    <row r="50" spans="1:12" x14ac:dyDescent="0.25">
      <c r="A50" s="19">
        <v>49</v>
      </c>
      <c r="B50" s="20">
        <v>42370</v>
      </c>
      <c r="C50" s="19">
        <v>518.1</v>
      </c>
      <c r="D50" s="52">
        <f t="shared" si="0"/>
        <v>539.28666666666663</v>
      </c>
      <c r="E50" s="52">
        <f t="shared" si="0"/>
        <v>572.08266666666668</v>
      </c>
      <c r="F50" s="52">
        <f t="shared" si="1"/>
        <v>506.49066666666658</v>
      </c>
      <c r="G50" s="52">
        <f t="shared" si="2"/>
        <v>-4.6851428571428642</v>
      </c>
      <c r="H50" s="52">
        <f t="shared" si="3"/>
        <v>506.55638095238095</v>
      </c>
      <c r="I50" s="53">
        <f t="shared" si="4"/>
        <v>11.543619047619075</v>
      </c>
      <c r="J50" s="53">
        <f t="shared" si="5"/>
        <v>11.543619047619075</v>
      </c>
      <c r="K50" s="53">
        <f t="shared" si="6"/>
        <v>133.25514071655391</v>
      </c>
      <c r="L50" s="53">
        <f t="shared" si="7"/>
        <v>2.2280677567301822E-2</v>
      </c>
    </row>
    <row r="51" spans="1:12" x14ac:dyDescent="0.25">
      <c r="A51" s="19">
        <v>50</v>
      </c>
      <c r="B51" s="20">
        <v>42401</v>
      </c>
      <c r="C51" s="19">
        <v>510.2</v>
      </c>
      <c r="D51" s="52">
        <f t="shared" si="0"/>
        <v>534.52</v>
      </c>
      <c r="E51" s="52">
        <f t="shared" si="0"/>
        <v>567.43022222222237</v>
      </c>
      <c r="F51" s="52">
        <f t="shared" si="1"/>
        <v>501.60977777777759</v>
      </c>
      <c r="G51" s="52">
        <f t="shared" si="2"/>
        <v>-4.7014603174603407</v>
      </c>
      <c r="H51" s="52">
        <f t="shared" si="3"/>
        <v>501.80552380952372</v>
      </c>
      <c r="I51" s="53">
        <f t="shared" si="4"/>
        <v>8.3944761904762686</v>
      </c>
      <c r="J51" s="53">
        <f t="shared" si="5"/>
        <v>8.3944761904762686</v>
      </c>
      <c r="K51" s="53">
        <f t="shared" si="6"/>
        <v>70.467230512472966</v>
      </c>
      <c r="L51" s="53">
        <f t="shared" si="7"/>
        <v>1.6453304959773166E-2</v>
      </c>
    </row>
    <row r="52" spans="1:12" x14ac:dyDescent="0.25">
      <c r="A52" s="19">
        <v>51</v>
      </c>
      <c r="B52" s="20">
        <v>42430</v>
      </c>
      <c r="C52" s="19">
        <v>500</v>
      </c>
      <c r="D52" s="52">
        <f t="shared" si="0"/>
        <v>529.46</v>
      </c>
      <c r="E52" s="52">
        <f t="shared" si="0"/>
        <v>562.64044444444448</v>
      </c>
      <c r="F52" s="52">
        <f t="shared" si="1"/>
        <v>496.27955555555559</v>
      </c>
      <c r="G52" s="52">
        <f t="shared" si="2"/>
        <v>-4.7400634920634923</v>
      </c>
      <c r="H52" s="52">
        <f t="shared" si="3"/>
        <v>496.90831746031728</v>
      </c>
      <c r="I52" s="53">
        <f t="shared" si="4"/>
        <v>3.0916825396827221</v>
      </c>
      <c r="J52" s="53">
        <f t="shared" si="5"/>
        <v>3.0916825396827221</v>
      </c>
      <c r="K52" s="53">
        <f t="shared" si="6"/>
        <v>9.5585009261790059</v>
      </c>
      <c r="L52" s="53">
        <f t="shared" si="7"/>
        <v>6.1833650793654445E-3</v>
      </c>
    </row>
    <row r="53" spans="1:12" x14ac:dyDescent="0.25">
      <c r="A53" s="19">
        <v>52</v>
      </c>
      <c r="B53" s="20">
        <v>42461</v>
      </c>
      <c r="C53" s="19">
        <v>486.1</v>
      </c>
      <c r="D53" s="52">
        <f t="shared" si="0"/>
        <v>523.01333333333343</v>
      </c>
      <c r="E53" s="52">
        <f t="shared" si="0"/>
        <v>557.64755555555553</v>
      </c>
      <c r="F53" s="52">
        <f t="shared" si="1"/>
        <v>488.37911111111134</v>
      </c>
      <c r="G53" s="52">
        <f t="shared" si="2"/>
        <v>-4.9477460317460134</v>
      </c>
      <c r="H53" s="52">
        <f t="shared" si="3"/>
        <v>491.5394920634921</v>
      </c>
      <c r="I53" s="53">
        <f t="shared" si="4"/>
        <v>-5.4394920634920823</v>
      </c>
      <c r="J53" s="53">
        <f t="shared" si="5"/>
        <v>5.4394920634920823</v>
      </c>
      <c r="K53" s="53">
        <f t="shared" si="6"/>
        <v>29.588073908793351</v>
      </c>
      <c r="L53" s="53">
        <f t="shared" si="7"/>
        <v>1.1190068017881263E-2</v>
      </c>
    </row>
    <row r="54" spans="1:12" x14ac:dyDescent="0.25">
      <c r="A54" s="19">
        <v>53</v>
      </c>
      <c r="B54" s="20">
        <v>42491</v>
      </c>
      <c r="C54" s="19">
        <v>470.2</v>
      </c>
      <c r="D54" s="52">
        <f t="shared" si="0"/>
        <v>515.62</v>
      </c>
      <c r="E54" s="52">
        <f t="shared" si="0"/>
        <v>552.41600000000005</v>
      </c>
      <c r="F54" s="52">
        <f t="shared" si="1"/>
        <v>478.82399999999996</v>
      </c>
      <c r="G54" s="52">
        <f t="shared" si="2"/>
        <v>-5.2565714285714353</v>
      </c>
      <c r="H54" s="52">
        <f t="shared" si="3"/>
        <v>483.43136507936532</v>
      </c>
      <c r="I54" s="53">
        <f t="shared" si="4"/>
        <v>-13.231365079365332</v>
      </c>
      <c r="J54" s="53">
        <f t="shared" si="5"/>
        <v>13.231365079365332</v>
      </c>
      <c r="K54" s="53">
        <f t="shared" si="6"/>
        <v>175.06902186344837</v>
      </c>
      <c r="L54" s="53">
        <f t="shared" si="7"/>
        <v>2.8139866183252517E-2</v>
      </c>
    </row>
    <row r="55" spans="1:12" x14ac:dyDescent="0.25">
      <c r="A55" s="19">
        <v>54</v>
      </c>
      <c r="B55" s="20">
        <v>42522</v>
      </c>
      <c r="C55" s="19">
        <v>450.1</v>
      </c>
      <c r="D55" s="52">
        <f t="shared" si="0"/>
        <v>507.51333333333338</v>
      </c>
      <c r="E55" s="52">
        <f t="shared" si="0"/>
        <v>546.88044444444438</v>
      </c>
      <c r="F55" s="52">
        <f t="shared" si="1"/>
        <v>468.14622222222238</v>
      </c>
      <c r="G55" s="52">
        <f t="shared" si="2"/>
        <v>-5.6238730158729995</v>
      </c>
      <c r="H55" s="52">
        <f t="shared" si="3"/>
        <v>473.56742857142854</v>
      </c>
      <c r="I55" s="53">
        <f t="shared" si="4"/>
        <v>-23.467428571428513</v>
      </c>
      <c r="J55" s="53">
        <f t="shared" si="5"/>
        <v>23.467428571428513</v>
      </c>
      <c r="K55" s="53">
        <f t="shared" si="6"/>
        <v>550.72020375509931</v>
      </c>
      <c r="L55" s="53">
        <f t="shared" si="7"/>
        <v>5.2138254990954258E-2</v>
      </c>
    </row>
    <row r="56" spans="1:12" x14ac:dyDescent="0.25">
      <c r="A56" s="19">
        <v>55</v>
      </c>
      <c r="B56" s="20">
        <v>42552</v>
      </c>
      <c r="C56" s="19">
        <v>441</v>
      </c>
      <c r="D56" s="52">
        <f t="shared" si="0"/>
        <v>500.04666666666674</v>
      </c>
      <c r="E56" s="52">
        <f t="shared" si="0"/>
        <v>541.20666666666671</v>
      </c>
      <c r="F56" s="52">
        <f t="shared" si="1"/>
        <v>458.88666666666677</v>
      </c>
      <c r="G56" s="52">
        <f t="shared" si="2"/>
        <v>-5.8799999999999955</v>
      </c>
      <c r="H56" s="52">
        <f t="shared" si="3"/>
        <v>462.52234920634936</v>
      </c>
      <c r="I56" s="53">
        <f t="shared" si="4"/>
        <v>-21.522349206349361</v>
      </c>
      <c r="J56" s="53">
        <f t="shared" si="5"/>
        <v>21.522349206349361</v>
      </c>
      <c r="K56" s="53">
        <f t="shared" si="6"/>
        <v>463.21151536004697</v>
      </c>
      <c r="L56" s="53">
        <f t="shared" si="7"/>
        <v>4.8803512939567709E-2</v>
      </c>
    </row>
    <row r="57" spans="1:12" x14ac:dyDescent="0.25">
      <c r="A57" s="19">
        <v>56</v>
      </c>
      <c r="B57" s="20">
        <v>42583</v>
      </c>
      <c r="C57" s="19">
        <v>445.4</v>
      </c>
      <c r="D57" s="52">
        <f t="shared" si="0"/>
        <v>494.28</v>
      </c>
      <c r="E57" s="52">
        <f t="shared" si="0"/>
        <v>535.58266666666668</v>
      </c>
      <c r="F57" s="52">
        <f t="shared" si="1"/>
        <v>452.97733333333326</v>
      </c>
      <c r="G57" s="52">
        <f t="shared" si="2"/>
        <v>-5.9003809523809583</v>
      </c>
      <c r="H57" s="52">
        <f t="shared" si="3"/>
        <v>453.00666666666677</v>
      </c>
      <c r="I57" s="53">
        <f t="shared" si="4"/>
        <v>-7.606666666666797</v>
      </c>
      <c r="J57" s="53">
        <f t="shared" si="5"/>
        <v>7.606666666666797</v>
      </c>
      <c r="K57" s="53">
        <f t="shared" si="6"/>
        <v>57.861377777779758</v>
      </c>
      <c r="L57" s="53">
        <f t="shared" si="7"/>
        <v>1.7078281694357426E-2</v>
      </c>
    </row>
    <row r="58" spans="1:12" x14ac:dyDescent="0.25">
      <c r="A58" s="19">
        <v>57</v>
      </c>
      <c r="B58" s="20">
        <v>42614</v>
      </c>
      <c r="C58" s="19">
        <v>451.1</v>
      </c>
      <c r="D58" s="52">
        <f t="shared" si="0"/>
        <v>490.29333333333335</v>
      </c>
      <c r="E58" s="52">
        <f t="shared" si="0"/>
        <v>530.19777777777779</v>
      </c>
      <c r="F58" s="52">
        <f t="shared" si="1"/>
        <v>450.38888888888891</v>
      </c>
      <c r="G58" s="52">
        <f t="shared" si="2"/>
        <v>-5.7006349206349194</v>
      </c>
      <c r="H58" s="52">
        <f t="shared" si="3"/>
        <v>447.07695238095232</v>
      </c>
      <c r="I58" s="53">
        <f t="shared" si="4"/>
        <v>4.023047619047702</v>
      </c>
      <c r="J58" s="53">
        <f t="shared" si="5"/>
        <v>4.023047619047702</v>
      </c>
      <c r="K58" s="53">
        <f t="shared" si="6"/>
        <v>16.184912145125384</v>
      </c>
      <c r="L58" s="53">
        <f t="shared" si="7"/>
        <v>8.918305517729333E-3</v>
      </c>
    </row>
    <row r="59" spans="1:12" x14ac:dyDescent="0.25">
      <c r="A59" s="19">
        <v>58</v>
      </c>
      <c r="B59" s="20">
        <v>42644</v>
      </c>
      <c r="C59" s="19">
        <v>458.4</v>
      </c>
      <c r="D59" s="52">
        <f t="shared" si="0"/>
        <v>487.39999999999992</v>
      </c>
      <c r="E59" s="52">
        <f t="shared" si="0"/>
        <v>525.10888888888883</v>
      </c>
      <c r="F59" s="52">
        <f t="shared" si="1"/>
        <v>449.69111111111101</v>
      </c>
      <c r="G59" s="52">
        <f t="shared" si="2"/>
        <v>-5.386984126984129</v>
      </c>
      <c r="H59" s="52">
        <f t="shared" si="3"/>
        <v>444.688253968254</v>
      </c>
      <c r="I59" s="53">
        <f t="shared" si="4"/>
        <v>13.711746031745975</v>
      </c>
      <c r="J59" s="53">
        <f t="shared" si="5"/>
        <v>13.711746031745975</v>
      </c>
      <c r="K59" s="53">
        <f t="shared" si="6"/>
        <v>188.01197923910149</v>
      </c>
      <c r="L59" s="53">
        <f t="shared" si="7"/>
        <v>2.9912185933128218E-2</v>
      </c>
    </row>
    <row r="60" spans="1:12" x14ac:dyDescent="0.25">
      <c r="A60" s="19">
        <v>59</v>
      </c>
      <c r="B60" s="20">
        <v>42675</v>
      </c>
      <c r="C60" s="19">
        <v>463</v>
      </c>
      <c r="D60" s="52">
        <f t="shared" si="0"/>
        <v>484.51333333333332</v>
      </c>
      <c r="E60" s="52">
        <f t="shared" si="0"/>
        <v>520.20977777777773</v>
      </c>
      <c r="F60" s="52">
        <f t="shared" si="1"/>
        <v>448.81688888888891</v>
      </c>
      <c r="G60" s="52">
        <f t="shared" si="2"/>
        <v>-5.0994920634920584</v>
      </c>
      <c r="H60" s="52">
        <f t="shared" si="3"/>
        <v>444.30412698412687</v>
      </c>
      <c r="I60" s="53">
        <f t="shared" si="4"/>
        <v>18.695873015873133</v>
      </c>
      <c r="J60" s="53">
        <f t="shared" si="5"/>
        <v>18.695873015873133</v>
      </c>
      <c r="K60" s="53">
        <f t="shared" si="6"/>
        <v>349.53566782565315</v>
      </c>
      <c r="L60" s="53">
        <f t="shared" si="7"/>
        <v>4.0379855325859901E-2</v>
      </c>
    </row>
    <row r="61" spans="1:12" x14ac:dyDescent="0.25">
      <c r="A61" s="19">
        <v>60</v>
      </c>
      <c r="B61" s="20">
        <v>42705</v>
      </c>
      <c r="C61" s="19">
        <v>453.6</v>
      </c>
      <c r="D61" s="52">
        <f t="shared" si="0"/>
        <v>480.53999999999996</v>
      </c>
      <c r="E61" s="52">
        <f t="shared" si="0"/>
        <v>515.29911111111107</v>
      </c>
      <c r="F61" s="52">
        <f t="shared" si="1"/>
        <v>445.78088888888885</v>
      </c>
      <c r="G61" s="52">
        <f t="shared" si="2"/>
        <v>-4.9655873015873011</v>
      </c>
      <c r="H61" s="52">
        <f t="shared" si="3"/>
        <v>443.71739682539686</v>
      </c>
      <c r="I61" s="53">
        <f t="shared" si="4"/>
        <v>9.8826031746031617</v>
      </c>
      <c r="J61" s="53">
        <f t="shared" si="5"/>
        <v>9.8826031746031617</v>
      </c>
      <c r="K61" s="53">
        <f t="shared" si="6"/>
        <v>97.66584550667649</v>
      </c>
      <c r="L61" s="53">
        <f t="shared" si="7"/>
        <v>2.1787044035721254E-2</v>
      </c>
    </row>
    <row r="62" spans="1:12" x14ac:dyDescent="0.25">
      <c r="A62" s="19">
        <v>61</v>
      </c>
      <c r="B62" s="20">
        <v>42736</v>
      </c>
      <c r="C62" s="19">
        <v>453.9</v>
      </c>
      <c r="D62" s="52">
        <f t="shared" si="0"/>
        <v>475.89999999999992</v>
      </c>
      <c r="E62" s="52">
        <f t="shared" si="0"/>
        <v>510.27777777777771</v>
      </c>
      <c r="F62" s="52">
        <f t="shared" si="1"/>
        <v>441.52222222222213</v>
      </c>
      <c r="G62" s="52">
        <f t="shared" si="2"/>
        <v>-4.9111111111111132</v>
      </c>
      <c r="H62" s="52">
        <f t="shared" si="3"/>
        <v>440.81530158730158</v>
      </c>
      <c r="I62" s="53">
        <f t="shared" si="4"/>
        <v>13.084698412698401</v>
      </c>
      <c r="J62" s="53">
        <f t="shared" si="5"/>
        <v>13.084698412698401</v>
      </c>
      <c r="K62" s="53">
        <f t="shared" si="6"/>
        <v>171.20933255127207</v>
      </c>
      <c r="L62" s="53">
        <f t="shared" si="7"/>
        <v>2.8827271233087468E-2</v>
      </c>
    </row>
    <row r="63" spans="1:12" x14ac:dyDescent="0.25">
      <c r="A63" s="19">
        <v>62</v>
      </c>
      <c r="B63" s="20">
        <v>42767</v>
      </c>
      <c r="C63" s="19">
        <v>452.3</v>
      </c>
      <c r="D63" s="52">
        <f t="shared" si="0"/>
        <v>471.27333333333337</v>
      </c>
      <c r="E63" s="52">
        <f t="shared" si="0"/>
        <v>505.16977777777771</v>
      </c>
      <c r="F63" s="52">
        <f t="shared" si="1"/>
        <v>437.37688888888903</v>
      </c>
      <c r="G63" s="52">
        <f t="shared" si="2"/>
        <v>-4.8423492063491915</v>
      </c>
      <c r="H63" s="52">
        <f t="shared" si="3"/>
        <v>436.61111111111103</v>
      </c>
      <c r="I63" s="53">
        <f t="shared" si="4"/>
        <v>15.688888888888982</v>
      </c>
      <c r="J63" s="53">
        <f t="shared" si="5"/>
        <v>15.688888888888982</v>
      </c>
      <c r="K63" s="53">
        <f t="shared" si="6"/>
        <v>246.14123456790418</v>
      </c>
      <c r="L63" s="53">
        <f t="shared" si="7"/>
        <v>3.4686908885449882E-2</v>
      </c>
    </row>
    <row r="64" spans="1:12" x14ac:dyDescent="0.25">
      <c r="A64" s="19">
        <v>63</v>
      </c>
      <c r="B64" s="20">
        <v>42795</v>
      </c>
      <c r="C64" s="19">
        <v>446</v>
      </c>
      <c r="D64" s="52">
        <f t="shared" si="0"/>
        <v>466.62666666666667</v>
      </c>
      <c r="E64" s="52">
        <f t="shared" si="0"/>
        <v>500.01911111111104</v>
      </c>
      <c r="F64" s="52">
        <f t="shared" si="1"/>
        <v>433.23422222222229</v>
      </c>
      <c r="G64" s="52">
        <f t="shared" si="2"/>
        <v>-4.7703492063491968</v>
      </c>
      <c r="H64" s="52">
        <f t="shared" si="3"/>
        <v>432.53453968253984</v>
      </c>
      <c r="I64" s="53">
        <f t="shared" si="4"/>
        <v>13.465460317460156</v>
      </c>
      <c r="J64" s="53">
        <f t="shared" si="5"/>
        <v>13.465460317460156</v>
      </c>
      <c r="K64" s="53">
        <f t="shared" si="6"/>
        <v>181.31862156109418</v>
      </c>
      <c r="L64" s="53">
        <f t="shared" si="7"/>
        <v>3.0191615061569858E-2</v>
      </c>
    </row>
    <row r="65" spans="1:12" x14ac:dyDescent="0.25">
      <c r="A65" s="19">
        <v>64</v>
      </c>
      <c r="B65" s="20">
        <v>42826</v>
      </c>
      <c r="C65" s="19">
        <v>425.8</v>
      </c>
      <c r="D65" s="52">
        <f t="shared" si="0"/>
        <v>460.47333333333336</v>
      </c>
      <c r="E65" s="52">
        <f t="shared" si="0"/>
        <v>494.76488888888889</v>
      </c>
      <c r="F65" s="52">
        <f t="shared" si="1"/>
        <v>426.18177777777782</v>
      </c>
      <c r="G65" s="52">
        <f t="shared" si="2"/>
        <v>-4.8987936507936469</v>
      </c>
      <c r="H65" s="52">
        <f t="shared" si="3"/>
        <v>428.46387301587311</v>
      </c>
      <c r="I65" s="53">
        <f t="shared" si="4"/>
        <v>-2.6638730158730937</v>
      </c>
      <c r="J65" s="53">
        <f t="shared" si="5"/>
        <v>2.6638730158730937</v>
      </c>
      <c r="K65" s="53">
        <f t="shared" si="6"/>
        <v>7.0962194446968114</v>
      </c>
      <c r="L65" s="53">
        <f t="shared" si="7"/>
        <v>6.2561602063717558E-3</v>
      </c>
    </row>
    <row r="66" spans="1:12" x14ac:dyDescent="0.25">
      <c r="A66" s="19">
        <v>65</v>
      </c>
      <c r="B66" s="20">
        <v>42856</v>
      </c>
      <c r="C66" s="19">
        <v>409.5</v>
      </c>
      <c r="D66" s="52">
        <f t="shared" si="0"/>
        <v>453.76000000000005</v>
      </c>
      <c r="E66" s="52">
        <f t="shared" si="0"/>
        <v>489.38088888888893</v>
      </c>
      <c r="F66" s="52">
        <f t="shared" si="1"/>
        <v>418.13911111111116</v>
      </c>
      <c r="G66" s="52">
        <f t="shared" si="2"/>
        <v>-5.0886984126984123</v>
      </c>
      <c r="H66" s="52">
        <f t="shared" si="3"/>
        <v>421.28298412698416</v>
      </c>
      <c r="I66" s="53">
        <f t="shared" si="4"/>
        <v>-11.782984126984161</v>
      </c>
      <c r="J66" s="53">
        <f t="shared" si="5"/>
        <v>11.782984126984161</v>
      </c>
      <c r="K66" s="53">
        <f t="shared" si="6"/>
        <v>138.83871493676068</v>
      </c>
      <c r="L66" s="53">
        <f t="shared" si="7"/>
        <v>2.8774076012171333E-2</v>
      </c>
    </row>
    <row r="67" spans="1:12" x14ac:dyDescent="0.25">
      <c r="A67" s="19">
        <v>66</v>
      </c>
      <c r="B67" s="20">
        <v>42887</v>
      </c>
      <c r="C67" s="19">
        <v>391.4</v>
      </c>
      <c r="D67" s="52">
        <f t="shared" si="0"/>
        <v>446.52000000000004</v>
      </c>
      <c r="E67" s="52">
        <f t="shared" si="0"/>
        <v>483.85155555555565</v>
      </c>
      <c r="F67" s="52">
        <f t="shared" si="1"/>
        <v>409.18844444444443</v>
      </c>
      <c r="G67" s="52">
        <f t="shared" si="2"/>
        <v>-5.3330793650793726</v>
      </c>
      <c r="H67" s="52">
        <f t="shared" si="3"/>
        <v>413.05041269841274</v>
      </c>
      <c r="I67" s="53">
        <f t="shared" si="4"/>
        <v>-21.650412698412765</v>
      </c>
      <c r="J67" s="53">
        <f t="shared" si="5"/>
        <v>21.650412698412765</v>
      </c>
      <c r="K67" s="53">
        <f t="shared" si="6"/>
        <v>468.74037001159269</v>
      </c>
      <c r="L67" s="53">
        <f t="shared" si="7"/>
        <v>5.531531093104948E-2</v>
      </c>
    </row>
    <row r="68" spans="1:12" x14ac:dyDescent="0.25">
      <c r="A68" s="19">
        <v>67</v>
      </c>
      <c r="B68" s="20">
        <v>42917</v>
      </c>
      <c r="C68" s="19">
        <v>387.3</v>
      </c>
      <c r="D68" s="52">
        <f t="shared" si="0"/>
        <v>439.93333333333334</v>
      </c>
      <c r="E68" s="52">
        <f t="shared" si="0"/>
        <v>478.31288888888895</v>
      </c>
      <c r="F68" s="52">
        <f t="shared" si="1"/>
        <v>401.55377777777773</v>
      </c>
      <c r="G68" s="52">
        <f t="shared" si="2"/>
        <v>-5.482793650793659</v>
      </c>
      <c r="H68" s="52">
        <f t="shared" si="3"/>
        <v>403.85536507936507</v>
      </c>
      <c r="I68" s="53">
        <f t="shared" si="4"/>
        <v>-16.55536507936506</v>
      </c>
      <c r="J68" s="53">
        <f t="shared" si="5"/>
        <v>16.55536507936506</v>
      </c>
      <c r="K68" s="53">
        <f t="shared" si="6"/>
        <v>274.0801129110601</v>
      </c>
      <c r="L68" s="53">
        <f t="shared" si="7"/>
        <v>4.2745585022889387E-2</v>
      </c>
    </row>
    <row r="69" spans="1:12" x14ac:dyDescent="0.25">
      <c r="A69" s="19">
        <v>68</v>
      </c>
      <c r="B69" s="20">
        <v>42948</v>
      </c>
      <c r="C69" s="19">
        <v>397.4</v>
      </c>
      <c r="D69" s="52">
        <f t="shared" si="0"/>
        <v>435.08</v>
      </c>
      <c r="E69" s="52">
        <f t="shared" si="0"/>
        <v>472.94355555555563</v>
      </c>
      <c r="F69" s="52">
        <f t="shared" si="1"/>
        <v>397.21644444444433</v>
      </c>
      <c r="G69" s="52">
        <f t="shared" si="2"/>
        <v>-5.4090793650793785</v>
      </c>
      <c r="H69" s="52">
        <f t="shared" si="3"/>
        <v>396.07098412698406</v>
      </c>
      <c r="I69" s="53">
        <f t="shared" si="4"/>
        <v>1.3290158730159192</v>
      </c>
      <c r="J69" s="53">
        <f t="shared" si="5"/>
        <v>1.3290158730159192</v>
      </c>
      <c r="K69" s="53">
        <f t="shared" si="6"/>
        <v>1.7662831907282659</v>
      </c>
      <c r="L69" s="53">
        <f t="shared" si="7"/>
        <v>3.3442774862000989E-3</v>
      </c>
    </row>
    <row r="70" spans="1:12" x14ac:dyDescent="0.25">
      <c r="A70" s="19">
        <v>69</v>
      </c>
      <c r="B70" s="20">
        <v>42979</v>
      </c>
      <c r="C70" s="19">
        <v>400.4</v>
      </c>
      <c r="D70" s="52">
        <f t="shared" si="0"/>
        <v>431.76666666666659</v>
      </c>
      <c r="E70" s="52">
        <f t="shared" si="0"/>
        <v>467.89377777777787</v>
      </c>
      <c r="F70" s="52">
        <f t="shared" si="1"/>
        <v>395.63955555555532</v>
      </c>
      <c r="G70" s="52">
        <f t="shared" si="2"/>
        <v>-5.1610158730158959</v>
      </c>
      <c r="H70" s="52">
        <f t="shared" si="3"/>
        <v>391.80736507936496</v>
      </c>
      <c r="I70" s="53">
        <f t="shared" si="4"/>
        <v>8.592634920635021</v>
      </c>
      <c r="J70" s="53">
        <f t="shared" si="5"/>
        <v>8.592634920635021</v>
      </c>
      <c r="K70" s="53">
        <f t="shared" si="6"/>
        <v>73.833374879316409</v>
      </c>
      <c r="L70" s="53">
        <f t="shared" si="7"/>
        <v>2.1460127174413139E-2</v>
      </c>
    </row>
    <row r="71" spans="1:12" x14ac:dyDescent="0.25">
      <c r="A71" s="19">
        <v>70</v>
      </c>
      <c r="B71" s="20">
        <v>43009</v>
      </c>
      <c r="C71" s="19">
        <v>415.1</v>
      </c>
      <c r="D71" s="52">
        <f t="shared" si="0"/>
        <v>430.03999999999996</v>
      </c>
      <c r="E71" s="52">
        <f t="shared" si="0"/>
        <v>463.22666666666669</v>
      </c>
      <c r="F71" s="52">
        <f t="shared" si="1"/>
        <v>396.85333333333324</v>
      </c>
      <c r="G71" s="52">
        <f t="shared" si="2"/>
        <v>-4.7409523809523888</v>
      </c>
      <c r="H71" s="52">
        <f t="shared" si="3"/>
        <v>390.47853968253941</v>
      </c>
      <c r="I71" s="53">
        <f t="shared" si="4"/>
        <v>24.621460317460617</v>
      </c>
      <c r="J71" s="53">
        <f t="shared" si="5"/>
        <v>24.621460317460617</v>
      </c>
      <c r="K71" s="53">
        <f t="shared" si="6"/>
        <v>606.21630816428785</v>
      </c>
      <c r="L71" s="53">
        <f t="shared" si="7"/>
        <v>5.9314527384872598E-2</v>
      </c>
    </row>
    <row r="72" spans="1:12" x14ac:dyDescent="0.25">
      <c r="A72" s="19">
        <v>71</v>
      </c>
      <c r="B72" s="20">
        <v>43040</v>
      </c>
      <c r="C72" s="19">
        <v>422.5</v>
      </c>
      <c r="D72" s="52">
        <f t="shared" si="0"/>
        <v>428.51333333333332</v>
      </c>
      <c r="E72" s="52">
        <f t="shared" si="0"/>
        <v>458.84222222222223</v>
      </c>
      <c r="F72" s="52">
        <f t="shared" si="1"/>
        <v>398.18444444444441</v>
      </c>
      <c r="G72" s="52">
        <f t="shared" si="2"/>
        <v>-4.3326984126984156</v>
      </c>
      <c r="H72" s="52">
        <f t="shared" si="3"/>
        <v>392.11238095238087</v>
      </c>
      <c r="I72" s="53">
        <f>C72-H72</f>
        <v>30.387619047619125</v>
      </c>
      <c r="J72" s="53">
        <f t="shared" si="5"/>
        <v>30.387619047619125</v>
      </c>
      <c r="K72" s="53">
        <f t="shared" si="6"/>
        <v>923.40739138322465</v>
      </c>
      <c r="L72" s="53">
        <f t="shared" si="7"/>
        <v>7.1923358692589645E-2</v>
      </c>
    </row>
    <row r="73" spans="1:12" x14ac:dyDescent="0.25">
      <c r="A73" s="48">
        <v>72</v>
      </c>
      <c r="B73" s="49">
        <v>43070</v>
      </c>
      <c r="C73" s="48">
        <v>418</v>
      </c>
      <c r="D73" s="52">
        <f t="shared" si="0"/>
        <v>426.30666666666667</v>
      </c>
      <c r="E73" s="52">
        <f t="shared" si="0"/>
        <v>454.57644444444446</v>
      </c>
      <c r="F73" s="52">
        <f t="shared" si="1"/>
        <v>398.03688888888888</v>
      </c>
      <c r="G73" s="52">
        <f t="shared" si="2"/>
        <v>-4.0385396825396844</v>
      </c>
      <c r="H73" s="52">
        <f t="shared" si="3"/>
        <v>393.85174603174602</v>
      </c>
      <c r="I73" s="53">
        <f t="shared" si="4"/>
        <v>24.148253968253982</v>
      </c>
      <c r="J73" s="53">
        <f t="shared" si="5"/>
        <v>24.148253968253982</v>
      </c>
      <c r="K73" s="53">
        <f t="shared" si="6"/>
        <v>583.13816971529423</v>
      </c>
      <c r="L73" s="53">
        <f t="shared" si="7"/>
        <v>5.7770942507784646E-2</v>
      </c>
    </row>
    <row r="74" spans="1:12" ht="16.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2" x14ac:dyDescent="0.25">
      <c r="A75" s="24">
        <v>73</v>
      </c>
      <c r="B75" s="25">
        <v>43101</v>
      </c>
      <c r="C75" s="24">
        <v>422.9</v>
      </c>
      <c r="D75" s="24"/>
      <c r="E75" s="24"/>
      <c r="F75" s="24"/>
      <c r="G75" s="24"/>
      <c r="H75" s="54">
        <f>F$73+G$73*(A75-A$73)</f>
        <v>393.99834920634919</v>
      </c>
      <c r="I75" s="54">
        <f t="shared" si="4"/>
        <v>28.901650793650788</v>
      </c>
      <c r="J75" s="54">
        <f t="shared" si="5"/>
        <v>28.901650793650788</v>
      </c>
      <c r="K75" s="54">
        <f t="shared" si="6"/>
        <v>835.30541859813525</v>
      </c>
      <c r="L75" s="54">
        <f>ABS(J75)/C75</f>
        <v>6.8341571987824049E-2</v>
      </c>
    </row>
    <row r="76" spans="1:12" x14ac:dyDescent="0.25">
      <c r="A76" s="24">
        <v>74</v>
      </c>
      <c r="B76" s="25">
        <v>43132</v>
      </c>
      <c r="C76" s="24">
        <v>418.2</v>
      </c>
      <c r="D76" s="24"/>
      <c r="E76" s="24"/>
      <c r="F76" s="24"/>
      <c r="G76" s="24"/>
      <c r="H76" s="54">
        <f>F$73+G$73*(A76-A$73)</f>
        <v>389.9598095238095</v>
      </c>
      <c r="I76" s="54">
        <f t="shared" si="4"/>
        <v>28.240190476190492</v>
      </c>
      <c r="J76" s="54">
        <f t="shared" si="5"/>
        <v>28.240190476190492</v>
      </c>
      <c r="K76" s="54">
        <f t="shared" si="6"/>
        <v>797.50835813152014</v>
      </c>
      <c r="L76" s="54">
        <f t="shared" si="7"/>
        <v>6.752795427113939E-2</v>
      </c>
    </row>
    <row r="77" spans="1:12" x14ac:dyDescent="0.25">
      <c r="A77" s="24">
        <v>75</v>
      </c>
      <c r="B77" s="25">
        <v>43160</v>
      </c>
      <c r="C77" s="24">
        <v>411.5</v>
      </c>
      <c r="D77" s="24"/>
      <c r="E77" s="24"/>
      <c r="F77" s="24"/>
      <c r="G77" s="24"/>
      <c r="H77" s="54">
        <f t="shared" ref="H77:H82" si="8">F$73+G$73*(A77-A$73)</f>
        <v>385.9212698412698</v>
      </c>
      <c r="I77" s="54">
        <f t="shared" si="4"/>
        <v>25.578730158730195</v>
      </c>
      <c r="J77" s="54">
        <f t="shared" si="5"/>
        <v>25.578730158730195</v>
      </c>
      <c r="K77" s="54">
        <f t="shared" si="6"/>
        <v>654.27143653313362</v>
      </c>
      <c r="L77" s="54">
        <f t="shared" si="7"/>
        <v>6.2159733071033278E-2</v>
      </c>
    </row>
    <row r="78" spans="1:12" x14ac:dyDescent="0.25">
      <c r="A78" s="24">
        <v>76</v>
      </c>
      <c r="B78" s="25">
        <v>43191</v>
      </c>
      <c r="C78" s="24">
        <v>398.9</v>
      </c>
      <c r="D78" s="24"/>
      <c r="E78" s="24"/>
      <c r="F78" s="24"/>
      <c r="G78" s="24"/>
      <c r="H78" s="54">
        <f t="shared" si="8"/>
        <v>381.88273015873017</v>
      </c>
      <c r="I78" s="54">
        <f t="shared" si="4"/>
        <v>17.017269841269808</v>
      </c>
      <c r="J78" s="54">
        <f t="shared" si="5"/>
        <v>17.017269841269808</v>
      </c>
      <c r="K78" s="54">
        <f t="shared" si="6"/>
        <v>289.58747285059098</v>
      </c>
      <c r="L78" s="54">
        <f t="shared" si="7"/>
        <v>4.266049095329609E-2</v>
      </c>
    </row>
    <row r="79" spans="1:12" x14ac:dyDescent="0.25">
      <c r="A79" s="24">
        <v>77</v>
      </c>
      <c r="B79" s="25">
        <v>43221</v>
      </c>
      <c r="C79" s="24">
        <v>385.6</v>
      </c>
      <c r="D79" s="24"/>
      <c r="E79" s="24"/>
      <c r="F79" s="24"/>
      <c r="G79" s="24"/>
      <c r="H79" s="54">
        <f t="shared" si="8"/>
        <v>377.84419047619048</v>
      </c>
      <c r="I79" s="54">
        <f t="shared" si="4"/>
        <v>7.7558095238095461</v>
      </c>
      <c r="J79" s="54">
        <f t="shared" si="5"/>
        <v>7.7558095238095461</v>
      </c>
      <c r="K79" s="54">
        <f t="shared" si="6"/>
        <v>60.152581369614857</v>
      </c>
      <c r="L79" s="54">
        <f t="shared" si="7"/>
        <v>2.0113613910294464E-2</v>
      </c>
    </row>
    <row r="80" spans="1:12" x14ac:dyDescent="0.25">
      <c r="A80" s="24">
        <v>78</v>
      </c>
      <c r="B80" s="25">
        <v>43252</v>
      </c>
      <c r="C80" s="24">
        <v>370.2</v>
      </c>
      <c r="D80" s="24"/>
      <c r="E80" s="24"/>
      <c r="F80" s="24"/>
      <c r="G80" s="24"/>
      <c r="H80" s="54">
        <f t="shared" si="8"/>
        <v>373.80565079365078</v>
      </c>
      <c r="I80" s="54">
        <f t="shared" si="4"/>
        <v>-3.6056507936507955</v>
      </c>
      <c r="J80" s="54">
        <f t="shared" si="5"/>
        <v>3.6056507936507955</v>
      </c>
      <c r="K80" s="54">
        <f t="shared" si="6"/>
        <v>13.000717645754612</v>
      </c>
      <c r="L80" s="54">
        <f t="shared" si="7"/>
        <v>9.7397374220713016E-3</v>
      </c>
    </row>
    <row r="81" spans="1:19" x14ac:dyDescent="0.25">
      <c r="A81" s="24">
        <v>79</v>
      </c>
      <c r="B81" s="25">
        <v>43282</v>
      </c>
      <c r="C81" s="24">
        <v>369.1</v>
      </c>
      <c r="D81" s="24"/>
      <c r="E81" s="24"/>
      <c r="F81" s="24"/>
      <c r="G81" s="24"/>
      <c r="H81" s="54">
        <f t="shared" si="8"/>
        <v>369.76711111111109</v>
      </c>
      <c r="I81" s="54">
        <f t="shared" si="4"/>
        <v>-0.66711111111106902</v>
      </c>
      <c r="J81" s="54">
        <f t="shared" si="5"/>
        <v>0.66711111111106902</v>
      </c>
      <c r="K81" s="54">
        <f t="shared" si="6"/>
        <v>0.44503723456784505</v>
      </c>
      <c r="L81" s="54">
        <f t="shared" si="7"/>
        <v>1.8073993798728501E-3</v>
      </c>
    </row>
    <row r="82" spans="1:19" x14ac:dyDescent="0.25">
      <c r="A82" s="24">
        <v>80</v>
      </c>
      <c r="B82" s="25">
        <v>43313</v>
      </c>
      <c r="C82" s="24">
        <v>380.7</v>
      </c>
      <c r="D82" s="24"/>
      <c r="E82" s="24"/>
      <c r="F82" s="24"/>
      <c r="G82" s="24"/>
      <c r="H82" s="54">
        <f t="shared" si="8"/>
        <v>365.7285714285714</v>
      </c>
      <c r="I82" s="54">
        <f t="shared" si="4"/>
        <v>14.971428571428589</v>
      </c>
      <c r="J82" s="54">
        <f t="shared" si="5"/>
        <v>14.971428571428589</v>
      </c>
      <c r="K82" s="54">
        <f t="shared" si="6"/>
        <v>224.14367346938829</v>
      </c>
      <c r="L82" s="54">
        <f t="shared" si="7"/>
        <v>3.9326053510450723E-2</v>
      </c>
    </row>
    <row r="84" spans="1:19" x14ac:dyDescent="0.25">
      <c r="J84" s="46" t="s">
        <v>21</v>
      </c>
      <c r="K84" s="46"/>
    </row>
    <row r="85" spans="1:19" x14ac:dyDescent="0.25">
      <c r="J85" s="9" t="s">
        <v>8</v>
      </c>
      <c r="K85" s="9" t="s">
        <v>9</v>
      </c>
      <c r="L85" s="9" t="s">
        <v>10</v>
      </c>
    </row>
    <row r="86" spans="1:19" x14ac:dyDescent="0.25">
      <c r="J86" s="10">
        <f>AVERAGE(J31:J73)</f>
        <v>14.292550756736848</v>
      </c>
      <c r="K86" s="10">
        <f>AVERAGE(K31:K73)</f>
        <v>311.54148202448113</v>
      </c>
      <c r="L86" s="47">
        <f>AVERAGE(L31:L73)</f>
        <v>2.9735673499448344E-2</v>
      </c>
    </row>
    <row r="88" spans="1:19" x14ac:dyDescent="0.25">
      <c r="J88" s="46" t="s">
        <v>22</v>
      </c>
      <c r="K88" s="46"/>
    </row>
    <row r="89" spans="1:19" x14ac:dyDescent="0.25">
      <c r="J89" s="9" t="s">
        <v>8</v>
      </c>
      <c r="K89" s="9" t="s">
        <v>9</v>
      </c>
      <c r="L89" s="9" t="s">
        <v>10</v>
      </c>
    </row>
    <row r="90" spans="1:19" x14ac:dyDescent="0.25">
      <c r="J90" s="10">
        <f>AVERAGE(J75:J82)</f>
        <v>15.84223015873016</v>
      </c>
      <c r="K90" s="10">
        <f>AVERAGE(K75:K82)</f>
        <v>359.30183697908819</v>
      </c>
      <c r="L90" s="47">
        <f>AVERAGE(L75:L82)</f>
        <v>3.8959569313247767E-2</v>
      </c>
    </row>
    <row r="93" spans="1:19" ht="16.5" thickBot="1" x14ac:dyDescent="0.3">
      <c r="A93" s="58" t="s">
        <v>23</v>
      </c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9" t="s">
        <v>24</v>
      </c>
      <c r="B94" s="60" t="s">
        <v>45</v>
      </c>
      <c r="C94" s="60" t="s">
        <v>46</v>
      </c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</row>
    <row r="95" spans="1:19" x14ac:dyDescent="0.25">
      <c r="A95" s="59"/>
      <c r="B95" s="60"/>
      <c r="C95" s="60" t="s">
        <v>47</v>
      </c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</row>
    <row r="96" spans="1:19" x14ac:dyDescent="0.25">
      <c r="A96" s="59"/>
      <c r="B96" s="60"/>
      <c r="C96" s="60" t="s">
        <v>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</row>
    <row r="97" spans="1:18" x14ac:dyDescent="0.25">
      <c r="A97" s="59"/>
      <c r="B97" s="60"/>
      <c r="C97" s="60" t="s">
        <v>49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</row>
    <row r="98" spans="1:18" x14ac:dyDescent="0.25">
      <c r="A98" s="59" t="s">
        <v>25</v>
      </c>
      <c r="B98" s="60" t="s">
        <v>26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</row>
    <row r="99" spans="1:18" x14ac:dyDescent="0.25">
      <c r="A99" s="59" t="s">
        <v>27</v>
      </c>
      <c r="B99" s="60" t="s">
        <v>50</v>
      </c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</row>
    <row r="100" spans="1:18" x14ac:dyDescent="0.25">
      <c r="A100" s="59" t="s">
        <v>28</v>
      </c>
      <c r="B100" s="60" t="s">
        <v>29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P100" t="s">
        <v>44</v>
      </c>
      <c r="R100" t="s">
        <v>44</v>
      </c>
    </row>
    <row r="101" spans="1:18" x14ac:dyDescent="0.25">
      <c r="A101" s="59" t="s">
        <v>30</v>
      </c>
      <c r="B101" s="60" t="s">
        <v>31</v>
      </c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</row>
    <row r="102" spans="1:18" x14ac:dyDescent="0.25">
      <c r="A102" s="60"/>
      <c r="B102" s="60" t="s">
        <v>32</v>
      </c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</row>
    <row r="103" spans="1:18" x14ac:dyDescent="0.25">
      <c r="A103" s="60" t="s">
        <v>33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</row>
    <row r="104" spans="1:18" x14ac:dyDescent="0.25">
      <c r="B104" s="60" t="s">
        <v>39</v>
      </c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</row>
    <row r="105" spans="1:18" x14ac:dyDescent="0.25">
      <c r="A105" s="79" t="s">
        <v>54</v>
      </c>
      <c r="B105" s="60" t="s">
        <v>55</v>
      </c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</row>
    <row r="108" spans="1:18" x14ac:dyDescent="0.25">
      <c r="A108" s="73" t="s">
        <v>34</v>
      </c>
      <c r="B108" s="74"/>
      <c r="C108" s="74"/>
      <c r="D108" s="74"/>
      <c r="E108" s="74"/>
      <c r="F108" s="74"/>
      <c r="G108" s="74"/>
    </row>
    <row r="109" spans="1:18" x14ac:dyDescent="0.25">
      <c r="A109" s="75" t="s">
        <v>52</v>
      </c>
      <c r="B109" s="75"/>
      <c r="C109" s="76" t="s">
        <v>53</v>
      </c>
      <c r="D109" s="77"/>
      <c r="E109" s="77"/>
      <c r="F109" s="78"/>
      <c r="G109" s="78"/>
    </row>
    <row r="110" spans="1:18" x14ac:dyDescent="0.25">
      <c r="A110" s="75"/>
      <c r="B110" s="75"/>
      <c r="C110" s="76" t="s">
        <v>51</v>
      </c>
      <c r="D110" s="77"/>
      <c r="E110" s="77"/>
      <c r="F110" s="78"/>
      <c r="G110" s="78"/>
    </row>
  </sheetData>
  <pageMargins left="0.7" right="0.7" top="0.75" bottom="0.75" header="0.3" footer="0.3"/>
  <ignoredErrors>
    <ignoredError sqref="D16:D7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J73" zoomScaleNormal="100" workbookViewId="0">
      <selection activeCell="A94" sqref="A94:R104"/>
    </sheetView>
  </sheetViews>
  <sheetFormatPr baseColWidth="10" defaultRowHeight="15.75" x14ac:dyDescent="0.25"/>
  <cols>
    <col min="1" max="1" width="16.75" customWidth="1"/>
    <col min="4" max="10" width="10.875" style="5"/>
  </cols>
  <sheetData>
    <row r="1" spans="1:15" ht="16.5" thickBot="1" x14ac:dyDescent="0.3">
      <c r="A1" s="8"/>
      <c r="B1" s="8" t="s">
        <v>0</v>
      </c>
      <c r="C1" s="14" t="s">
        <v>2</v>
      </c>
      <c r="D1" s="15" t="s">
        <v>1</v>
      </c>
      <c r="E1" s="15" t="s">
        <v>13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L1" s="16" t="s">
        <v>11</v>
      </c>
      <c r="M1" s="28">
        <v>0.2</v>
      </c>
      <c r="N1" s="17" t="s">
        <v>12</v>
      </c>
      <c r="O1" s="18">
        <v>0.2</v>
      </c>
    </row>
    <row r="2" spans="1:15" x14ac:dyDescent="0.25">
      <c r="A2" s="19">
        <v>1</v>
      </c>
      <c r="B2" s="20">
        <v>40909</v>
      </c>
      <c r="C2" s="19">
        <v>633.20000000000005</v>
      </c>
      <c r="D2" s="21">
        <f>C2</f>
        <v>633.20000000000005</v>
      </c>
      <c r="E2" s="21">
        <v>0</v>
      </c>
      <c r="F2" s="22"/>
      <c r="G2" s="23"/>
      <c r="H2" s="23"/>
      <c r="I2" s="23"/>
      <c r="J2" s="23"/>
      <c r="N2" s="1"/>
    </row>
    <row r="3" spans="1:15" x14ac:dyDescent="0.25">
      <c r="A3" s="19">
        <v>2</v>
      </c>
      <c r="B3" s="20">
        <v>40940</v>
      </c>
      <c r="C3" s="19">
        <v>641.9</v>
      </c>
      <c r="D3" s="22">
        <f>$M$1*C3+(1-$M$1)*F3</f>
        <v>634.94000000000005</v>
      </c>
      <c r="E3" s="22">
        <f>$O$1*(D3-D2)+(1-$O$1)*E2</f>
        <v>0.34800000000000186</v>
      </c>
      <c r="F3" s="21">
        <f>D2+E2</f>
        <v>633.20000000000005</v>
      </c>
      <c r="G3" s="23">
        <f>C3-F3</f>
        <v>8.6999999999999318</v>
      </c>
      <c r="H3" s="23">
        <f>ABS(G3)</f>
        <v>8.6999999999999318</v>
      </c>
      <c r="I3" s="23">
        <f>G3^2</f>
        <v>75.689999999998818</v>
      </c>
      <c r="J3" s="23">
        <f>H3/ABS(C3)</f>
        <v>1.3553513008256631E-2</v>
      </c>
    </row>
    <row r="4" spans="1:15" x14ac:dyDescent="0.25">
      <c r="A4" s="19">
        <v>3</v>
      </c>
      <c r="B4" s="20">
        <v>40969</v>
      </c>
      <c r="C4" s="19">
        <v>638.20000000000005</v>
      </c>
      <c r="D4" s="22">
        <f t="shared" ref="D4:D67" si="0">$M$1*C4+(1-$M$1)*F4</f>
        <v>635.87040000000002</v>
      </c>
      <c r="E4" s="22">
        <f t="shared" ref="E4:E67" si="1">$O$1*(D4-D3)+(1-$O$1)*E3</f>
        <v>0.46447999999999412</v>
      </c>
      <c r="F4" s="22">
        <f t="shared" ref="F4:F67" si="2">D3+E3</f>
        <v>635.28800000000001</v>
      </c>
      <c r="G4" s="23">
        <f t="shared" ref="G4:G67" si="3">C4-F4</f>
        <v>2.9120000000000346</v>
      </c>
      <c r="H4" s="23">
        <f t="shared" ref="H4:H67" si="4">ABS(G4)</f>
        <v>2.9120000000000346</v>
      </c>
      <c r="I4" s="23">
        <f t="shared" ref="I4:I67" si="5">G4^2</f>
        <v>8.4797440000002009</v>
      </c>
      <c r="J4" s="23">
        <f t="shared" ref="J4:J67" si="6">H4/ABS(C4)</f>
        <v>4.5628329677217709E-3</v>
      </c>
    </row>
    <row r="5" spans="1:15" x14ac:dyDescent="0.25">
      <c r="A5" s="19">
        <v>4</v>
      </c>
      <c r="B5" s="20">
        <v>41000</v>
      </c>
      <c r="C5" s="19">
        <v>635.70000000000005</v>
      </c>
      <c r="D5" s="22">
        <f>$M$1*C5+(1-$M$1)*F5</f>
        <v>636.20790399999998</v>
      </c>
      <c r="E5" s="22">
        <f t="shared" si="1"/>
        <v>0.43908479999998873</v>
      </c>
      <c r="F5" s="22">
        <f t="shared" si="2"/>
        <v>636.33488</v>
      </c>
      <c r="G5" s="23">
        <f t="shared" si="3"/>
        <v>-0.63487999999995282</v>
      </c>
      <c r="H5" s="23">
        <f t="shared" si="4"/>
        <v>0.63487999999995282</v>
      </c>
      <c r="I5" s="23">
        <f t="shared" si="5"/>
        <v>0.40307261439994008</v>
      </c>
      <c r="J5" s="23">
        <f t="shared" si="6"/>
        <v>9.9871008337258584E-4</v>
      </c>
    </row>
    <row r="6" spans="1:15" x14ac:dyDescent="0.25">
      <c r="A6" s="19">
        <v>5</v>
      </c>
      <c r="B6" s="20">
        <v>41030</v>
      </c>
      <c r="C6" s="19">
        <v>630.9</v>
      </c>
      <c r="D6" s="22">
        <f t="shared" si="0"/>
        <v>635.49759103999997</v>
      </c>
      <c r="E6" s="22">
        <f t="shared" si="1"/>
        <v>0.20920524799998896</v>
      </c>
      <c r="F6" s="22">
        <f t="shared" si="2"/>
        <v>636.64698879999992</v>
      </c>
      <c r="G6" s="23">
        <f t="shared" si="3"/>
        <v>-5.7469887999999401</v>
      </c>
      <c r="H6" s="23">
        <f t="shared" si="4"/>
        <v>5.7469887999999401</v>
      </c>
      <c r="I6" s="23">
        <f t="shared" si="5"/>
        <v>33.027880267324754</v>
      </c>
      <c r="J6" s="23">
        <f t="shared" si="6"/>
        <v>9.1091913139957834E-3</v>
      </c>
    </row>
    <row r="7" spans="1:15" x14ac:dyDescent="0.25">
      <c r="A7" s="19">
        <v>6</v>
      </c>
      <c r="B7" s="20">
        <v>41061</v>
      </c>
      <c r="C7" s="19">
        <v>615.6</v>
      </c>
      <c r="D7" s="22">
        <f t="shared" si="0"/>
        <v>631.68543703039995</v>
      </c>
      <c r="E7" s="22">
        <f t="shared" si="1"/>
        <v>-0.59506660352001317</v>
      </c>
      <c r="F7" s="22">
        <f t="shared" si="2"/>
        <v>635.70679628799996</v>
      </c>
      <c r="G7" s="23">
        <f t="shared" si="3"/>
        <v>-20.106796287999941</v>
      </c>
      <c r="H7" s="23">
        <f t="shared" si="4"/>
        <v>20.106796287999941</v>
      </c>
      <c r="I7" s="23">
        <f t="shared" si="5"/>
        <v>404.28325696712824</v>
      </c>
      <c r="J7" s="23">
        <f t="shared" si="6"/>
        <v>3.2662112228719849E-2</v>
      </c>
    </row>
    <row r="8" spans="1:15" x14ac:dyDescent="0.25">
      <c r="A8" s="19">
        <v>7</v>
      </c>
      <c r="B8" s="20">
        <v>41091</v>
      </c>
      <c r="C8" s="19">
        <v>614.79999999999995</v>
      </c>
      <c r="D8" s="22">
        <f t="shared" si="0"/>
        <v>627.83229634150405</v>
      </c>
      <c r="E8" s="22">
        <f t="shared" si="1"/>
        <v>-1.2466814205951917</v>
      </c>
      <c r="F8" s="22">
        <f t="shared" si="2"/>
        <v>631.09037042687999</v>
      </c>
      <c r="G8" s="23">
        <f t="shared" si="3"/>
        <v>-16.290370426880031</v>
      </c>
      <c r="H8" s="23">
        <f t="shared" si="4"/>
        <v>16.290370426880031</v>
      </c>
      <c r="I8" s="23">
        <f t="shared" si="5"/>
        <v>265.37616864496749</v>
      </c>
      <c r="J8" s="23">
        <f t="shared" si="6"/>
        <v>2.6497024116590814E-2</v>
      </c>
    </row>
    <row r="9" spans="1:15" x14ac:dyDescent="0.25">
      <c r="A9" s="19">
        <v>8</v>
      </c>
      <c r="B9" s="20">
        <v>41122</v>
      </c>
      <c r="C9" s="19">
        <v>622.9</v>
      </c>
      <c r="D9" s="22">
        <f t="shared" si="0"/>
        <v>625.8484919367271</v>
      </c>
      <c r="E9" s="22">
        <f t="shared" si="1"/>
        <v>-1.3941060174315429</v>
      </c>
      <c r="F9" s="22">
        <f t="shared" si="2"/>
        <v>626.58561492090882</v>
      </c>
      <c r="G9" s="23">
        <f t="shared" si="3"/>
        <v>-3.6856149209088471</v>
      </c>
      <c r="H9" s="23">
        <f t="shared" si="4"/>
        <v>3.6856149209088471</v>
      </c>
      <c r="I9" s="23">
        <f t="shared" si="5"/>
        <v>13.583757345225928</v>
      </c>
      <c r="J9" s="23">
        <f t="shared" si="6"/>
        <v>5.9168645383028528E-3</v>
      </c>
    </row>
    <row r="10" spans="1:15" x14ac:dyDescent="0.25">
      <c r="A10" s="19">
        <v>9</v>
      </c>
      <c r="B10" s="20">
        <v>41153</v>
      </c>
      <c r="C10" s="19">
        <v>632.5</v>
      </c>
      <c r="D10" s="22">
        <f t="shared" si="0"/>
        <v>626.06350873543647</v>
      </c>
      <c r="E10" s="22">
        <f t="shared" si="1"/>
        <v>-1.0722814542033603</v>
      </c>
      <c r="F10" s="22">
        <f t="shared" si="2"/>
        <v>624.45438591929553</v>
      </c>
      <c r="G10" s="23">
        <f t="shared" si="3"/>
        <v>8.0456140807044676</v>
      </c>
      <c r="H10" s="23">
        <f t="shared" si="4"/>
        <v>8.0456140807044676</v>
      </c>
      <c r="I10" s="23">
        <f t="shared" si="5"/>
        <v>64.731905935629996</v>
      </c>
      <c r="J10" s="23">
        <f t="shared" si="6"/>
        <v>1.2720338467516945E-2</v>
      </c>
    </row>
    <row r="11" spans="1:15" x14ac:dyDescent="0.25">
      <c r="A11" s="19">
        <v>10</v>
      </c>
      <c r="B11" s="20">
        <v>41183</v>
      </c>
      <c r="C11" s="19">
        <v>646.29999999999995</v>
      </c>
      <c r="D11" s="22">
        <f t="shared" si="0"/>
        <v>629.25298182498659</v>
      </c>
      <c r="E11" s="22">
        <f t="shared" si="1"/>
        <v>-0.21993054545266433</v>
      </c>
      <c r="F11" s="22">
        <f t="shared" si="2"/>
        <v>624.99122728123314</v>
      </c>
      <c r="G11" s="23">
        <f t="shared" si="3"/>
        <v>21.308772718766818</v>
      </c>
      <c r="H11" s="23">
        <f t="shared" si="4"/>
        <v>21.308772718766818</v>
      </c>
      <c r="I11" s="23">
        <f t="shared" si="5"/>
        <v>454.06379478006102</v>
      </c>
      <c r="J11" s="23">
        <f t="shared" si="6"/>
        <v>3.2970404949352959E-2</v>
      </c>
    </row>
    <row r="12" spans="1:15" x14ac:dyDescent="0.25">
      <c r="A12" s="19">
        <v>11</v>
      </c>
      <c r="B12" s="20">
        <v>41214</v>
      </c>
      <c r="C12" s="19">
        <v>652.1</v>
      </c>
      <c r="D12" s="22">
        <f t="shared" si="0"/>
        <v>633.64644102362718</v>
      </c>
      <c r="E12" s="22">
        <f t="shared" si="1"/>
        <v>0.70274740336598551</v>
      </c>
      <c r="F12" s="22">
        <f t="shared" si="2"/>
        <v>629.03305127953388</v>
      </c>
      <c r="G12" s="23">
        <f t="shared" si="3"/>
        <v>23.066948720466144</v>
      </c>
      <c r="H12" s="23">
        <f t="shared" si="4"/>
        <v>23.066948720466144</v>
      </c>
      <c r="I12" s="23">
        <f t="shared" si="5"/>
        <v>532.08412327261465</v>
      </c>
      <c r="J12" s="23">
        <f t="shared" si="6"/>
        <v>3.5373330348820953E-2</v>
      </c>
    </row>
    <row r="13" spans="1:15" x14ac:dyDescent="0.25">
      <c r="A13" s="19">
        <v>12</v>
      </c>
      <c r="B13" s="20">
        <v>41244</v>
      </c>
      <c r="C13" s="19">
        <v>647</v>
      </c>
      <c r="D13" s="22">
        <f t="shared" si="0"/>
        <v>636.87935074159452</v>
      </c>
      <c r="E13" s="22">
        <f t="shared" si="1"/>
        <v>1.2087798662862577</v>
      </c>
      <c r="F13" s="22">
        <f t="shared" si="2"/>
        <v>634.34918842699312</v>
      </c>
      <c r="G13" s="23">
        <f t="shared" si="3"/>
        <v>12.650811573006877</v>
      </c>
      <c r="H13" s="23">
        <f t="shared" si="4"/>
        <v>12.650811573006877</v>
      </c>
      <c r="I13" s="23">
        <f t="shared" si="5"/>
        <v>160.04303345572472</v>
      </c>
      <c r="J13" s="23">
        <f t="shared" si="6"/>
        <v>1.9553031797537677E-2</v>
      </c>
    </row>
    <row r="14" spans="1:15" x14ac:dyDescent="0.25">
      <c r="A14" s="19">
        <v>13</v>
      </c>
      <c r="B14" s="20">
        <v>41275</v>
      </c>
      <c r="C14" s="19">
        <v>661.8</v>
      </c>
      <c r="D14" s="22">
        <f t="shared" si="0"/>
        <v>642.83050448630468</v>
      </c>
      <c r="E14" s="22">
        <f t="shared" si="1"/>
        <v>2.1572546419710372</v>
      </c>
      <c r="F14" s="22">
        <f t="shared" si="2"/>
        <v>638.08813060788077</v>
      </c>
      <c r="G14" s="23">
        <f t="shared" si="3"/>
        <v>23.711869392119183</v>
      </c>
      <c r="H14" s="23">
        <f t="shared" si="4"/>
        <v>23.711869392119183</v>
      </c>
      <c r="I14" s="23">
        <f t="shared" si="5"/>
        <v>562.25275006891854</v>
      </c>
      <c r="J14" s="23">
        <f t="shared" si="6"/>
        <v>3.5829358404531858E-2</v>
      </c>
    </row>
    <row r="15" spans="1:15" x14ac:dyDescent="0.25">
      <c r="A15" s="19">
        <v>14</v>
      </c>
      <c r="B15" s="20">
        <v>41306</v>
      </c>
      <c r="C15" s="19">
        <v>665.2</v>
      </c>
      <c r="D15" s="22">
        <f t="shared" si="0"/>
        <v>649.03020730262051</v>
      </c>
      <c r="E15" s="22">
        <f t="shared" si="1"/>
        <v>2.9657442768399971</v>
      </c>
      <c r="F15" s="22">
        <f t="shared" si="2"/>
        <v>644.98775912827568</v>
      </c>
      <c r="G15" s="23">
        <f t="shared" si="3"/>
        <v>20.212240871724362</v>
      </c>
      <c r="H15" s="23">
        <f t="shared" si="4"/>
        <v>20.212240871724362</v>
      </c>
      <c r="I15" s="23">
        <f t="shared" si="5"/>
        <v>408.53468105660477</v>
      </c>
      <c r="J15" s="23">
        <f t="shared" si="6"/>
        <v>3.0385208766873662E-2</v>
      </c>
    </row>
    <row r="16" spans="1:15" x14ac:dyDescent="0.25">
      <c r="A16" s="19">
        <v>15</v>
      </c>
      <c r="B16" s="20">
        <v>41334</v>
      </c>
      <c r="C16" s="19">
        <v>664.1</v>
      </c>
      <c r="D16" s="22">
        <f t="shared" si="0"/>
        <v>654.41676126356856</v>
      </c>
      <c r="E16" s="22">
        <f t="shared" si="1"/>
        <v>3.4499062136616079</v>
      </c>
      <c r="F16" s="22">
        <f t="shared" si="2"/>
        <v>651.99595157946055</v>
      </c>
      <c r="G16" s="23">
        <f t="shared" si="3"/>
        <v>12.10404842053947</v>
      </c>
      <c r="H16" s="23">
        <f t="shared" si="4"/>
        <v>12.10404842053947</v>
      </c>
      <c r="I16" s="23">
        <f t="shared" si="5"/>
        <v>146.50798816676405</v>
      </c>
      <c r="J16" s="23">
        <f t="shared" si="6"/>
        <v>1.8226243668934602E-2</v>
      </c>
    </row>
    <row r="17" spans="1:10" x14ac:dyDescent="0.25">
      <c r="A17" s="19">
        <v>16</v>
      </c>
      <c r="B17" s="20">
        <v>41365</v>
      </c>
      <c r="C17" s="19">
        <v>657</v>
      </c>
      <c r="D17" s="22">
        <f t="shared" si="0"/>
        <v>657.69333398178412</v>
      </c>
      <c r="E17" s="22">
        <f t="shared" si="1"/>
        <v>3.415239514572399</v>
      </c>
      <c r="F17" s="22">
        <f t="shared" si="2"/>
        <v>657.86666747723018</v>
      </c>
      <c r="G17" s="23">
        <f t="shared" si="3"/>
        <v>-0.86666747723018034</v>
      </c>
      <c r="H17" s="23">
        <f t="shared" si="4"/>
        <v>0.86666747723018034</v>
      </c>
      <c r="I17" s="23">
        <f t="shared" si="5"/>
        <v>0.75111251608852514</v>
      </c>
      <c r="J17" s="23">
        <f t="shared" si="6"/>
        <v>1.3191285802590263E-3</v>
      </c>
    </row>
    <row r="18" spans="1:10" x14ac:dyDescent="0.25">
      <c r="A18" s="19">
        <v>17</v>
      </c>
      <c r="B18" s="20">
        <v>41395</v>
      </c>
      <c r="C18" s="19">
        <v>642.20000000000005</v>
      </c>
      <c r="D18" s="22">
        <f t="shared" si="0"/>
        <v>657.32685879708526</v>
      </c>
      <c r="E18" s="22">
        <f t="shared" si="1"/>
        <v>2.6588965747181481</v>
      </c>
      <c r="F18" s="22">
        <f t="shared" si="2"/>
        <v>661.10857349635648</v>
      </c>
      <c r="G18" s="23">
        <f t="shared" si="3"/>
        <v>-18.908573496356439</v>
      </c>
      <c r="H18" s="23">
        <f t="shared" si="4"/>
        <v>18.908573496356439</v>
      </c>
      <c r="I18" s="23">
        <f t="shared" si="5"/>
        <v>357.53415166711318</v>
      </c>
      <c r="J18" s="23">
        <f t="shared" si="6"/>
        <v>2.9443434282710117E-2</v>
      </c>
    </row>
    <row r="19" spans="1:10" x14ac:dyDescent="0.25">
      <c r="A19" s="19">
        <v>18</v>
      </c>
      <c r="B19" s="20">
        <v>41426</v>
      </c>
      <c r="C19" s="19">
        <v>617.29999999999995</v>
      </c>
      <c r="D19" s="22">
        <f t="shared" si="0"/>
        <v>651.44860429744278</v>
      </c>
      <c r="E19" s="22">
        <f t="shared" si="1"/>
        <v>0.95146635984602246</v>
      </c>
      <c r="F19" s="22">
        <f t="shared" si="2"/>
        <v>659.98575537180341</v>
      </c>
      <c r="G19" s="23">
        <f t="shared" si="3"/>
        <v>-42.685755371803452</v>
      </c>
      <c r="H19" s="23">
        <f t="shared" si="4"/>
        <v>42.685755371803452</v>
      </c>
      <c r="I19" s="23">
        <f t="shared" si="5"/>
        <v>1822.0737116614473</v>
      </c>
      <c r="J19" s="23">
        <f t="shared" si="6"/>
        <v>6.9149125825050145E-2</v>
      </c>
    </row>
    <row r="20" spans="1:10" x14ac:dyDescent="0.25">
      <c r="A20" s="19">
        <v>19</v>
      </c>
      <c r="B20" s="20">
        <v>41456</v>
      </c>
      <c r="C20" s="19">
        <v>610.4</v>
      </c>
      <c r="D20" s="22">
        <f t="shared" si="0"/>
        <v>644.00005652583104</v>
      </c>
      <c r="E20" s="22">
        <f t="shared" si="1"/>
        <v>-0.72853646644553061</v>
      </c>
      <c r="F20" s="22">
        <f t="shared" si="2"/>
        <v>652.40007065728878</v>
      </c>
      <c r="G20" s="23">
        <f t="shared" si="3"/>
        <v>-42.000070657288802</v>
      </c>
      <c r="H20" s="23">
        <f t="shared" si="4"/>
        <v>42.000070657288802</v>
      </c>
      <c r="I20" s="23">
        <f t="shared" si="5"/>
        <v>1764.0059352172518</v>
      </c>
      <c r="J20" s="23">
        <f t="shared" si="6"/>
        <v>6.8807455205256884E-2</v>
      </c>
    </row>
    <row r="21" spans="1:10" x14ac:dyDescent="0.25">
      <c r="A21" s="19">
        <v>20</v>
      </c>
      <c r="B21" s="20">
        <v>41487</v>
      </c>
      <c r="C21" s="19">
        <v>611.70000000000005</v>
      </c>
      <c r="D21" s="22">
        <f t="shared" si="0"/>
        <v>636.95721604750838</v>
      </c>
      <c r="E21" s="22">
        <f t="shared" si="1"/>
        <v>-1.9913972688209567</v>
      </c>
      <c r="F21" s="22">
        <f t="shared" si="2"/>
        <v>643.27152005938547</v>
      </c>
      <c r="G21" s="23">
        <f t="shared" si="3"/>
        <v>-31.571520059385421</v>
      </c>
      <c r="H21" s="23">
        <f t="shared" si="4"/>
        <v>31.571520059385421</v>
      </c>
      <c r="I21" s="23">
        <f t="shared" si="5"/>
        <v>996.76087886017604</v>
      </c>
      <c r="J21" s="23">
        <f t="shared" si="6"/>
        <v>5.161275144578293E-2</v>
      </c>
    </row>
    <row r="22" spans="1:10" x14ac:dyDescent="0.25">
      <c r="A22" s="19">
        <v>21</v>
      </c>
      <c r="B22" s="20">
        <v>41518</v>
      </c>
      <c r="C22" s="19">
        <v>620.9</v>
      </c>
      <c r="D22" s="22">
        <f t="shared" si="0"/>
        <v>632.15265502295006</v>
      </c>
      <c r="E22" s="22">
        <f t="shared" si="1"/>
        <v>-2.5540300199684305</v>
      </c>
      <c r="F22" s="22">
        <f t="shared" si="2"/>
        <v>634.96581877868744</v>
      </c>
      <c r="G22" s="23">
        <f t="shared" si="3"/>
        <v>-14.065818778687458</v>
      </c>
      <c r="H22" s="23">
        <f t="shared" si="4"/>
        <v>14.065818778687458</v>
      </c>
      <c r="I22" s="23">
        <f t="shared" si="5"/>
        <v>197.84725791487674</v>
      </c>
      <c r="J22" s="23">
        <f t="shared" si="6"/>
        <v>2.2653919759522401E-2</v>
      </c>
    </row>
    <row r="23" spans="1:10" x14ac:dyDescent="0.25">
      <c r="A23" s="19">
        <v>22</v>
      </c>
      <c r="B23" s="20">
        <v>41548</v>
      </c>
      <c r="C23" s="19">
        <v>633.79999999999995</v>
      </c>
      <c r="D23" s="22">
        <f t="shared" si="0"/>
        <v>630.43890000238525</v>
      </c>
      <c r="E23" s="22">
        <f t="shared" si="1"/>
        <v>-2.3859750200877055</v>
      </c>
      <c r="F23" s="22">
        <f t="shared" si="2"/>
        <v>629.59862500298163</v>
      </c>
      <c r="G23" s="23">
        <f t="shared" si="3"/>
        <v>4.2013749970183198</v>
      </c>
      <c r="H23" s="23">
        <f t="shared" si="4"/>
        <v>4.2013749970183198</v>
      </c>
      <c r="I23" s="23">
        <f t="shared" si="5"/>
        <v>17.651551865570688</v>
      </c>
      <c r="J23" s="23">
        <f t="shared" si="6"/>
        <v>6.6288655680314295E-3</v>
      </c>
    </row>
    <row r="24" spans="1:10" x14ac:dyDescent="0.25">
      <c r="A24" s="19">
        <v>23</v>
      </c>
      <c r="B24" s="20">
        <v>41579</v>
      </c>
      <c r="C24" s="19">
        <v>638.29999999999995</v>
      </c>
      <c r="D24" s="22">
        <f t="shared" si="0"/>
        <v>630.10233998583806</v>
      </c>
      <c r="E24" s="22">
        <f t="shared" si="1"/>
        <v>-1.9760920193796037</v>
      </c>
      <c r="F24" s="22">
        <f t="shared" si="2"/>
        <v>628.05292498229755</v>
      </c>
      <c r="G24" s="23">
        <f t="shared" si="3"/>
        <v>10.2470750177024</v>
      </c>
      <c r="H24" s="23">
        <f t="shared" si="4"/>
        <v>10.2470750177024</v>
      </c>
      <c r="I24" s="23">
        <f t="shared" si="5"/>
        <v>105.00254641842065</v>
      </c>
      <c r="J24" s="23">
        <f t="shared" si="6"/>
        <v>1.6053697348742599E-2</v>
      </c>
    </row>
    <row r="25" spans="1:10" x14ac:dyDescent="0.25">
      <c r="A25" s="19">
        <v>24</v>
      </c>
      <c r="B25" s="20">
        <v>41609</v>
      </c>
      <c r="C25" s="19">
        <v>624.9</v>
      </c>
      <c r="D25" s="22">
        <f t="shared" si="0"/>
        <v>627.48099837316681</v>
      </c>
      <c r="E25" s="22">
        <f t="shared" si="1"/>
        <v>-2.1051419380379319</v>
      </c>
      <c r="F25" s="22">
        <f t="shared" si="2"/>
        <v>628.12624796645844</v>
      </c>
      <c r="G25" s="23">
        <f t="shared" si="3"/>
        <v>-3.2262479664584589</v>
      </c>
      <c r="H25" s="23">
        <f t="shared" si="4"/>
        <v>3.2262479664584589</v>
      </c>
      <c r="I25" s="23">
        <f t="shared" si="5"/>
        <v>10.408675941077341</v>
      </c>
      <c r="J25" s="23">
        <f t="shared" si="6"/>
        <v>5.1628227979812116E-3</v>
      </c>
    </row>
    <row r="26" spans="1:10" x14ac:dyDescent="0.25">
      <c r="A26" s="19">
        <v>25</v>
      </c>
      <c r="B26" s="20">
        <v>41640</v>
      </c>
      <c r="C26" s="19">
        <v>633.9</v>
      </c>
      <c r="D26" s="22">
        <f t="shared" si="0"/>
        <v>627.08068514810316</v>
      </c>
      <c r="E26" s="22">
        <f t="shared" si="1"/>
        <v>-1.7641761954430768</v>
      </c>
      <c r="F26" s="22">
        <f t="shared" si="2"/>
        <v>625.37585643512887</v>
      </c>
      <c r="G26" s="23">
        <f t="shared" si="3"/>
        <v>8.5241435648711104</v>
      </c>
      <c r="H26" s="23">
        <f t="shared" si="4"/>
        <v>8.5241435648711104</v>
      </c>
      <c r="I26" s="23">
        <f t="shared" si="5"/>
        <v>72.661023514533568</v>
      </c>
      <c r="J26" s="23">
        <f t="shared" si="6"/>
        <v>1.3447142396073688E-2</v>
      </c>
    </row>
    <row r="27" spans="1:10" x14ac:dyDescent="0.25">
      <c r="A27" s="19">
        <v>26</v>
      </c>
      <c r="B27" s="20">
        <v>41671</v>
      </c>
      <c r="C27" s="19">
        <v>629.6</v>
      </c>
      <c r="D27" s="22">
        <f t="shared" si="0"/>
        <v>626.17320716212816</v>
      </c>
      <c r="E27" s="22">
        <f t="shared" si="1"/>
        <v>-1.59283655354946</v>
      </c>
      <c r="F27" s="22">
        <f t="shared" si="2"/>
        <v>625.31650895266012</v>
      </c>
      <c r="G27" s="23">
        <f t="shared" si="3"/>
        <v>4.2834910473399077</v>
      </c>
      <c r="H27" s="23">
        <f t="shared" si="4"/>
        <v>4.2834910473399077</v>
      </c>
      <c r="I27" s="23">
        <f t="shared" si="5"/>
        <v>18.34829555264114</v>
      </c>
      <c r="J27" s="23">
        <f t="shared" si="6"/>
        <v>6.8035118286847327E-3</v>
      </c>
    </row>
    <row r="28" spans="1:10" x14ac:dyDescent="0.25">
      <c r="A28" s="19">
        <v>27</v>
      </c>
      <c r="B28" s="20">
        <v>41699</v>
      </c>
      <c r="C28" s="19">
        <v>624.5</v>
      </c>
      <c r="D28" s="22">
        <f t="shared" si="0"/>
        <v>624.56429648686299</v>
      </c>
      <c r="E28" s="22">
        <f t="shared" si="1"/>
        <v>-1.596051377892604</v>
      </c>
      <c r="F28" s="22">
        <f t="shared" si="2"/>
        <v>624.58037060857873</v>
      </c>
      <c r="G28" s="23">
        <f t="shared" si="3"/>
        <v>-8.0370608578732572E-2</v>
      </c>
      <c r="H28" s="23">
        <f t="shared" si="4"/>
        <v>8.0370608578732572E-2</v>
      </c>
      <c r="I28" s="23">
        <f t="shared" si="5"/>
        <v>6.4594347233158413E-3</v>
      </c>
      <c r="J28" s="23">
        <f t="shared" si="6"/>
        <v>1.2869593047034838E-4</v>
      </c>
    </row>
    <row r="29" spans="1:10" x14ac:dyDescent="0.25">
      <c r="A29" s="19">
        <v>28</v>
      </c>
      <c r="B29" s="20">
        <v>41730</v>
      </c>
      <c r="C29" s="19">
        <v>611.79999999999995</v>
      </c>
      <c r="D29" s="22">
        <f t="shared" si="0"/>
        <v>620.73459608717633</v>
      </c>
      <c r="E29" s="22">
        <f t="shared" si="1"/>
        <v>-2.042781182251415</v>
      </c>
      <c r="F29" s="22">
        <f t="shared" si="2"/>
        <v>622.96824510897034</v>
      </c>
      <c r="G29" s="23">
        <f t="shared" si="3"/>
        <v>-11.168245108970382</v>
      </c>
      <c r="H29" s="23">
        <f t="shared" si="4"/>
        <v>11.168245108970382</v>
      </c>
      <c r="I29" s="23">
        <f t="shared" si="5"/>
        <v>124.72969881404086</v>
      </c>
      <c r="J29" s="23">
        <f t="shared" si="6"/>
        <v>1.8254732116656396E-2</v>
      </c>
    </row>
    <row r="30" spans="1:10" x14ac:dyDescent="0.25">
      <c r="A30" s="19">
        <v>29</v>
      </c>
      <c r="B30" s="20">
        <v>41760</v>
      </c>
      <c r="C30" s="19">
        <v>592.29999999999995</v>
      </c>
      <c r="D30" s="22">
        <f t="shared" si="0"/>
        <v>613.41345192393999</v>
      </c>
      <c r="E30" s="22">
        <f t="shared" si="1"/>
        <v>-3.0984537784484001</v>
      </c>
      <c r="F30" s="22">
        <f t="shared" si="2"/>
        <v>618.69181490492497</v>
      </c>
      <c r="G30" s="23">
        <f t="shared" si="3"/>
        <v>-26.391814904925013</v>
      </c>
      <c r="H30" s="23">
        <f t="shared" si="4"/>
        <v>26.391814904925013</v>
      </c>
      <c r="I30" s="23">
        <f t="shared" si="5"/>
        <v>696.52789397582205</v>
      </c>
      <c r="J30" s="23">
        <f t="shared" si="6"/>
        <v>4.4558188257513114E-2</v>
      </c>
    </row>
    <row r="31" spans="1:10" x14ac:dyDescent="0.25">
      <c r="A31" s="19">
        <v>30</v>
      </c>
      <c r="B31" s="20">
        <v>41791</v>
      </c>
      <c r="C31" s="19">
        <v>570.20000000000005</v>
      </c>
      <c r="D31" s="22">
        <f t="shared" si="0"/>
        <v>602.29199851639328</v>
      </c>
      <c r="E31" s="22">
        <f t="shared" si="1"/>
        <v>-4.7030537042680622</v>
      </c>
      <c r="F31" s="22">
        <f t="shared" si="2"/>
        <v>610.31499814549159</v>
      </c>
      <c r="G31" s="23">
        <f t="shared" si="3"/>
        <v>-40.114998145491541</v>
      </c>
      <c r="H31" s="23">
        <f t="shared" si="4"/>
        <v>40.114998145491541</v>
      </c>
      <c r="I31" s="23">
        <f t="shared" si="5"/>
        <v>1609.2130762127897</v>
      </c>
      <c r="J31" s="23">
        <f t="shared" si="6"/>
        <v>7.0352504639585298E-2</v>
      </c>
    </row>
    <row r="32" spans="1:10" x14ac:dyDescent="0.25">
      <c r="A32" s="19">
        <v>31</v>
      </c>
      <c r="B32" s="20">
        <v>41821</v>
      </c>
      <c r="C32" s="19">
        <v>568.20000000000005</v>
      </c>
      <c r="D32" s="22">
        <f t="shared" si="0"/>
        <v>591.71115584970016</v>
      </c>
      <c r="E32" s="22">
        <f t="shared" si="1"/>
        <v>-5.8786114967530736</v>
      </c>
      <c r="F32" s="22">
        <f t="shared" si="2"/>
        <v>597.58894481212519</v>
      </c>
      <c r="G32" s="23">
        <f t="shared" si="3"/>
        <v>-29.388944812125146</v>
      </c>
      <c r="H32" s="23">
        <f t="shared" si="4"/>
        <v>29.388944812125146</v>
      </c>
      <c r="I32" s="23">
        <f t="shared" si="5"/>
        <v>863.71007717013754</v>
      </c>
      <c r="J32" s="23">
        <f t="shared" si="6"/>
        <v>5.172288773693267E-2</v>
      </c>
    </row>
    <row r="33" spans="1:10" x14ac:dyDescent="0.25">
      <c r="A33" s="19">
        <v>32</v>
      </c>
      <c r="B33" s="20">
        <v>41852</v>
      </c>
      <c r="C33" s="19">
        <v>571.6</v>
      </c>
      <c r="D33" s="22">
        <f t="shared" si="0"/>
        <v>582.98603548235781</v>
      </c>
      <c r="E33" s="22">
        <f t="shared" si="1"/>
        <v>-6.4479132708709299</v>
      </c>
      <c r="F33" s="22">
        <f t="shared" si="2"/>
        <v>585.83254435294714</v>
      </c>
      <c r="G33" s="23">
        <f t="shared" si="3"/>
        <v>-14.232544352947116</v>
      </c>
      <c r="H33" s="23">
        <f t="shared" si="4"/>
        <v>14.232544352947116</v>
      </c>
      <c r="I33" s="23">
        <f t="shared" si="5"/>
        <v>202.56531875860685</v>
      </c>
      <c r="J33" s="23">
        <f t="shared" si="6"/>
        <v>2.4899482772825603E-2</v>
      </c>
    </row>
    <row r="34" spans="1:10" x14ac:dyDescent="0.25">
      <c r="A34" s="19">
        <v>33</v>
      </c>
      <c r="B34" s="20">
        <v>41883</v>
      </c>
      <c r="C34" s="19">
        <v>575.79999999999995</v>
      </c>
      <c r="D34" s="22">
        <f t="shared" si="0"/>
        <v>576.39049776918955</v>
      </c>
      <c r="E34" s="22">
        <f t="shared" si="1"/>
        <v>-6.4774381593303954</v>
      </c>
      <c r="F34" s="22">
        <f t="shared" si="2"/>
        <v>576.53812221148689</v>
      </c>
      <c r="G34" s="23">
        <f t="shared" si="3"/>
        <v>-0.7381222114869388</v>
      </c>
      <c r="H34" s="23">
        <f t="shared" si="4"/>
        <v>0.7381222114869388</v>
      </c>
      <c r="I34" s="23">
        <f t="shared" si="5"/>
        <v>0.54482439909036917</v>
      </c>
      <c r="J34" s="23">
        <f t="shared" si="6"/>
        <v>1.2819072794146211E-3</v>
      </c>
    </row>
    <row r="35" spans="1:10" x14ac:dyDescent="0.25">
      <c r="A35" s="19">
        <v>34</v>
      </c>
      <c r="B35" s="20">
        <v>41913</v>
      </c>
      <c r="C35" s="19">
        <v>587.1</v>
      </c>
      <c r="D35" s="22">
        <f t="shared" si="0"/>
        <v>573.35044768788737</v>
      </c>
      <c r="E35" s="22">
        <f t="shared" si="1"/>
        <v>-5.789960543724753</v>
      </c>
      <c r="F35" s="22">
        <f t="shared" si="2"/>
        <v>569.91305960985915</v>
      </c>
      <c r="G35" s="23">
        <f t="shared" si="3"/>
        <v>17.186940390140876</v>
      </c>
      <c r="H35" s="23">
        <f t="shared" si="4"/>
        <v>17.186940390140876</v>
      </c>
      <c r="I35" s="23">
        <f t="shared" si="5"/>
        <v>295.39091997425578</v>
      </c>
      <c r="J35" s="23">
        <f t="shared" si="6"/>
        <v>2.9274298058492378E-2</v>
      </c>
    </row>
    <row r="36" spans="1:10" x14ac:dyDescent="0.25">
      <c r="A36" s="19">
        <v>35</v>
      </c>
      <c r="B36" s="20">
        <v>41944</v>
      </c>
      <c r="C36" s="19">
        <v>581.70000000000005</v>
      </c>
      <c r="D36" s="22">
        <f t="shared" si="0"/>
        <v>570.38838971533016</v>
      </c>
      <c r="E36" s="22">
        <f t="shared" si="1"/>
        <v>-5.2243800294912441</v>
      </c>
      <c r="F36" s="22">
        <f t="shared" si="2"/>
        <v>567.56048714416261</v>
      </c>
      <c r="G36" s="23">
        <f t="shared" si="3"/>
        <v>14.139512855837438</v>
      </c>
      <c r="H36" s="23">
        <f t="shared" si="4"/>
        <v>14.139512855837438</v>
      </c>
      <c r="I36" s="23">
        <f t="shared" si="5"/>
        <v>199.92582380039218</v>
      </c>
      <c r="J36" s="23">
        <f t="shared" si="6"/>
        <v>2.430722512607433E-2</v>
      </c>
    </row>
    <row r="37" spans="1:10" x14ac:dyDescent="0.25">
      <c r="A37" s="19">
        <v>36</v>
      </c>
      <c r="B37" s="20">
        <v>41974</v>
      </c>
      <c r="C37" s="19">
        <v>575.9</v>
      </c>
      <c r="D37" s="22">
        <f t="shared" si="0"/>
        <v>567.31120774867122</v>
      </c>
      <c r="E37" s="22">
        <f t="shared" si="1"/>
        <v>-4.794940416924784</v>
      </c>
      <c r="F37" s="22">
        <f t="shared" si="2"/>
        <v>565.16400968583889</v>
      </c>
      <c r="G37" s="23">
        <f t="shared" si="3"/>
        <v>10.735990314161086</v>
      </c>
      <c r="H37" s="23">
        <f t="shared" si="4"/>
        <v>10.735990314161086</v>
      </c>
      <c r="I37" s="23">
        <f t="shared" si="5"/>
        <v>115.26148802576064</v>
      </c>
      <c r="J37" s="23">
        <f t="shared" si="6"/>
        <v>1.8642108550375215E-2</v>
      </c>
    </row>
    <row r="38" spans="1:10" x14ac:dyDescent="0.25">
      <c r="A38" s="19">
        <v>37</v>
      </c>
      <c r="B38" s="20">
        <v>42005</v>
      </c>
      <c r="C38" s="19">
        <v>582.79999999999995</v>
      </c>
      <c r="D38" s="22">
        <f t="shared" si="0"/>
        <v>566.57301386539712</v>
      </c>
      <c r="E38" s="22">
        <f t="shared" si="1"/>
        <v>-3.9835911101946491</v>
      </c>
      <c r="F38" s="22">
        <f t="shared" si="2"/>
        <v>562.51626733174646</v>
      </c>
      <c r="G38" s="23">
        <f t="shared" si="3"/>
        <v>20.283732668253492</v>
      </c>
      <c r="H38" s="23">
        <f t="shared" si="4"/>
        <v>20.283732668253492</v>
      </c>
      <c r="I38" s="23">
        <f t="shared" si="5"/>
        <v>411.42981095717391</v>
      </c>
      <c r="J38" s="23">
        <f t="shared" si="6"/>
        <v>3.4803933885129534E-2</v>
      </c>
    </row>
    <row r="39" spans="1:10" x14ac:dyDescent="0.25">
      <c r="A39" s="19">
        <v>38</v>
      </c>
      <c r="B39" s="20">
        <v>42036</v>
      </c>
      <c r="C39" s="19">
        <v>581.1</v>
      </c>
      <c r="D39" s="22">
        <f t="shared" si="0"/>
        <v>566.29153820416195</v>
      </c>
      <c r="E39" s="22">
        <f t="shared" si="1"/>
        <v>-3.2431680204027518</v>
      </c>
      <c r="F39" s="22">
        <f t="shared" si="2"/>
        <v>562.58942275520246</v>
      </c>
      <c r="G39" s="23">
        <f t="shared" si="3"/>
        <v>18.51057724479756</v>
      </c>
      <c r="H39" s="23">
        <f t="shared" si="4"/>
        <v>18.51057724479756</v>
      </c>
      <c r="I39" s="23">
        <f t="shared" si="5"/>
        <v>342.64146993561724</v>
      </c>
      <c r="J39" s="23">
        <f t="shared" si="6"/>
        <v>3.1854374883492617E-2</v>
      </c>
    </row>
    <row r="40" spans="1:10" x14ac:dyDescent="0.25">
      <c r="A40" s="19">
        <v>39</v>
      </c>
      <c r="B40" s="20">
        <v>42064</v>
      </c>
      <c r="C40" s="19">
        <v>571.70000000000005</v>
      </c>
      <c r="D40" s="22">
        <f t="shared" si="0"/>
        <v>564.77869614700739</v>
      </c>
      <c r="E40" s="22">
        <f t="shared" si="1"/>
        <v>-2.897102827753113</v>
      </c>
      <c r="F40" s="22">
        <f t="shared" si="2"/>
        <v>563.04837018375918</v>
      </c>
      <c r="G40" s="23">
        <f t="shared" si="3"/>
        <v>8.6516298162408702</v>
      </c>
      <c r="H40" s="23">
        <f t="shared" si="4"/>
        <v>8.6516298162408702</v>
      </c>
      <c r="I40" s="23">
        <f t="shared" si="5"/>
        <v>74.85069847726804</v>
      </c>
      <c r="J40" s="23">
        <f t="shared" si="6"/>
        <v>1.5133163925556883E-2</v>
      </c>
    </row>
    <row r="41" spans="1:10" x14ac:dyDescent="0.25">
      <c r="A41" s="19">
        <v>40</v>
      </c>
      <c r="B41" s="20">
        <v>42095</v>
      </c>
      <c r="C41" s="19">
        <v>553</v>
      </c>
      <c r="D41" s="22">
        <f t="shared" si="0"/>
        <v>560.10527465540349</v>
      </c>
      <c r="E41" s="22">
        <f t="shared" si="1"/>
        <v>-3.2523665605232712</v>
      </c>
      <c r="F41" s="22">
        <f t="shared" si="2"/>
        <v>561.88159331925431</v>
      </c>
      <c r="G41" s="23">
        <f t="shared" si="3"/>
        <v>-8.8815933192543071</v>
      </c>
      <c r="H41" s="23">
        <f t="shared" si="4"/>
        <v>8.8815933192543071</v>
      </c>
      <c r="I41" s="23">
        <f t="shared" si="5"/>
        <v>78.882699888622739</v>
      </c>
      <c r="J41" s="23">
        <f t="shared" si="6"/>
        <v>1.6060747412756433E-2</v>
      </c>
    </row>
    <row r="42" spans="1:10" x14ac:dyDescent="0.25">
      <c r="A42" s="19">
        <v>41</v>
      </c>
      <c r="B42" s="20">
        <v>42125</v>
      </c>
      <c r="C42" s="19">
        <v>531.9</v>
      </c>
      <c r="D42" s="22">
        <f t="shared" si="0"/>
        <v>551.86232647590418</v>
      </c>
      <c r="E42" s="22">
        <f t="shared" si="1"/>
        <v>-4.2504828843184788</v>
      </c>
      <c r="F42" s="22">
        <f t="shared" si="2"/>
        <v>556.85290809488026</v>
      </c>
      <c r="G42" s="23">
        <f t="shared" si="3"/>
        <v>-24.952908094880286</v>
      </c>
      <c r="H42" s="23">
        <f t="shared" si="4"/>
        <v>24.952908094880286</v>
      </c>
      <c r="I42" s="23">
        <f t="shared" si="5"/>
        <v>622.64762239154209</v>
      </c>
      <c r="J42" s="23">
        <f t="shared" si="6"/>
        <v>4.6912780776236673E-2</v>
      </c>
    </row>
    <row r="43" spans="1:10" x14ac:dyDescent="0.25">
      <c r="A43" s="19">
        <v>42</v>
      </c>
      <c r="B43" s="20">
        <v>42156</v>
      </c>
      <c r="C43" s="19">
        <v>510.9</v>
      </c>
      <c r="D43" s="22">
        <f t="shared" si="0"/>
        <v>540.26947487326856</v>
      </c>
      <c r="E43" s="22">
        <f t="shared" si="1"/>
        <v>-5.7189566279819068</v>
      </c>
      <c r="F43" s="22">
        <f t="shared" si="2"/>
        <v>547.61184359158574</v>
      </c>
      <c r="G43" s="23">
        <f t="shared" si="3"/>
        <v>-36.711843591585762</v>
      </c>
      <c r="H43" s="23">
        <f t="shared" si="4"/>
        <v>36.711843591585762</v>
      </c>
      <c r="I43" s="23">
        <f t="shared" si="5"/>
        <v>1347.7594598930566</v>
      </c>
      <c r="J43" s="23">
        <f t="shared" si="6"/>
        <v>7.1857200218410189E-2</v>
      </c>
    </row>
    <row r="44" spans="1:10" x14ac:dyDescent="0.25">
      <c r="A44" s="19">
        <v>43</v>
      </c>
      <c r="B44" s="20">
        <v>42186</v>
      </c>
      <c r="C44" s="19">
        <v>501.8</v>
      </c>
      <c r="D44" s="22">
        <f t="shared" si="0"/>
        <v>528.00041459622935</v>
      </c>
      <c r="E44" s="22">
        <f t="shared" si="1"/>
        <v>-7.0289773577933694</v>
      </c>
      <c r="F44" s="22">
        <f t="shared" si="2"/>
        <v>534.55051824528664</v>
      </c>
      <c r="G44" s="23">
        <f t="shared" si="3"/>
        <v>-32.750518245286628</v>
      </c>
      <c r="H44" s="23">
        <f t="shared" si="4"/>
        <v>32.750518245286628</v>
      </c>
      <c r="I44" s="23">
        <f t="shared" si="5"/>
        <v>1072.5964453348522</v>
      </c>
      <c r="J44" s="23">
        <f t="shared" si="6"/>
        <v>6.5266078607585945E-2</v>
      </c>
    </row>
    <row r="45" spans="1:10" x14ac:dyDescent="0.25">
      <c r="A45" s="19">
        <v>44</v>
      </c>
      <c r="B45" s="20">
        <v>42217</v>
      </c>
      <c r="C45" s="19">
        <v>506.3</v>
      </c>
      <c r="D45" s="22">
        <f t="shared" si="0"/>
        <v>518.0371497907488</v>
      </c>
      <c r="E45" s="22">
        <f t="shared" si="1"/>
        <v>-7.615834847330806</v>
      </c>
      <c r="F45" s="22">
        <f t="shared" si="2"/>
        <v>520.97143723843601</v>
      </c>
      <c r="G45" s="23">
        <f t="shared" si="3"/>
        <v>-14.671437238435999</v>
      </c>
      <c r="H45" s="23">
        <f t="shared" si="4"/>
        <v>14.671437238435999</v>
      </c>
      <c r="I45" s="23">
        <f t="shared" si="5"/>
        <v>215.25107064136654</v>
      </c>
      <c r="J45" s="23">
        <f t="shared" si="6"/>
        <v>2.897775476681019E-2</v>
      </c>
    </row>
    <row r="46" spans="1:10" x14ac:dyDescent="0.25">
      <c r="A46" s="19">
        <v>45</v>
      </c>
      <c r="B46" s="20">
        <v>42248</v>
      </c>
      <c r="C46" s="19">
        <v>513.20000000000005</v>
      </c>
      <c r="D46" s="22">
        <f t="shared" si="0"/>
        <v>510.97705195473441</v>
      </c>
      <c r="E46" s="22">
        <f t="shared" si="1"/>
        <v>-7.5046874450675238</v>
      </c>
      <c r="F46" s="22">
        <f t="shared" si="2"/>
        <v>510.421314943418</v>
      </c>
      <c r="G46" s="23">
        <f t="shared" si="3"/>
        <v>2.7786850565820487</v>
      </c>
      <c r="H46" s="23">
        <f t="shared" si="4"/>
        <v>2.7786850565820487</v>
      </c>
      <c r="I46" s="23">
        <f t="shared" si="5"/>
        <v>7.7210906436723832</v>
      </c>
      <c r="J46" s="23">
        <f t="shared" si="6"/>
        <v>5.414429182739767E-3</v>
      </c>
    </row>
    <row r="47" spans="1:10" x14ac:dyDescent="0.25">
      <c r="A47" s="19">
        <v>46</v>
      </c>
      <c r="B47" s="20">
        <v>42278</v>
      </c>
      <c r="C47" s="19">
        <v>523.5</v>
      </c>
      <c r="D47" s="22">
        <f t="shared" si="0"/>
        <v>507.47789160773351</v>
      </c>
      <c r="E47" s="22">
        <f t="shared" si="1"/>
        <v>-6.7035820254541978</v>
      </c>
      <c r="F47" s="22">
        <f t="shared" si="2"/>
        <v>503.47236450966687</v>
      </c>
      <c r="G47" s="23">
        <f t="shared" si="3"/>
        <v>20.027635490333125</v>
      </c>
      <c r="H47" s="23">
        <f t="shared" si="4"/>
        <v>20.027635490333125</v>
      </c>
      <c r="I47" s="23">
        <f t="shared" si="5"/>
        <v>401.10618333365096</v>
      </c>
      <c r="J47" s="23">
        <f t="shared" si="6"/>
        <v>3.8257183362622973E-2</v>
      </c>
    </row>
    <row r="48" spans="1:10" x14ac:dyDescent="0.25">
      <c r="A48" s="19">
        <v>47</v>
      </c>
      <c r="B48" s="20">
        <v>42309</v>
      </c>
      <c r="C48" s="19">
        <v>521.70000000000005</v>
      </c>
      <c r="D48" s="22">
        <f t="shared" si="0"/>
        <v>504.95944766582352</v>
      </c>
      <c r="E48" s="22">
        <f t="shared" si="1"/>
        <v>-5.8665544087453565</v>
      </c>
      <c r="F48" s="22">
        <f t="shared" si="2"/>
        <v>500.77430958227933</v>
      </c>
      <c r="G48" s="23">
        <f t="shared" si="3"/>
        <v>20.925690417720716</v>
      </c>
      <c r="H48" s="23">
        <f t="shared" si="4"/>
        <v>20.925690417720716</v>
      </c>
      <c r="I48" s="23">
        <f t="shared" si="5"/>
        <v>437.88451945828859</v>
      </c>
      <c r="J48" s="23">
        <f t="shared" si="6"/>
        <v>4.0110581594250939E-2</v>
      </c>
    </row>
    <row r="49" spans="1:10" x14ac:dyDescent="0.25">
      <c r="A49" s="19">
        <v>48</v>
      </c>
      <c r="B49" s="20">
        <v>42339</v>
      </c>
      <c r="C49" s="19">
        <v>515.70000000000005</v>
      </c>
      <c r="D49" s="22">
        <f t="shared" si="0"/>
        <v>502.41431460566253</v>
      </c>
      <c r="E49" s="22">
        <f t="shared" si="1"/>
        <v>-5.2022701390284842</v>
      </c>
      <c r="F49" s="22">
        <f t="shared" si="2"/>
        <v>499.09289325707817</v>
      </c>
      <c r="G49" s="23">
        <f t="shared" si="3"/>
        <v>16.607106742921872</v>
      </c>
      <c r="H49" s="23">
        <f t="shared" si="4"/>
        <v>16.607106742921872</v>
      </c>
      <c r="I49" s="23">
        <f t="shared" si="5"/>
        <v>275.79599437080111</v>
      </c>
      <c r="J49" s="23">
        <f t="shared" si="6"/>
        <v>3.2203038089823291E-2</v>
      </c>
    </row>
    <row r="50" spans="1:10" x14ac:dyDescent="0.25">
      <c r="A50" s="19">
        <v>49</v>
      </c>
      <c r="B50" s="20">
        <v>42370</v>
      </c>
      <c r="C50" s="19">
        <v>518.1</v>
      </c>
      <c r="D50" s="22">
        <f t="shared" si="0"/>
        <v>501.38963557330726</v>
      </c>
      <c r="E50" s="22">
        <f t="shared" si="1"/>
        <v>-4.3667519176938407</v>
      </c>
      <c r="F50" s="22">
        <f t="shared" si="2"/>
        <v>497.21204446663404</v>
      </c>
      <c r="G50" s="23">
        <f t="shared" si="3"/>
        <v>20.887955533365982</v>
      </c>
      <c r="H50" s="23">
        <f t="shared" si="4"/>
        <v>20.887955533365982</v>
      </c>
      <c r="I50" s="23">
        <f t="shared" si="5"/>
        <v>436.30668636387458</v>
      </c>
      <c r="J50" s="23">
        <f t="shared" si="6"/>
        <v>4.0316455381906931E-2</v>
      </c>
    </row>
    <row r="51" spans="1:10" x14ac:dyDescent="0.25">
      <c r="A51" s="19">
        <v>50</v>
      </c>
      <c r="B51" s="20">
        <v>42401</v>
      </c>
      <c r="C51" s="19">
        <v>510.2</v>
      </c>
      <c r="D51" s="22">
        <f t="shared" si="0"/>
        <v>499.65830692449077</v>
      </c>
      <c r="E51" s="22">
        <f t="shared" si="1"/>
        <v>-3.8396672639183698</v>
      </c>
      <c r="F51" s="22">
        <f t="shared" si="2"/>
        <v>497.02288365561344</v>
      </c>
      <c r="G51" s="23">
        <f t="shared" si="3"/>
        <v>13.177116344386548</v>
      </c>
      <c r="H51" s="23">
        <f t="shared" si="4"/>
        <v>13.177116344386548</v>
      </c>
      <c r="I51" s="23">
        <f t="shared" si="5"/>
        <v>173.63639515349908</v>
      </c>
      <c r="J51" s="23">
        <f t="shared" si="6"/>
        <v>2.5827354653834865E-2</v>
      </c>
    </row>
    <row r="52" spans="1:10" x14ac:dyDescent="0.25">
      <c r="A52" s="19">
        <v>51</v>
      </c>
      <c r="B52" s="20">
        <v>42430</v>
      </c>
      <c r="C52" s="19">
        <v>500</v>
      </c>
      <c r="D52" s="22">
        <f t="shared" si="0"/>
        <v>496.65491172845793</v>
      </c>
      <c r="E52" s="22">
        <f t="shared" si="1"/>
        <v>-3.6724128503412641</v>
      </c>
      <c r="F52" s="22">
        <f t="shared" si="2"/>
        <v>495.81863966057239</v>
      </c>
      <c r="G52" s="23">
        <f t="shared" si="3"/>
        <v>4.1813603394276129</v>
      </c>
      <c r="H52" s="23">
        <f t="shared" si="4"/>
        <v>4.1813603394276129</v>
      </c>
      <c r="I52" s="23">
        <f t="shared" si="5"/>
        <v>17.483774288138203</v>
      </c>
      <c r="J52" s="23">
        <f t="shared" si="6"/>
        <v>8.3627206788552261E-3</v>
      </c>
    </row>
    <row r="53" spans="1:10" x14ac:dyDescent="0.25">
      <c r="A53" s="19">
        <v>52</v>
      </c>
      <c r="B53" s="20">
        <v>42461</v>
      </c>
      <c r="C53" s="19">
        <v>486.1</v>
      </c>
      <c r="D53" s="22">
        <f t="shared" si="0"/>
        <v>491.60599910249334</v>
      </c>
      <c r="E53" s="22">
        <f t="shared" si="1"/>
        <v>-3.9477128054659296</v>
      </c>
      <c r="F53" s="22">
        <f t="shared" si="2"/>
        <v>492.98249887811664</v>
      </c>
      <c r="G53" s="23">
        <f t="shared" si="3"/>
        <v>-6.8824988781166212</v>
      </c>
      <c r="H53" s="23">
        <f t="shared" si="4"/>
        <v>6.8824988781166212</v>
      </c>
      <c r="I53" s="23">
        <f t="shared" si="5"/>
        <v>47.368790807276547</v>
      </c>
      <c r="J53" s="23">
        <f t="shared" si="6"/>
        <v>1.4158607031714917E-2</v>
      </c>
    </row>
    <row r="54" spans="1:10" x14ac:dyDescent="0.25">
      <c r="A54" s="19">
        <v>53</v>
      </c>
      <c r="B54" s="20">
        <v>42491</v>
      </c>
      <c r="C54" s="19">
        <v>470.2</v>
      </c>
      <c r="D54" s="22">
        <f t="shared" si="0"/>
        <v>484.16662903762199</v>
      </c>
      <c r="E54" s="22">
        <f t="shared" si="1"/>
        <v>-4.6460442573470146</v>
      </c>
      <c r="F54" s="22">
        <f t="shared" si="2"/>
        <v>487.65828629702742</v>
      </c>
      <c r="G54" s="23">
        <f t="shared" si="3"/>
        <v>-17.458286297027428</v>
      </c>
      <c r="H54" s="23">
        <f t="shared" si="4"/>
        <v>17.458286297027428</v>
      </c>
      <c r="I54" s="23">
        <f t="shared" si="5"/>
        <v>304.79176042897564</v>
      </c>
      <c r="J54" s="23">
        <f t="shared" si="6"/>
        <v>3.7129490210607033E-2</v>
      </c>
    </row>
    <row r="55" spans="1:10" x14ac:dyDescent="0.25">
      <c r="A55" s="19">
        <v>54</v>
      </c>
      <c r="B55" s="20">
        <v>42522</v>
      </c>
      <c r="C55" s="19">
        <v>450.1</v>
      </c>
      <c r="D55" s="22">
        <f t="shared" si="0"/>
        <v>473.63646782422006</v>
      </c>
      <c r="E55" s="22">
        <f t="shared" si="1"/>
        <v>-5.8228676485579971</v>
      </c>
      <c r="F55" s="22">
        <f t="shared" si="2"/>
        <v>479.52058478027499</v>
      </c>
      <c r="G55" s="23">
        <f t="shared" si="3"/>
        <v>-29.420584780274964</v>
      </c>
      <c r="H55" s="23">
        <f t="shared" si="4"/>
        <v>29.420584780274964</v>
      </c>
      <c r="I55" s="23">
        <f t="shared" si="5"/>
        <v>865.57080881334684</v>
      </c>
      <c r="J55" s="23">
        <f t="shared" si="6"/>
        <v>6.5364551833536913E-2</v>
      </c>
    </row>
    <row r="56" spans="1:10" x14ac:dyDescent="0.25">
      <c r="A56" s="19">
        <v>55</v>
      </c>
      <c r="B56" s="20">
        <v>42552</v>
      </c>
      <c r="C56" s="19">
        <v>441</v>
      </c>
      <c r="D56" s="22">
        <f t="shared" si="0"/>
        <v>462.4508801405297</v>
      </c>
      <c r="E56" s="22">
        <f t="shared" si="1"/>
        <v>-6.8954116555844696</v>
      </c>
      <c r="F56" s="22">
        <f t="shared" si="2"/>
        <v>467.81360017566209</v>
      </c>
      <c r="G56" s="23">
        <f t="shared" si="3"/>
        <v>-26.813600175662089</v>
      </c>
      <c r="H56" s="23">
        <f t="shared" si="4"/>
        <v>26.813600175662089</v>
      </c>
      <c r="I56" s="23">
        <f t="shared" si="5"/>
        <v>718.96915438026599</v>
      </c>
      <c r="J56" s="23">
        <f t="shared" si="6"/>
        <v>6.0801814457283644E-2</v>
      </c>
    </row>
    <row r="57" spans="1:10" x14ac:dyDescent="0.25">
      <c r="A57" s="19">
        <v>56</v>
      </c>
      <c r="B57" s="20">
        <v>42583</v>
      </c>
      <c r="C57" s="19">
        <v>445.4</v>
      </c>
      <c r="D57" s="22">
        <f t="shared" si="0"/>
        <v>453.52437478795616</v>
      </c>
      <c r="E57" s="22">
        <f t="shared" si="1"/>
        <v>-7.3016303949822845</v>
      </c>
      <c r="F57" s="22">
        <f t="shared" si="2"/>
        <v>455.55546848494521</v>
      </c>
      <c r="G57" s="23">
        <f t="shared" si="3"/>
        <v>-10.155468484945231</v>
      </c>
      <c r="H57" s="23">
        <f t="shared" si="4"/>
        <v>10.155468484945231</v>
      </c>
      <c r="I57" s="23">
        <f t="shared" si="5"/>
        <v>103.1335401487158</v>
      </c>
      <c r="J57" s="23">
        <f t="shared" si="6"/>
        <v>2.2800782408947534E-2</v>
      </c>
    </row>
    <row r="58" spans="1:10" x14ac:dyDescent="0.25">
      <c r="A58" s="19">
        <v>57</v>
      </c>
      <c r="B58" s="20">
        <v>42614</v>
      </c>
      <c r="C58" s="19">
        <v>451.1</v>
      </c>
      <c r="D58" s="22">
        <f t="shared" si="0"/>
        <v>447.19819551437917</v>
      </c>
      <c r="E58" s="22">
        <f t="shared" si="1"/>
        <v>-7.1065401707012272</v>
      </c>
      <c r="F58" s="22">
        <f t="shared" si="2"/>
        <v>446.22274439297388</v>
      </c>
      <c r="G58" s="23">
        <f t="shared" si="3"/>
        <v>4.877255607026143</v>
      </c>
      <c r="H58" s="23">
        <f t="shared" si="4"/>
        <v>4.877255607026143</v>
      </c>
      <c r="I58" s="23">
        <f t="shared" si="5"/>
        <v>23.787622256267952</v>
      </c>
      <c r="J58" s="23">
        <f t="shared" si="6"/>
        <v>1.0811916663768881E-2</v>
      </c>
    </row>
    <row r="59" spans="1:10" x14ac:dyDescent="0.25">
      <c r="A59" s="19">
        <v>58</v>
      </c>
      <c r="B59" s="20">
        <v>42644</v>
      </c>
      <c r="C59" s="19">
        <v>458.4</v>
      </c>
      <c r="D59" s="22">
        <f t="shared" si="0"/>
        <v>443.75332427494237</v>
      </c>
      <c r="E59" s="22">
        <f t="shared" si="1"/>
        <v>-6.3742063844483408</v>
      </c>
      <c r="F59" s="22">
        <f t="shared" si="2"/>
        <v>440.09165534367793</v>
      </c>
      <c r="G59" s="23">
        <f t="shared" si="3"/>
        <v>18.308344656322049</v>
      </c>
      <c r="H59" s="23">
        <f t="shared" si="4"/>
        <v>18.308344656322049</v>
      </c>
      <c r="I59" s="23">
        <f t="shared" si="5"/>
        <v>335.19548405467611</v>
      </c>
      <c r="J59" s="23">
        <f t="shared" si="6"/>
        <v>3.9939669843634493E-2</v>
      </c>
    </row>
    <row r="60" spans="1:10" x14ac:dyDescent="0.25">
      <c r="A60" s="19">
        <v>59</v>
      </c>
      <c r="B60" s="20">
        <v>42675</v>
      </c>
      <c r="C60" s="19">
        <v>463</v>
      </c>
      <c r="D60" s="22">
        <f t="shared" si="0"/>
        <v>442.50329431239527</v>
      </c>
      <c r="E60" s="22">
        <f t="shared" si="1"/>
        <v>-5.349371100068093</v>
      </c>
      <c r="F60" s="22">
        <f t="shared" si="2"/>
        <v>437.37911789049406</v>
      </c>
      <c r="G60" s="23">
        <f t="shared" si="3"/>
        <v>25.620882109505942</v>
      </c>
      <c r="H60" s="23">
        <f t="shared" si="4"/>
        <v>25.620882109505942</v>
      </c>
      <c r="I60" s="23">
        <f t="shared" si="5"/>
        <v>656.42960006920168</v>
      </c>
      <c r="J60" s="23">
        <f t="shared" si="6"/>
        <v>5.5336678422259054E-2</v>
      </c>
    </row>
    <row r="61" spans="1:10" x14ac:dyDescent="0.25">
      <c r="A61" s="19">
        <v>60</v>
      </c>
      <c r="B61" s="20">
        <v>42705</v>
      </c>
      <c r="C61" s="19">
        <v>453.6</v>
      </c>
      <c r="D61" s="22">
        <f t="shared" si="0"/>
        <v>440.44313856986179</v>
      </c>
      <c r="E61" s="22">
        <f t="shared" si="1"/>
        <v>-4.6915280285611711</v>
      </c>
      <c r="F61" s="22">
        <f t="shared" si="2"/>
        <v>437.15392321232719</v>
      </c>
      <c r="G61" s="23">
        <f t="shared" si="3"/>
        <v>16.446076787672837</v>
      </c>
      <c r="H61" s="23">
        <f t="shared" si="4"/>
        <v>16.446076787672837</v>
      </c>
      <c r="I61" s="23">
        <f t="shared" si="5"/>
        <v>270.47344170603128</v>
      </c>
      <c r="J61" s="23">
        <f t="shared" si="6"/>
        <v>3.6256783041606781E-2</v>
      </c>
    </row>
    <row r="62" spans="1:10" x14ac:dyDescent="0.25">
      <c r="A62" s="19">
        <v>61</v>
      </c>
      <c r="B62" s="20">
        <v>42736</v>
      </c>
      <c r="C62" s="19">
        <v>453.9</v>
      </c>
      <c r="D62" s="22">
        <f t="shared" si="0"/>
        <v>439.38128843304048</v>
      </c>
      <c r="E62" s="22">
        <f t="shared" si="1"/>
        <v>-3.9655924502131983</v>
      </c>
      <c r="F62" s="22">
        <f t="shared" si="2"/>
        <v>435.75161054130064</v>
      </c>
      <c r="G62" s="23">
        <f t="shared" si="3"/>
        <v>18.148389458699342</v>
      </c>
      <c r="H62" s="23">
        <f t="shared" si="4"/>
        <v>18.148389458699342</v>
      </c>
      <c r="I62" s="23">
        <f t="shared" si="5"/>
        <v>329.36403994462938</v>
      </c>
      <c r="J62" s="23">
        <f t="shared" si="6"/>
        <v>3.998323299999855E-2</v>
      </c>
    </row>
    <row r="63" spans="1:10" x14ac:dyDescent="0.25">
      <c r="A63" s="19">
        <v>62</v>
      </c>
      <c r="B63" s="20">
        <v>42767</v>
      </c>
      <c r="C63" s="19">
        <v>452.3</v>
      </c>
      <c r="D63" s="22">
        <f t="shared" si="0"/>
        <v>438.79255678626191</v>
      </c>
      <c r="E63" s="22">
        <f t="shared" si="1"/>
        <v>-3.2902202895262724</v>
      </c>
      <c r="F63" s="22">
        <f t="shared" si="2"/>
        <v>435.41569598282729</v>
      </c>
      <c r="G63" s="23">
        <f t="shared" si="3"/>
        <v>16.884304017172724</v>
      </c>
      <c r="H63" s="23">
        <f t="shared" si="4"/>
        <v>16.884304017172724</v>
      </c>
      <c r="I63" s="23">
        <f t="shared" si="5"/>
        <v>285.07972214431499</v>
      </c>
      <c r="J63" s="23">
        <f t="shared" si="6"/>
        <v>3.7329878437260058E-2</v>
      </c>
    </row>
    <row r="64" spans="1:10" x14ac:dyDescent="0.25">
      <c r="A64" s="19">
        <v>63</v>
      </c>
      <c r="B64" s="20">
        <v>42795</v>
      </c>
      <c r="C64" s="19">
        <v>446</v>
      </c>
      <c r="D64" s="22">
        <f t="shared" si="0"/>
        <v>437.60186919738857</v>
      </c>
      <c r="E64" s="22">
        <f t="shared" si="1"/>
        <v>-2.8703137493956872</v>
      </c>
      <c r="F64" s="22">
        <f t="shared" si="2"/>
        <v>435.50233649673567</v>
      </c>
      <c r="G64" s="23">
        <f t="shared" si="3"/>
        <v>10.497663503264334</v>
      </c>
      <c r="H64" s="23">
        <f t="shared" si="4"/>
        <v>10.497663503264334</v>
      </c>
      <c r="I64" s="23">
        <f t="shared" si="5"/>
        <v>110.20093902776802</v>
      </c>
      <c r="J64" s="23">
        <f t="shared" si="6"/>
        <v>2.3537362114942454E-2</v>
      </c>
    </row>
    <row r="65" spans="1:10" x14ac:dyDescent="0.25">
      <c r="A65" s="19">
        <v>64</v>
      </c>
      <c r="B65" s="20">
        <v>42826</v>
      </c>
      <c r="C65" s="19">
        <v>425.8</v>
      </c>
      <c r="D65" s="22">
        <f t="shared" si="0"/>
        <v>432.94524435839435</v>
      </c>
      <c r="E65" s="22">
        <f t="shared" si="1"/>
        <v>-3.2275759673153934</v>
      </c>
      <c r="F65" s="22">
        <f t="shared" si="2"/>
        <v>434.73155544799289</v>
      </c>
      <c r="G65" s="23">
        <f t="shared" si="3"/>
        <v>-8.9315554479928778</v>
      </c>
      <c r="H65" s="23">
        <f t="shared" si="4"/>
        <v>8.9315554479928778</v>
      </c>
      <c r="I65" s="23">
        <f t="shared" si="5"/>
        <v>79.772682720571254</v>
      </c>
      <c r="J65" s="23">
        <f t="shared" si="6"/>
        <v>2.0975940460293278E-2</v>
      </c>
    </row>
    <row r="66" spans="1:10" x14ac:dyDescent="0.25">
      <c r="A66" s="19">
        <v>65</v>
      </c>
      <c r="B66" s="20">
        <v>42856</v>
      </c>
      <c r="C66" s="19">
        <v>409.5</v>
      </c>
      <c r="D66" s="22">
        <f t="shared" si="0"/>
        <v>425.67413471286318</v>
      </c>
      <c r="E66" s="22">
        <f t="shared" si="1"/>
        <v>-4.0362827029585491</v>
      </c>
      <c r="F66" s="22">
        <f t="shared" si="2"/>
        <v>429.71766839107897</v>
      </c>
      <c r="G66" s="23">
        <f t="shared" si="3"/>
        <v>-20.217668391078973</v>
      </c>
      <c r="H66" s="23">
        <f t="shared" si="4"/>
        <v>20.217668391078973</v>
      </c>
      <c r="I66" s="23">
        <f t="shared" si="5"/>
        <v>408.75411517163383</v>
      </c>
      <c r="J66" s="23">
        <f t="shared" si="6"/>
        <v>4.9371595582610436E-2</v>
      </c>
    </row>
    <row r="67" spans="1:10" x14ac:dyDescent="0.25">
      <c r="A67" s="19">
        <v>66</v>
      </c>
      <c r="B67" s="20">
        <v>42887</v>
      </c>
      <c r="C67" s="19">
        <v>391.4</v>
      </c>
      <c r="D67" s="22">
        <f t="shared" si="0"/>
        <v>415.59028160792377</v>
      </c>
      <c r="E67" s="22">
        <f t="shared" si="1"/>
        <v>-5.245796783354721</v>
      </c>
      <c r="F67" s="22">
        <f t="shared" si="2"/>
        <v>421.63785200990463</v>
      </c>
      <c r="G67" s="23">
        <f t="shared" si="3"/>
        <v>-30.237852009904657</v>
      </c>
      <c r="H67" s="23">
        <f t="shared" si="4"/>
        <v>30.237852009904657</v>
      </c>
      <c r="I67" s="23">
        <f t="shared" si="5"/>
        <v>914.32769417289512</v>
      </c>
      <c r="J67" s="23">
        <f t="shared" si="6"/>
        <v>7.7255625983404852E-2</v>
      </c>
    </row>
    <row r="68" spans="1:10" x14ac:dyDescent="0.25">
      <c r="A68" s="19">
        <v>67</v>
      </c>
      <c r="B68" s="20">
        <v>42917</v>
      </c>
      <c r="C68" s="19">
        <v>387.3</v>
      </c>
      <c r="D68" s="22">
        <f t="shared" ref="D68:D73" si="7">$M$1*C68+(1-$M$1)*F68</f>
        <v>405.73558785965531</v>
      </c>
      <c r="E68" s="22">
        <f t="shared" ref="E68:E73" si="8">$O$1*(D68-D67)+(1-$O$1)*E67</f>
        <v>-6.1675761763374695</v>
      </c>
      <c r="F68" s="22">
        <f t="shared" ref="F68:F73" si="9">D67+E67</f>
        <v>410.34448482456907</v>
      </c>
      <c r="G68" s="23">
        <f t="shared" ref="G68:G82" si="10">C68-F68</f>
        <v>-23.044484824569054</v>
      </c>
      <c r="H68" s="23">
        <f t="shared" ref="H68:H82" si="11">ABS(G68)</f>
        <v>23.044484824569054</v>
      </c>
      <c r="I68" s="23">
        <f t="shared" ref="I68:I82" si="12">G68^2</f>
        <v>531.04828082979338</v>
      </c>
      <c r="J68" s="23">
        <f t="shared" ref="J68:J82" si="13">H68/ABS(C68)</f>
        <v>5.9500348114043512E-2</v>
      </c>
    </row>
    <row r="69" spans="1:10" x14ac:dyDescent="0.25">
      <c r="A69" s="19">
        <v>68</v>
      </c>
      <c r="B69" s="20">
        <v>42948</v>
      </c>
      <c r="C69" s="19">
        <v>397.4</v>
      </c>
      <c r="D69" s="22">
        <f t="shared" si="7"/>
        <v>399.13440934665431</v>
      </c>
      <c r="E69" s="22">
        <f t="shared" si="8"/>
        <v>-6.2542966436701768</v>
      </c>
      <c r="F69" s="22">
        <f t="shared" si="9"/>
        <v>399.56801168331782</v>
      </c>
      <c r="G69" s="23">
        <f t="shared" si="10"/>
        <v>-2.1680116833178431</v>
      </c>
      <c r="H69" s="23">
        <f t="shared" si="11"/>
        <v>2.1680116833178431</v>
      </c>
      <c r="I69" s="23">
        <f t="shared" si="12"/>
        <v>4.7002746590026678</v>
      </c>
      <c r="J69" s="23">
        <f t="shared" si="13"/>
        <v>5.4554898925964854E-3</v>
      </c>
    </row>
    <row r="70" spans="1:10" x14ac:dyDescent="0.25">
      <c r="A70" s="19">
        <v>69</v>
      </c>
      <c r="B70" s="20">
        <v>42979</v>
      </c>
      <c r="C70" s="19">
        <v>400.4</v>
      </c>
      <c r="D70" s="22">
        <f t="shared" si="7"/>
        <v>394.38409016238734</v>
      </c>
      <c r="E70" s="22">
        <f t="shared" si="8"/>
        <v>-5.9535011517895366</v>
      </c>
      <c r="F70" s="22">
        <f t="shared" si="9"/>
        <v>392.88011270298415</v>
      </c>
      <c r="G70" s="23">
        <f t="shared" si="10"/>
        <v>7.5198872970158277</v>
      </c>
      <c r="H70" s="23">
        <f t="shared" si="11"/>
        <v>7.5198872970158277</v>
      </c>
      <c r="I70" s="23">
        <f t="shared" si="12"/>
        <v>56.548704959820014</v>
      </c>
      <c r="J70" s="23">
        <f t="shared" si="13"/>
        <v>1.8780937305234335E-2</v>
      </c>
    </row>
    <row r="71" spans="1:10" x14ac:dyDescent="0.25">
      <c r="A71" s="19">
        <v>70</v>
      </c>
      <c r="B71" s="20">
        <v>43009</v>
      </c>
      <c r="C71" s="19">
        <v>415.1</v>
      </c>
      <c r="D71" s="22">
        <f t="shared" si="7"/>
        <v>393.76447120847831</v>
      </c>
      <c r="E71" s="22">
        <f t="shared" si="8"/>
        <v>-4.8867247122134341</v>
      </c>
      <c r="F71" s="22">
        <f t="shared" si="9"/>
        <v>388.43058901059783</v>
      </c>
      <c r="G71" s="23">
        <f t="shared" si="10"/>
        <v>26.669410989402195</v>
      </c>
      <c r="H71" s="23">
        <f t="shared" si="11"/>
        <v>26.669410989402195</v>
      </c>
      <c r="I71" s="23">
        <f t="shared" si="12"/>
        <v>711.25748252164658</v>
      </c>
      <c r="J71" s="23">
        <f t="shared" si="13"/>
        <v>6.4248159454112733E-2</v>
      </c>
    </row>
    <row r="72" spans="1:10" x14ac:dyDescent="0.25">
      <c r="A72" s="19">
        <v>71</v>
      </c>
      <c r="B72" s="20">
        <v>43040</v>
      </c>
      <c r="C72" s="19">
        <v>422.5</v>
      </c>
      <c r="D72" s="22">
        <f t="shared" si="7"/>
        <v>395.60219719701195</v>
      </c>
      <c r="E72" s="22">
        <f t="shared" si="8"/>
        <v>-3.5418345720640207</v>
      </c>
      <c r="F72" s="22">
        <f t="shared" si="9"/>
        <v>388.87774649626488</v>
      </c>
      <c r="G72" s="23">
        <f t="shared" si="10"/>
        <v>33.622253503735124</v>
      </c>
      <c r="H72" s="23">
        <f t="shared" si="11"/>
        <v>33.622253503735124</v>
      </c>
      <c r="I72" s="23">
        <f t="shared" si="12"/>
        <v>1130.4559306694289</v>
      </c>
      <c r="J72" s="23">
        <f t="shared" si="13"/>
        <v>7.95792982336926E-2</v>
      </c>
    </row>
    <row r="73" spans="1:10" x14ac:dyDescent="0.25">
      <c r="A73" s="48">
        <v>72</v>
      </c>
      <c r="B73" s="49">
        <v>43070</v>
      </c>
      <c r="C73" s="48">
        <v>418</v>
      </c>
      <c r="D73" s="50">
        <f t="shared" si="7"/>
        <v>397.24829009995835</v>
      </c>
      <c r="E73" s="50">
        <f t="shared" si="8"/>
        <v>-2.5042490770619352</v>
      </c>
      <c r="F73" s="50">
        <f t="shared" si="9"/>
        <v>392.06036262494791</v>
      </c>
      <c r="G73" s="51">
        <f t="shared" si="10"/>
        <v>25.939637375052087</v>
      </c>
      <c r="H73" s="51">
        <f t="shared" si="11"/>
        <v>25.939637375052087</v>
      </c>
      <c r="I73" s="51">
        <f t="shared" si="12"/>
        <v>672.86478714919906</v>
      </c>
      <c r="J73" s="51">
        <f t="shared" si="13"/>
        <v>6.205654874414375E-2</v>
      </c>
    </row>
    <row r="74" spans="1:10" ht="16.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0" x14ac:dyDescent="0.25">
      <c r="A75" s="24">
        <v>73</v>
      </c>
      <c r="B75" s="25">
        <v>43101</v>
      </c>
      <c r="C75" s="24">
        <v>422.9</v>
      </c>
      <c r="D75" s="26"/>
      <c r="E75" s="26"/>
      <c r="F75" s="26">
        <f>$D$73+$E$73*($A75-$A$73)</f>
        <v>394.7440410228964</v>
      </c>
      <c r="G75" s="26">
        <f t="shared" si="10"/>
        <v>28.15595897710358</v>
      </c>
      <c r="H75" s="26">
        <f t="shared" si="11"/>
        <v>28.15595897710358</v>
      </c>
      <c r="I75" s="26">
        <f t="shared" si="12"/>
        <v>792.75802592033972</v>
      </c>
      <c r="J75" s="26">
        <f t="shared" si="13"/>
        <v>6.6578290321833961E-2</v>
      </c>
    </row>
    <row r="76" spans="1:10" x14ac:dyDescent="0.25">
      <c r="A76" s="24">
        <v>74</v>
      </c>
      <c r="B76" s="25">
        <v>43132</v>
      </c>
      <c r="C76" s="24">
        <v>418.2</v>
      </c>
      <c r="D76" s="26"/>
      <c r="E76" s="26"/>
      <c r="F76" s="26">
        <f t="shared" ref="F76:F82" si="14">$D$73+$E$73*($A76-$A$73)</f>
        <v>392.2397919458345</v>
      </c>
      <c r="G76" s="26">
        <f t="shared" si="10"/>
        <v>25.960208054165491</v>
      </c>
      <c r="H76" s="26">
        <f t="shared" si="11"/>
        <v>25.960208054165491</v>
      </c>
      <c r="I76" s="26">
        <f t="shared" si="12"/>
        <v>673.9324022155588</v>
      </c>
      <c r="J76" s="26">
        <f t="shared" si="13"/>
        <v>6.2076059431290034E-2</v>
      </c>
    </row>
    <row r="77" spans="1:10" x14ac:dyDescent="0.25">
      <c r="A77" s="24">
        <v>75</v>
      </c>
      <c r="B77" s="25">
        <v>43160</v>
      </c>
      <c r="C77" s="24">
        <v>411.5</v>
      </c>
      <c r="D77" s="26"/>
      <c r="E77" s="26"/>
      <c r="F77" s="26">
        <f t="shared" si="14"/>
        <v>389.73554286877254</v>
      </c>
      <c r="G77" s="26">
        <f t="shared" si="10"/>
        <v>21.764457131227459</v>
      </c>
      <c r="H77" s="26">
        <f t="shared" si="11"/>
        <v>21.764457131227459</v>
      </c>
      <c r="I77" s="26">
        <f t="shared" si="12"/>
        <v>473.69159421703779</v>
      </c>
      <c r="J77" s="26">
        <f t="shared" si="13"/>
        <v>5.2890539808572196E-2</v>
      </c>
    </row>
    <row r="78" spans="1:10" x14ac:dyDescent="0.25">
      <c r="A78" s="24">
        <v>76</v>
      </c>
      <c r="B78" s="25">
        <v>43191</v>
      </c>
      <c r="C78" s="24">
        <v>398.9</v>
      </c>
      <c r="D78" s="26"/>
      <c r="E78" s="26"/>
      <c r="F78" s="26">
        <f t="shared" si="14"/>
        <v>387.23129379171064</v>
      </c>
      <c r="G78" s="26">
        <f t="shared" si="10"/>
        <v>11.668706208289336</v>
      </c>
      <c r="H78" s="26">
        <f t="shared" si="11"/>
        <v>11.668706208289336</v>
      </c>
      <c r="I78" s="26">
        <f t="shared" si="12"/>
        <v>136.15870457537011</v>
      </c>
      <c r="J78" s="26">
        <f t="shared" si="13"/>
        <v>2.9252209095736618E-2</v>
      </c>
    </row>
    <row r="79" spans="1:10" x14ac:dyDescent="0.25">
      <c r="A79" s="24">
        <v>77</v>
      </c>
      <c r="B79" s="25">
        <v>43221</v>
      </c>
      <c r="C79" s="24">
        <v>385.6</v>
      </c>
      <c r="D79" s="26"/>
      <c r="E79" s="26"/>
      <c r="F79" s="26">
        <f t="shared" si="14"/>
        <v>384.72704471464868</v>
      </c>
      <c r="G79" s="26">
        <f t="shared" si="10"/>
        <v>0.87295528535133826</v>
      </c>
      <c r="H79" s="26">
        <f t="shared" si="11"/>
        <v>0.87295528535133826</v>
      </c>
      <c r="I79" s="26">
        <f t="shared" si="12"/>
        <v>0.76205093022283643</v>
      </c>
      <c r="J79" s="26">
        <f t="shared" si="13"/>
        <v>2.2638881881518109E-3</v>
      </c>
    </row>
    <row r="80" spans="1:10" x14ac:dyDescent="0.25">
      <c r="A80" s="24">
        <v>78</v>
      </c>
      <c r="B80" s="25">
        <v>43252</v>
      </c>
      <c r="C80" s="24">
        <v>370.2</v>
      </c>
      <c r="D80" s="26"/>
      <c r="E80" s="26"/>
      <c r="F80" s="26">
        <f t="shared" si="14"/>
        <v>382.22279563758673</v>
      </c>
      <c r="G80" s="26">
        <f t="shared" si="10"/>
        <v>-12.022795637586739</v>
      </c>
      <c r="H80" s="26">
        <f t="shared" si="11"/>
        <v>12.022795637586739</v>
      </c>
      <c r="I80" s="26">
        <f t="shared" si="12"/>
        <v>144.54761494317472</v>
      </c>
      <c r="J80" s="26">
        <f t="shared" si="13"/>
        <v>3.2476487405690813E-2</v>
      </c>
    </row>
    <row r="81" spans="1:18" x14ac:dyDescent="0.25">
      <c r="A81" s="24">
        <v>79</v>
      </c>
      <c r="B81" s="25">
        <v>43282</v>
      </c>
      <c r="C81" s="24">
        <v>369.1</v>
      </c>
      <c r="D81" s="26"/>
      <c r="E81" s="26"/>
      <c r="F81" s="26">
        <f t="shared" si="14"/>
        <v>379.71854656052483</v>
      </c>
      <c r="G81" s="26">
        <f t="shared" si="10"/>
        <v>-10.618546560524805</v>
      </c>
      <c r="H81" s="26">
        <f t="shared" si="11"/>
        <v>10.618546560524805</v>
      </c>
      <c r="I81" s="26">
        <f t="shared" si="12"/>
        <v>112.75353105803318</v>
      </c>
      <c r="J81" s="26">
        <f t="shared" si="13"/>
        <v>2.8768752534610687E-2</v>
      </c>
    </row>
    <row r="82" spans="1:18" x14ac:dyDescent="0.25">
      <c r="A82" s="24">
        <v>80</v>
      </c>
      <c r="B82" s="25">
        <v>43313</v>
      </c>
      <c r="C82" s="24">
        <v>380.7</v>
      </c>
      <c r="D82" s="26"/>
      <c r="E82" s="26"/>
      <c r="F82" s="26">
        <f t="shared" si="14"/>
        <v>377.21429748346287</v>
      </c>
      <c r="G82" s="26">
        <f t="shared" si="10"/>
        <v>3.4857025165371169</v>
      </c>
      <c r="H82" s="26">
        <f t="shared" si="11"/>
        <v>3.4857025165371169</v>
      </c>
      <c r="I82" s="26">
        <f t="shared" si="12"/>
        <v>12.15012203379319</v>
      </c>
      <c r="J82" s="26">
        <f t="shared" si="13"/>
        <v>9.156034979083575E-3</v>
      </c>
    </row>
    <row r="83" spans="1:18" x14ac:dyDescent="0.25">
      <c r="A83" s="2"/>
      <c r="B83" s="2"/>
      <c r="C83" s="2"/>
      <c r="D83" s="27"/>
      <c r="E83" s="27"/>
      <c r="F83" s="27"/>
      <c r="G83" s="27"/>
      <c r="H83" s="27"/>
      <c r="I83" s="27"/>
      <c r="J83" s="27"/>
    </row>
    <row r="85" spans="1:18" x14ac:dyDescent="0.25">
      <c r="H85" s="46" t="s">
        <v>21</v>
      </c>
      <c r="I85" s="46"/>
      <c r="J85"/>
    </row>
    <row r="86" spans="1:18" x14ac:dyDescent="0.25">
      <c r="H86" s="9" t="s">
        <v>8</v>
      </c>
      <c r="I86" s="9" t="s">
        <v>9</v>
      </c>
      <c r="J86" s="9" t="s">
        <v>10</v>
      </c>
    </row>
    <row r="87" spans="1:18" x14ac:dyDescent="0.25">
      <c r="H87" s="10">
        <f>AVERAGE(H3:H73)</f>
        <v>16.447874433424701</v>
      </c>
      <c r="I87" s="10">
        <f>AVERAGE(I3:I73)</f>
        <v>381.35312191601491</v>
      </c>
      <c r="J87" s="47">
        <f>AVERAGE(J3:J73)</f>
        <v>3.1477388152431951E-2</v>
      </c>
    </row>
    <row r="88" spans="1:18" x14ac:dyDescent="0.25">
      <c r="H88"/>
      <c r="I88"/>
      <c r="J88"/>
    </row>
    <row r="89" spans="1:18" x14ac:dyDescent="0.25">
      <c r="H89" s="46" t="s">
        <v>22</v>
      </c>
      <c r="I89" s="46"/>
      <c r="J89"/>
    </row>
    <row r="90" spans="1:18" x14ac:dyDescent="0.25">
      <c r="H90" s="9" t="s">
        <v>8</v>
      </c>
      <c r="I90" s="9" t="s">
        <v>9</v>
      </c>
      <c r="J90" s="9" t="s">
        <v>10</v>
      </c>
    </row>
    <row r="91" spans="1:18" x14ac:dyDescent="0.25">
      <c r="H91" s="10">
        <f>AVERAGE(H75:H82)</f>
        <v>14.318666296348233</v>
      </c>
      <c r="I91" s="10">
        <f>AVERAGE(I75:I82)</f>
        <v>293.34425573669131</v>
      </c>
      <c r="J91" s="47">
        <f>AVERAGE(J75:J82)</f>
        <v>3.5432782720621211E-2</v>
      </c>
    </row>
    <row r="94" spans="1:18" ht="16.5" thickBot="1" x14ac:dyDescent="0.3">
      <c r="A94" s="58" t="s">
        <v>23</v>
      </c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</row>
    <row r="95" spans="1:18" x14ac:dyDescent="0.25">
      <c r="A95" s="59" t="s">
        <v>24</v>
      </c>
      <c r="B95" s="60" t="s">
        <v>56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</row>
    <row r="96" spans="1:18" x14ac:dyDescent="0.25">
      <c r="A96" s="59"/>
      <c r="B96" s="60" t="s">
        <v>57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</row>
    <row r="97" spans="1:18" x14ac:dyDescent="0.25">
      <c r="A97" s="59" t="s">
        <v>25</v>
      </c>
      <c r="B97" s="60" t="s">
        <v>26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</row>
    <row r="98" spans="1:18" x14ac:dyDescent="0.25">
      <c r="A98" s="59" t="s">
        <v>27</v>
      </c>
      <c r="B98" s="60" t="s">
        <v>50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</row>
    <row r="99" spans="1:18" x14ac:dyDescent="0.25">
      <c r="A99" s="59" t="s">
        <v>28</v>
      </c>
      <c r="B99" s="60" t="s">
        <v>29</v>
      </c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P99" t="s">
        <v>44</v>
      </c>
      <c r="R99" t="s">
        <v>44</v>
      </c>
    </row>
    <row r="100" spans="1:18" x14ac:dyDescent="0.25">
      <c r="A100" s="59" t="s">
        <v>30</v>
      </c>
      <c r="B100" s="60" t="s">
        <v>31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</row>
    <row r="101" spans="1:18" x14ac:dyDescent="0.25">
      <c r="A101" s="60"/>
      <c r="B101" s="60" t="s">
        <v>32</v>
      </c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</row>
    <row r="102" spans="1:18" x14ac:dyDescent="0.25">
      <c r="A102" s="60" t="s">
        <v>33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</row>
    <row r="103" spans="1:18" x14ac:dyDescent="0.25">
      <c r="A103" s="60"/>
      <c r="B103" s="60" t="s">
        <v>39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</row>
    <row r="104" spans="1:18" x14ac:dyDescent="0.25">
      <c r="A104" s="79" t="s">
        <v>58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</row>
    <row r="105" spans="1:18" x14ac:dyDescent="0.25">
      <c r="D105"/>
      <c r="E105"/>
      <c r="F105"/>
      <c r="G105"/>
      <c r="H105"/>
      <c r="I105"/>
      <c r="J105"/>
    </row>
    <row r="106" spans="1:18" x14ac:dyDescent="0.25">
      <c r="D106"/>
      <c r="E106"/>
      <c r="F106"/>
      <c r="G106"/>
      <c r="H106"/>
      <c r="I106"/>
      <c r="J106"/>
    </row>
    <row r="107" spans="1:18" x14ac:dyDescent="0.25">
      <c r="D107"/>
      <c r="E107"/>
      <c r="F107"/>
      <c r="G107"/>
      <c r="H107"/>
      <c r="I107"/>
      <c r="J107"/>
    </row>
    <row r="108" spans="1:18" x14ac:dyDescent="0.25">
      <c r="D108"/>
      <c r="E108"/>
      <c r="F108"/>
      <c r="G108"/>
      <c r="H108"/>
      <c r="I108"/>
      <c r="J108"/>
    </row>
    <row r="109" spans="1:18" x14ac:dyDescent="0.25">
      <c r="D109"/>
      <c r="E109"/>
      <c r="F109"/>
      <c r="G109"/>
      <c r="H109"/>
      <c r="I109"/>
      <c r="J10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70" workbookViewId="0">
      <selection activeCell="E107" sqref="E107"/>
    </sheetView>
  </sheetViews>
  <sheetFormatPr baseColWidth="10" defaultColWidth="8.875" defaultRowHeight="15.75" x14ac:dyDescent="0.25"/>
  <cols>
    <col min="1" max="1" width="16.125" customWidth="1"/>
    <col min="4" max="4" width="10.125" bestFit="1" customWidth="1"/>
    <col min="5" max="5" width="9.875" customWidth="1"/>
    <col min="6" max="6" width="9.25" customWidth="1"/>
    <col min="7" max="7" width="11" customWidth="1"/>
    <col min="8" max="8" width="9.125" customWidth="1"/>
    <col min="11" max="11" width="10.625" bestFit="1" customWidth="1"/>
  </cols>
  <sheetData>
    <row r="1" spans="1:13" ht="16.5" thickBot="1" x14ac:dyDescent="0.3">
      <c r="A1" s="8" t="s">
        <v>1</v>
      </c>
      <c r="B1" s="8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J1" s="16" t="s">
        <v>19</v>
      </c>
      <c r="K1" s="35">
        <v>690.73920187793442</v>
      </c>
      <c r="L1" s="17" t="s">
        <v>20</v>
      </c>
      <c r="M1" s="36">
        <v>-3.9084941153771946</v>
      </c>
    </row>
    <row r="2" spans="1:13" x14ac:dyDescent="0.25">
      <c r="A2" s="37">
        <v>1</v>
      </c>
      <c r="B2" s="38">
        <v>40909</v>
      </c>
      <c r="C2" s="39">
        <v>633.20000000000005</v>
      </c>
      <c r="D2" s="40">
        <f>$K$1+A2*$M$1</f>
        <v>686.83070776255727</v>
      </c>
      <c r="E2" s="41">
        <f>C2-D2</f>
        <v>-53.630707762557222</v>
      </c>
      <c r="F2" s="41">
        <f>ABS(E2)</f>
        <v>53.630707762557222</v>
      </c>
      <c r="G2" s="41">
        <f>E2^2</f>
        <v>2876.2528151128154</v>
      </c>
      <c r="H2" s="41">
        <f>F2/ABS(C2)</f>
        <v>8.4697896024253344E-2</v>
      </c>
    </row>
    <row r="3" spans="1:13" x14ac:dyDescent="0.25">
      <c r="A3" s="37">
        <v>2</v>
      </c>
      <c r="B3" s="38">
        <v>40940</v>
      </c>
      <c r="C3" s="39">
        <v>641.9</v>
      </c>
      <c r="D3" s="40">
        <f t="shared" ref="D3:D66" si="0">$K$1+A3*$M$1</f>
        <v>682.92221364718</v>
      </c>
      <c r="E3" s="41">
        <f t="shared" ref="E3:E66" si="1">C3-D3</f>
        <v>-41.022213647180024</v>
      </c>
      <c r="F3" s="41">
        <f t="shared" ref="F3:F66" si="2">ABS(E3)</f>
        <v>41.022213647180024</v>
      </c>
      <c r="G3" s="41">
        <f t="shared" ref="G3:G66" si="3">E3^2</f>
        <v>1682.822012514883</v>
      </c>
      <c r="H3" s="41">
        <f t="shared" ref="H3:H66" si="4">F3/ABS(C3)</f>
        <v>6.3907483482131211E-2</v>
      </c>
    </row>
    <row r="4" spans="1:13" x14ac:dyDescent="0.25">
      <c r="A4" s="37">
        <v>3</v>
      </c>
      <c r="B4" s="38">
        <v>40969</v>
      </c>
      <c r="C4" s="39">
        <v>638.20000000000005</v>
      </c>
      <c r="D4" s="40">
        <f t="shared" si="0"/>
        <v>679.01371953180285</v>
      </c>
      <c r="E4" s="41">
        <f t="shared" si="1"/>
        <v>-40.813719531802803</v>
      </c>
      <c r="F4" s="41">
        <f t="shared" si="2"/>
        <v>40.813719531802803</v>
      </c>
      <c r="G4" s="41">
        <f t="shared" si="3"/>
        <v>1665.7597020206617</v>
      </c>
      <c r="H4" s="41">
        <f t="shared" si="4"/>
        <v>6.3951299799126921E-2</v>
      </c>
    </row>
    <row r="5" spans="1:13" x14ac:dyDescent="0.25">
      <c r="A5" s="37">
        <v>4</v>
      </c>
      <c r="B5" s="38">
        <v>41000</v>
      </c>
      <c r="C5" s="39">
        <v>635.70000000000005</v>
      </c>
      <c r="D5" s="40">
        <f t="shared" si="0"/>
        <v>675.1052254164257</v>
      </c>
      <c r="E5" s="41">
        <f t="shared" si="1"/>
        <v>-39.405225416425651</v>
      </c>
      <c r="F5" s="41">
        <f t="shared" si="2"/>
        <v>39.405225416425651</v>
      </c>
      <c r="G5" s="41">
        <f t="shared" si="3"/>
        <v>1552.7717901193182</v>
      </c>
      <c r="H5" s="41">
        <f t="shared" si="4"/>
        <v>6.1987140815519343E-2</v>
      </c>
    </row>
    <row r="6" spans="1:13" x14ac:dyDescent="0.25">
      <c r="A6" s="37">
        <v>5</v>
      </c>
      <c r="B6" s="38">
        <v>41030</v>
      </c>
      <c r="C6" s="39">
        <v>630.9</v>
      </c>
      <c r="D6" s="40">
        <f t="shared" si="0"/>
        <v>671.19673130104843</v>
      </c>
      <c r="E6" s="41">
        <f t="shared" si="1"/>
        <v>-40.296731301048453</v>
      </c>
      <c r="F6" s="41">
        <f t="shared" si="2"/>
        <v>40.296731301048453</v>
      </c>
      <c r="G6" s="41">
        <f t="shared" si="3"/>
        <v>1623.8265535488981</v>
      </c>
      <c r="H6" s="41">
        <f t="shared" si="4"/>
        <v>6.3871820099934154E-2</v>
      </c>
    </row>
    <row r="7" spans="1:13" x14ac:dyDescent="0.25">
      <c r="A7" s="37">
        <v>6</v>
      </c>
      <c r="B7" s="38">
        <v>41061</v>
      </c>
      <c r="C7" s="39">
        <v>615.6</v>
      </c>
      <c r="D7" s="40">
        <f t="shared" si="0"/>
        <v>667.28823718567128</v>
      </c>
      <c r="E7" s="41">
        <f t="shared" si="1"/>
        <v>-51.688237185671255</v>
      </c>
      <c r="F7" s="41">
        <f t="shared" si="2"/>
        <v>51.688237185671255</v>
      </c>
      <c r="G7" s="41">
        <f t="shared" si="3"/>
        <v>2671.6738633622085</v>
      </c>
      <c r="H7" s="41">
        <f t="shared" si="4"/>
        <v>8.39639980274062E-2</v>
      </c>
    </row>
    <row r="8" spans="1:13" x14ac:dyDescent="0.25">
      <c r="A8" s="37">
        <v>7</v>
      </c>
      <c r="B8" s="38">
        <v>41091</v>
      </c>
      <c r="C8" s="39">
        <v>614.79999999999995</v>
      </c>
      <c r="D8" s="40">
        <f t="shared" si="0"/>
        <v>663.37974307029401</v>
      </c>
      <c r="E8" s="41">
        <f t="shared" si="1"/>
        <v>-48.579743070294057</v>
      </c>
      <c r="F8" s="41">
        <f t="shared" si="2"/>
        <v>48.579743070294057</v>
      </c>
      <c r="G8" s="41">
        <f t="shared" si="3"/>
        <v>2359.9914367757833</v>
      </c>
      <c r="H8" s="41">
        <f t="shared" si="4"/>
        <v>7.9017148780569396E-2</v>
      </c>
    </row>
    <row r="9" spans="1:13" x14ac:dyDescent="0.25">
      <c r="A9" s="37">
        <v>8</v>
      </c>
      <c r="B9" s="38">
        <v>41122</v>
      </c>
      <c r="C9" s="39">
        <v>622.9</v>
      </c>
      <c r="D9" s="40">
        <f t="shared" si="0"/>
        <v>659.47124895491686</v>
      </c>
      <c r="E9" s="41">
        <f t="shared" si="1"/>
        <v>-36.571248954916882</v>
      </c>
      <c r="F9" s="41">
        <f t="shared" si="2"/>
        <v>36.571248954916882</v>
      </c>
      <c r="G9" s="41">
        <f t="shared" si="3"/>
        <v>1337.4562501225091</v>
      </c>
      <c r="H9" s="41">
        <f t="shared" si="4"/>
        <v>5.8711268188981994E-2</v>
      </c>
    </row>
    <row r="10" spans="1:13" x14ac:dyDescent="0.25">
      <c r="A10" s="37">
        <v>9</v>
      </c>
      <c r="B10" s="38">
        <v>41153</v>
      </c>
      <c r="C10" s="39">
        <v>632.5</v>
      </c>
      <c r="D10" s="40">
        <f t="shared" si="0"/>
        <v>655.56275483953971</v>
      </c>
      <c r="E10" s="41">
        <f t="shared" si="1"/>
        <v>-23.062754839539707</v>
      </c>
      <c r="F10" s="41">
        <f t="shared" si="2"/>
        <v>23.062754839539707</v>
      </c>
      <c r="G10" s="41">
        <f t="shared" si="3"/>
        <v>531.89066078871213</v>
      </c>
      <c r="H10" s="41">
        <f t="shared" si="4"/>
        <v>3.6462853501248546E-2</v>
      </c>
    </row>
    <row r="11" spans="1:13" x14ac:dyDescent="0.25">
      <c r="A11" s="37">
        <v>10</v>
      </c>
      <c r="B11" s="38">
        <v>41183</v>
      </c>
      <c r="C11" s="39">
        <v>646.29999999999995</v>
      </c>
      <c r="D11" s="40">
        <f t="shared" si="0"/>
        <v>651.65426072416244</v>
      </c>
      <c r="E11" s="41">
        <f t="shared" si="1"/>
        <v>-5.3542607241624864</v>
      </c>
      <c r="F11" s="41">
        <f t="shared" si="2"/>
        <v>5.3542607241624864</v>
      </c>
      <c r="G11" s="41">
        <f t="shared" si="3"/>
        <v>28.668107902308993</v>
      </c>
      <c r="H11" s="41">
        <f t="shared" si="4"/>
        <v>8.2844820117012018E-3</v>
      </c>
    </row>
    <row r="12" spans="1:13" x14ac:dyDescent="0.25">
      <c r="A12" s="37">
        <v>11</v>
      </c>
      <c r="B12" s="38">
        <v>41214</v>
      </c>
      <c r="C12" s="39">
        <v>652.1</v>
      </c>
      <c r="D12" s="40">
        <f t="shared" si="0"/>
        <v>647.74576660878529</v>
      </c>
      <c r="E12" s="41">
        <f t="shared" si="1"/>
        <v>4.3542333912147342</v>
      </c>
      <c r="F12" s="41">
        <f t="shared" si="2"/>
        <v>4.3542333912147342</v>
      </c>
      <c r="G12" s="41">
        <f t="shared" si="3"/>
        <v>18.959348425169363</v>
      </c>
      <c r="H12" s="41">
        <f t="shared" si="4"/>
        <v>6.677247954630784E-3</v>
      </c>
    </row>
    <row r="13" spans="1:13" x14ac:dyDescent="0.25">
      <c r="A13" s="37">
        <v>12</v>
      </c>
      <c r="B13" s="38">
        <v>41244</v>
      </c>
      <c r="C13" s="39">
        <v>647</v>
      </c>
      <c r="D13" s="40">
        <f t="shared" si="0"/>
        <v>643.83727249340814</v>
      </c>
      <c r="E13" s="41">
        <f t="shared" si="1"/>
        <v>3.1627275065918639</v>
      </c>
      <c r="F13" s="41">
        <f t="shared" si="2"/>
        <v>3.1627275065918639</v>
      </c>
      <c r="G13" s="41">
        <f t="shared" si="3"/>
        <v>10.002845280952789</v>
      </c>
      <c r="H13" s="41">
        <f t="shared" si="4"/>
        <v>4.8882959916412118E-3</v>
      </c>
    </row>
    <row r="14" spans="1:13" x14ac:dyDescent="0.25">
      <c r="A14" s="37">
        <v>13</v>
      </c>
      <c r="B14" s="38">
        <v>41275</v>
      </c>
      <c r="C14" s="39">
        <v>661.8</v>
      </c>
      <c r="D14" s="40">
        <f t="shared" si="0"/>
        <v>639.92877837803087</v>
      </c>
      <c r="E14" s="41">
        <f t="shared" si="1"/>
        <v>21.871221621969084</v>
      </c>
      <c r="F14" s="41">
        <f t="shared" si="2"/>
        <v>21.871221621969084</v>
      </c>
      <c r="G14" s="41">
        <f t="shared" si="3"/>
        <v>478.35033523728799</v>
      </c>
      <c r="H14" s="41">
        <f t="shared" si="4"/>
        <v>3.3048083442080822E-2</v>
      </c>
    </row>
    <row r="15" spans="1:13" x14ac:dyDescent="0.25">
      <c r="A15" s="37">
        <v>14</v>
      </c>
      <c r="B15" s="38">
        <v>41306</v>
      </c>
      <c r="C15" s="39">
        <v>665.2</v>
      </c>
      <c r="D15" s="40">
        <f t="shared" si="0"/>
        <v>636.02028426265372</v>
      </c>
      <c r="E15" s="41">
        <f t="shared" si="1"/>
        <v>29.179715737346328</v>
      </c>
      <c r="F15" s="41">
        <f t="shared" si="2"/>
        <v>29.179715737346328</v>
      </c>
      <c r="G15" s="41">
        <f t="shared" si="3"/>
        <v>851.45581051233694</v>
      </c>
      <c r="H15" s="41">
        <f t="shared" si="4"/>
        <v>4.3866078979774993E-2</v>
      </c>
    </row>
    <row r="16" spans="1:13" x14ac:dyDescent="0.25">
      <c r="A16" s="37">
        <v>15</v>
      </c>
      <c r="B16" s="38">
        <v>41334</v>
      </c>
      <c r="C16" s="39">
        <v>664.1</v>
      </c>
      <c r="D16" s="40">
        <f t="shared" si="0"/>
        <v>632.11179014727645</v>
      </c>
      <c r="E16" s="41">
        <f t="shared" si="1"/>
        <v>31.988209852723571</v>
      </c>
      <c r="F16" s="41">
        <f t="shared" si="2"/>
        <v>31.988209852723571</v>
      </c>
      <c r="G16" s="41">
        <f t="shared" si="3"/>
        <v>1023.2455695818813</v>
      </c>
      <c r="H16" s="41">
        <f t="shared" si="4"/>
        <v>4.816776065761718E-2</v>
      </c>
    </row>
    <row r="17" spans="1:8" x14ac:dyDescent="0.25">
      <c r="A17" s="37">
        <v>16</v>
      </c>
      <c r="B17" s="38">
        <v>41365</v>
      </c>
      <c r="C17" s="39">
        <v>657</v>
      </c>
      <c r="D17" s="40">
        <f t="shared" si="0"/>
        <v>628.2032960318993</v>
      </c>
      <c r="E17" s="41">
        <f t="shared" si="1"/>
        <v>28.796703968100701</v>
      </c>
      <c r="F17" s="41">
        <f t="shared" si="2"/>
        <v>28.796703968100701</v>
      </c>
      <c r="G17" s="41">
        <f t="shared" si="3"/>
        <v>829.25015942642665</v>
      </c>
      <c r="H17" s="41">
        <f t="shared" si="4"/>
        <v>4.3830599647033029E-2</v>
      </c>
    </row>
    <row r="18" spans="1:8" x14ac:dyDescent="0.25">
      <c r="A18" s="37">
        <v>17</v>
      </c>
      <c r="B18" s="38">
        <v>41395</v>
      </c>
      <c r="C18" s="39">
        <v>642.20000000000005</v>
      </c>
      <c r="D18" s="40">
        <f t="shared" si="0"/>
        <v>624.29480191652215</v>
      </c>
      <c r="E18" s="41">
        <f t="shared" si="1"/>
        <v>17.905198083477899</v>
      </c>
      <c r="F18" s="41">
        <f t="shared" si="2"/>
        <v>17.905198083477899</v>
      </c>
      <c r="G18" s="41">
        <f t="shared" si="3"/>
        <v>320.59611840858059</v>
      </c>
      <c r="H18" s="41">
        <f t="shared" si="4"/>
        <v>2.7881030961504044E-2</v>
      </c>
    </row>
    <row r="19" spans="1:8" x14ac:dyDescent="0.25">
      <c r="A19" s="37">
        <v>18</v>
      </c>
      <c r="B19" s="38">
        <v>41426</v>
      </c>
      <c r="C19" s="39">
        <v>617.29999999999995</v>
      </c>
      <c r="D19" s="40">
        <f t="shared" si="0"/>
        <v>620.38630780114488</v>
      </c>
      <c r="E19" s="41">
        <f t="shared" si="1"/>
        <v>-3.0863078011449261</v>
      </c>
      <c r="F19" s="41">
        <f t="shared" si="2"/>
        <v>3.0863078011449261</v>
      </c>
      <c r="G19" s="41">
        <f t="shared" si="3"/>
        <v>9.5252958434080295</v>
      </c>
      <c r="H19" s="41">
        <f t="shared" si="4"/>
        <v>4.9996886459499857E-3</v>
      </c>
    </row>
    <row r="20" spans="1:8" x14ac:dyDescent="0.25">
      <c r="A20" s="37">
        <v>19</v>
      </c>
      <c r="B20" s="38">
        <v>41456</v>
      </c>
      <c r="C20" s="39">
        <v>610.4</v>
      </c>
      <c r="D20" s="40">
        <f t="shared" si="0"/>
        <v>616.47781368576773</v>
      </c>
      <c r="E20" s="41">
        <f t="shared" si="1"/>
        <v>-6.0778136857677509</v>
      </c>
      <c r="F20" s="41">
        <f t="shared" si="2"/>
        <v>6.0778136857677509</v>
      </c>
      <c r="G20" s="41">
        <f t="shared" si="3"/>
        <v>36.939819198905774</v>
      </c>
      <c r="H20" s="41">
        <f t="shared" si="4"/>
        <v>9.957099747325936E-3</v>
      </c>
    </row>
    <row r="21" spans="1:8" x14ac:dyDescent="0.25">
      <c r="A21" s="37">
        <v>20</v>
      </c>
      <c r="B21" s="38">
        <v>41487</v>
      </c>
      <c r="C21" s="39">
        <v>611.70000000000005</v>
      </c>
      <c r="D21" s="40">
        <f t="shared" si="0"/>
        <v>612.56931957039058</v>
      </c>
      <c r="E21" s="41">
        <f t="shared" si="1"/>
        <v>-0.86931957039053032</v>
      </c>
      <c r="F21" s="41">
        <f t="shared" si="2"/>
        <v>0.86931957039053032</v>
      </c>
      <c r="G21" s="41">
        <f t="shared" si="3"/>
        <v>0.75571651546397622</v>
      </c>
      <c r="H21" s="41">
        <f t="shared" si="4"/>
        <v>1.4211534582156779E-3</v>
      </c>
    </row>
    <row r="22" spans="1:8" x14ac:dyDescent="0.25">
      <c r="A22" s="37">
        <v>21</v>
      </c>
      <c r="B22" s="38">
        <v>41518</v>
      </c>
      <c r="C22" s="39">
        <v>620.9</v>
      </c>
      <c r="D22" s="40">
        <f t="shared" si="0"/>
        <v>608.66082545501331</v>
      </c>
      <c r="E22" s="41">
        <f t="shared" si="1"/>
        <v>12.239174544986668</v>
      </c>
      <c r="F22" s="41">
        <f t="shared" si="2"/>
        <v>12.239174544986668</v>
      </c>
      <c r="G22" s="41">
        <f t="shared" si="3"/>
        <v>149.79739354264959</v>
      </c>
      <c r="H22" s="41">
        <f t="shared" si="4"/>
        <v>1.9711989925892525E-2</v>
      </c>
    </row>
    <row r="23" spans="1:8" x14ac:dyDescent="0.25">
      <c r="A23" s="37">
        <v>22</v>
      </c>
      <c r="B23" s="38">
        <v>41548</v>
      </c>
      <c r="C23" s="39">
        <v>633.79999999999995</v>
      </c>
      <c r="D23" s="40">
        <f t="shared" si="0"/>
        <v>604.75233133963616</v>
      </c>
      <c r="E23" s="41">
        <f t="shared" si="1"/>
        <v>29.047668660363797</v>
      </c>
      <c r="F23" s="41">
        <f t="shared" si="2"/>
        <v>29.047668660363797</v>
      </c>
      <c r="G23" s="41">
        <f t="shared" si="3"/>
        <v>843.76705460228106</v>
      </c>
      <c r="H23" s="41">
        <f t="shared" si="4"/>
        <v>4.5830969801773112E-2</v>
      </c>
    </row>
    <row r="24" spans="1:8" x14ac:dyDescent="0.25">
      <c r="A24" s="37">
        <v>23</v>
      </c>
      <c r="B24" s="38">
        <v>41579</v>
      </c>
      <c r="C24" s="39">
        <v>638.29999999999995</v>
      </c>
      <c r="D24" s="40">
        <f t="shared" si="0"/>
        <v>600.843837224259</v>
      </c>
      <c r="E24" s="41">
        <f t="shared" si="1"/>
        <v>37.45616277574095</v>
      </c>
      <c r="F24" s="41">
        <f t="shared" si="2"/>
        <v>37.45616277574095</v>
      </c>
      <c r="G24" s="41">
        <f t="shared" si="3"/>
        <v>1402.9641298828019</v>
      </c>
      <c r="H24" s="41">
        <f t="shared" si="4"/>
        <v>5.8681126078240567E-2</v>
      </c>
    </row>
    <row r="25" spans="1:8" x14ac:dyDescent="0.25">
      <c r="A25" s="37">
        <v>24</v>
      </c>
      <c r="B25" s="38">
        <v>41609</v>
      </c>
      <c r="C25" s="39">
        <v>624.9</v>
      </c>
      <c r="D25" s="40">
        <f t="shared" si="0"/>
        <v>596.93534310888174</v>
      </c>
      <c r="E25" s="41">
        <f t="shared" si="1"/>
        <v>27.964656891118238</v>
      </c>
      <c r="F25" s="41">
        <f t="shared" si="2"/>
        <v>27.964656891118238</v>
      </c>
      <c r="G25" s="41">
        <f t="shared" si="3"/>
        <v>782.02203503796682</v>
      </c>
      <c r="H25" s="41">
        <f t="shared" si="4"/>
        <v>4.4750611123568956E-2</v>
      </c>
    </row>
    <row r="26" spans="1:8" x14ac:dyDescent="0.25">
      <c r="A26" s="37">
        <v>25</v>
      </c>
      <c r="B26" s="38">
        <v>41640</v>
      </c>
      <c r="C26" s="39">
        <v>633.9</v>
      </c>
      <c r="D26" s="40">
        <f t="shared" si="0"/>
        <v>593.02684899350459</v>
      </c>
      <c r="E26" s="41">
        <f t="shared" si="1"/>
        <v>40.873151006495391</v>
      </c>
      <c r="F26" s="41">
        <f t="shared" si="2"/>
        <v>40.873151006495391</v>
      </c>
      <c r="G26" s="41">
        <f t="shared" si="3"/>
        <v>1670.6144731997751</v>
      </c>
      <c r="H26" s="41">
        <f t="shared" si="4"/>
        <v>6.4478862606870788E-2</v>
      </c>
    </row>
    <row r="27" spans="1:8" x14ac:dyDescent="0.25">
      <c r="A27" s="37">
        <v>26</v>
      </c>
      <c r="B27" s="38">
        <v>41671</v>
      </c>
      <c r="C27" s="39">
        <v>629.6</v>
      </c>
      <c r="D27" s="40">
        <f t="shared" si="0"/>
        <v>589.11835487812732</v>
      </c>
      <c r="E27" s="41">
        <f t="shared" si="1"/>
        <v>40.481645121872702</v>
      </c>
      <c r="F27" s="41">
        <f t="shared" si="2"/>
        <v>40.481645121872702</v>
      </c>
      <c r="G27" s="41">
        <f t="shared" si="3"/>
        <v>1638.76359177324</v>
      </c>
      <c r="H27" s="41">
        <f t="shared" si="4"/>
        <v>6.4297403306659312E-2</v>
      </c>
    </row>
    <row r="28" spans="1:8" x14ac:dyDescent="0.25">
      <c r="A28" s="37">
        <v>27</v>
      </c>
      <c r="B28" s="38">
        <v>41699</v>
      </c>
      <c r="C28" s="39">
        <v>624.5</v>
      </c>
      <c r="D28" s="40">
        <f t="shared" si="0"/>
        <v>585.20986076275017</v>
      </c>
      <c r="E28" s="41">
        <f t="shared" si="1"/>
        <v>39.290139237249832</v>
      </c>
      <c r="F28" s="41">
        <f t="shared" si="2"/>
        <v>39.290139237249832</v>
      </c>
      <c r="G28" s="41">
        <f t="shared" si="3"/>
        <v>1543.7150412824788</v>
      </c>
      <c r="H28" s="41">
        <f t="shared" si="4"/>
        <v>6.2914554423138244E-2</v>
      </c>
    </row>
    <row r="29" spans="1:8" x14ac:dyDescent="0.25">
      <c r="A29" s="37">
        <v>28</v>
      </c>
      <c r="B29" s="38">
        <v>41730</v>
      </c>
      <c r="C29" s="39">
        <v>611.79999999999995</v>
      </c>
      <c r="D29" s="40">
        <f t="shared" si="0"/>
        <v>581.30136664737302</v>
      </c>
      <c r="E29" s="41">
        <f t="shared" si="1"/>
        <v>30.498633352626939</v>
      </c>
      <c r="F29" s="41">
        <f t="shared" si="2"/>
        <v>30.498633352626939</v>
      </c>
      <c r="G29" s="41">
        <f t="shared" si="3"/>
        <v>930.1666363779683</v>
      </c>
      <c r="H29" s="41">
        <f t="shared" si="4"/>
        <v>4.9850659288373553E-2</v>
      </c>
    </row>
    <row r="30" spans="1:8" x14ac:dyDescent="0.25">
      <c r="A30" s="37">
        <v>29</v>
      </c>
      <c r="B30" s="38">
        <v>41760</v>
      </c>
      <c r="C30" s="39">
        <v>592.29999999999995</v>
      </c>
      <c r="D30" s="40">
        <f t="shared" si="0"/>
        <v>577.39287253199575</v>
      </c>
      <c r="E30" s="41">
        <f t="shared" si="1"/>
        <v>14.907127468004205</v>
      </c>
      <c r="F30" s="41">
        <f t="shared" si="2"/>
        <v>14.907127468004205</v>
      </c>
      <c r="G30" s="41">
        <f t="shared" si="3"/>
        <v>222.22244934732547</v>
      </c>
      <c r="H30" s="41">
        <f t="shared" si="4"/>
        <v>2.5168204403181169E-2</v>
      </c>
    </row>
    <row r="31" spans="1:8" x14ac:dyDescent="0.25">
      <c r="A31" s="37">
        <v>30</v>
      </c>
      <c r="B31" s="38">
        <v>41791</v>
      </c>
      <c r="C31" s="39">
        <v>570.20000000000005</v>
      </c>
      <c r="D31" s="40">
        <f t="shared" si="0"/>
        <v>573.4843784166186</v>
      </c>
      <c r="E31" s="41">
        <f t="shared" si="1"/>
        <v>-3.2843784166185515</v>
      </c>
      <c r="F31" s="41">
        <f t="shared" si="2"/>
        <v>3.2843784166185515</v>
      </c>
      <c r="G31" s="41">
        <f t="shared" si="3"/>
        <v>10.787141583549783</v>
      </c>
      <c r="H31" s="41">
        <f t="shared" si="4"/>
        <v>5.7600463286891466E-3</v>
      </c>
    </row>
    <row r="32" spans="1:8" x14ac:dyDescent="0.25">
      <c r="A32" s="37">
        <v>31</v>
      </c>
      <c r="B32" s="38">
        <v>41821</v>
      </c>
      <c r="C32" s="39">
        <v>568.20000000000005</v>
      </c>
      <c r="D32" s="40">
        <f t="shared" si="0"/>
        <v>569.57588430124133</v>
      </c>
      <c r="E32" s="41">
        <f t="shared" si="1"/>
        <v>-1.3758843012412854</v>
      </c>
      <c r="F32" s="41">
        <f t="shared" si="2"/>
        <v>1.3758843012412854</v>
      </c>
      <c r="G32" s="41">
        <f t="shared" si="3"/>
        <v>1.8930576104022201</v>
      </c>
      <c r="H32" s="41">
        <f t="shared" si="4"/>
        <v>2.4214788828604106E-3</v>
      </c>
    </row>
    <row r="33" spans="1:8" x14ac:dyDescent="0.25">
      <c r="A33" s="37">
        <v>32</v>
      </c>
      <c r="B33" s="38">
        <v>41852</v>
      </c>
      <c r="C33" s="39">
        <v>571.6</v>
      </c>
      <c r="D33" s="40">
        <f t="shared" si="0"/>
        <v>565.66739018586418</v>
      </c>
      <c r="E33" s="41">
        <f t="shared" si="1"/>
        <v>5.9326098141358443</v>
      </c>
      <c r="F33" s="41">
        <f t="shared" si="2"/>
        <v>5.9326098141358443</v>
      </c>
      <c r="G33" s="41">
        <f t="shared" si="3"/>
        <v>35.195859206780938</v>
      </c>
      <c r="H33" s="41">
        <f t="shared" si="4"/>
        <v>1.037895348869112E-2</v>
      </c>
    </row>
    <row r="34" spans="1:8" x14ac:dyDescent="0.25">
      <c r="A34" s="37">
        <v>33</v>
      </c>
      <c r="B34" s="38">
        <v>41883</v>
      </c>
      <c r="C34" s="39">
        <v>575.79999999999995</v>
      </c>
      <c r="D34" s="40">
        <f t="shared" si="0"/>
        <v>561.75889607048703</v>
      </c>
      <c r="E34" s="41">
        <f t="shared" si="1"/>
        <v>14.041103929512929</v>
      </c>
      <c r="F34" s="41">
        <f t="shared" si="2"/>
        <v>14.041103929512929</v>
      </c>
      <c r="G34" s="41">
        <f t="shared" si="3"/>
        <v>197.15259955938339</v>
      </c>
      <c r="H34" s="41">
        <f t="shared" si="4"/>
        <v>2.4385383691408354E-2</v>
      </c>
    </row>
    <row r="35" spans="1:8" x14ac:dyDescent="0.25">
      <c r="A35" s="37">
        <v>34</v>
      </c>
      <c r="B35" s="38">
        <v>41913</v>
      </c>
      <c r="C35" s="39">
        <v>587.1</v>
      </c>
      <c r="D35" s="40">
        <f t="shared" si="0"/>
        <v>557.85040195510987</v>
      </c>
      <c r="E35" s="41">
        <f t="shared" si="1"/>
        <v>29.249598044890149</v>
      </c>
      <c r="F35" s="41">
        <f t="shared" si="2"/>
        <v>29.249598044890149</v>
      </c>
      <c r="G35" s="41">
        <f t="shared" si="3"/>
        <v>855.53898578764165</v>
      </c>
      <c r="H35" s="41">
        <f t="shared" si="4"/>
        <v>4.9820470183767923E-2</v>
      </c>
    </row>
    <row r="36" spans="1:8" x14ac:dyDescent="0.25">
      <c r="A36" s="37">
        <v>35</v>
      </c>
      <c r="B36" s="38">
        <v>41944</v>
      </c>
      <c r="C36" s="39">
        <v>581.70000000000005</v>
      </c>
      <c r="D36" s="40">
        <f t="shared" si="0"/>
        <v>553.94190783973261</v>
      </c>
      <c r="E36" s="41">
        <f t="shared" si="1"/>
        <v>27.758092160267438</v>
      </c>
      <c r="F36" s="41">
        <f t="shared" si="2"/>
        <v>27.758092160267438</v>
      </c>
      <c r="G36" s="41">
        <f t="shared" si="3"/>
        <v>770.51168037790057</v>
      </c>
      <c r="H36" s="41">
        <f t="shared" si="4"/>
        <v>4.7718913804826263E-2</v>
      </c>
    </row>
    <row r="37" spans="1:8" x14ac:dyDescent="0.25">
      <c r="A37" s="37">
        <v>36</v>
      </c>
      <c r="B37" s="38">
        <v>41974</v>
      </c>
      <c r="C37" s="39">
        <v>575.9</v>
      </c>
      <c r="D37" s="40">
        <f t="shared" si="0"/>
        <v>550.03341372435546</v>
      </c>
      <c r="E37" s="41">
        <f t="shared" si="1"/>
        <v>25.866586275644522</v>
      </c>
      <c r="F37" s="41">
        <f t="shared" si="2"/>
        <v>25.866586275644522</v>
      </c>
      <c r="G37" s="41">
        <f t="shared" si="3"/>
        <v>669.08028555536157</v>
      </c>
      <c r="H37" s="41">
        <f t="shared" si="4"/>
        <v>4.4915065594104055E-2</v>
      </c>
    </row>
    <row r="38" spans="1:8" x14ac:dyDescent="0.25">
      <c r="A38" s="37">
        <v>37</v>
      </c>
      <c r="B38" s="38">
        <v>42005</v>
      </c>
      <c r="C38" s="39">
        <v>582.79999999999995</v>
      </c>
      <c r="D38" s="40">
        <f t="shared" si="0"/>
        <v>546.12491960897819</v>
      </c>
      <c r="E38" s="41">
        <f t="shared" si="1"/>
        <v>36.675080391021766</v>
      </c>
      <c r="F38" s="41">
        <f t="shared" si="2"/>
        <v>36.675080391021766</v>
      </c>
      <c r="G38" s="41">
        <f t="shared" si="3"/>
        <v>1345.0615216879091</v>
      </c>
      <c r="H38" s="41">
        <f t="shared" si="4"/>
        <v>6.2929101563180795E-2</v>
      </c>
    </row>
    <row r="39" spans="1:8" x14ac:dyDescent="0.25">
      <c r="A39" s="37">
        <v>38</v>
      </c>
      <c r="B39" s="38">
        <v>42036</v>
      </c>
      <c r="C39" s="39">
        <v>581.1</v>
      </c>
      <c r="D39" s="40">
        <f t="shared" si="0"/>
        <v>542.21642549360104</v>
      </c>
      <c r="E39" s="41">
        <f t="shared" si="1"/>
        <v>38.883574506398986</v>
      </c>
      <c r="F39" s="41">
        <f t="shared" si="2"/>
        <v>38.883574506398986</v>
      </c>
      <c r="G39" s="41">
        <f t="shared" si="3"/>
        <v>1511.9323663946811</v>
      </c>
      <c r="H39" s="41">
        <f t="shared" si="4"/>
        <v>6.6913740331094443E-2</v>
      </c>
    </row>
    <row r="40" spans="1:8" x14ac:dyDescent="0.25">
      <c r="A40" s="37">
        <v>39</v>
      </c>
      <c r="B40" s="38">
        <v>42064</v>
      </c>
      <c r="C40" s="39">
        <v>571.70000000000005</v>
      </c>
      <c r="D40" s="40">
        <f t="shared" si="0"/>
        <v>538.30793137822388</v>
      </c>
      <c r="E40" s="41">
        <f t="shared" si="1"/>
        <v>33.392068621776161</v>
      </c>
      <c r="F40" s="41">
        <f t="shared" si="2"/>
        <v>33.392068621776161</v>
      </c>
      <c r="G40" s="41">
        <f t="shared" si="3"/>
        <v>1115.0302468414081</v>
      </c>
      <c r="H40" s="41">
        <f t="shared" si="4"/>
        <v>5.8408376109456289E-2</v>
      </c>
    </row>
    <row r="41" spans="1:8" x14ac:dyDescent="0.25">
      <c r="A41" s="37">
        <v>40</v>
      </c>
      <c r="B41" s="38">
        <v>42095</v>
      </c>
      <c r="C41" s="39">
        <v>553</v>
      </c>
      <c r="D41" s="40">
        <f t="shared" si="0"/>
        <v>534.39943726284662</v>
      </c>
      <c r="E41" s="41">
        <f t="shared" si="1"/>
        <v>18.600562737153382</v>
      </c>
      <c r="F41" s="41">
        <f t="shared" si="2"/>
        <v>18.600562737153382</v>
      </c>
      <c r="G41" s="41">
        <f t="shared" si="3"/>
        <v>345.98093413877893</v>
      </c>
      <c r="H41" s="41">
        <f t="shared" si="4"/>
        <v>3.363573731854138E-2</v>
      </c>
    </row>
    <row r="42" spans="1:8" x14ac:dyDescent="0.25">
      <c r="A42" s="37">
        <v>41</v>
      </c>
      <c r="B42" s="38">
        <v>42125</v>
      </c>
      <c r="C42" s="39">
        <v>531.9</v>
      </c>
      <c r="D42" s="40">
        <f t="shared" si="0"/>
        <v>530.49094314746947</v>
      </c>
      <c r="E42" s="41">
        <f t="shared" si="1"/>
        <v>1.4090568525305116</v>
      </c>
      <c r="F42" s="41">
        <f t="shared" si="2"/>
        <v>1.4090568525305116</v>
      </c>
      <c r="G42" s="41">
        <f t="shared" si="3"/>
        <v>1.985441213663192</v>
      </c>
      <c r="H42" s="41">
        <f t="shared" si="4"/>
        <v>2.6491010575869743E-3</v>
      </c>
    </row>
    <row r="43" spans="1:8" x14ac:dyDescent="0.25">
      <c r="A43" s="37">
        <v>42</v>
      </c>
      <c r="B43" s="38">
        <v>42156</v>
      </c>
      <c r="C43" s="39">
        <v>510.9</v>
      </c>
      <c r="D43" s="40">
        <f t="shared" si="0"/>
        <v>526.5824490320922</v>
      </c>
      <c r="E43" s="41">
        <f t="shared" si="1"/>
        <v>-15.682449032092222</v>
      </c>
      <c r="F43" s="41">
        <f t="shared" si="2"/>
        <v>15.682449032092222</v>
      </c>
      <c r="G43" s="41">
        <f t="shared" si="3"/>
        <v>245.93920764417027</v>
      </c>
      <c r="H43" s="41">
        <f t="shared" si="4"/>
        <v>3.0695731125645376E-2</v>
      </c>
    </row>
    <row r="44" spans="1:8" x14ac:dyDescent="0.25">
      <c r="A44" s="37">
        <v>43</v>
      </c>
      <c r="B44" s="38">
        <v>42186</v>
      </c>
      <c r="C44" s="39">
        <v>501.8</v>
      </c>
      <c r="D44" s="40">
        <f t="shared" si="0"/>
        <v>522.67395491671505</v>
      </c>
      <c r="E44" s="41">
        <f t="shared" si="1"/>
        <v>-20.873954916715036</v>
      </c>
      <c r="F44" s="41">
        <f t="shared" si="2"/>
        <v>20.873954916715036</v>
      </c>
      <c r="G44" s="41">
        <f t="shared" si="3"/>
        <v>435.72199386505184</v>
      </c>
      <c r="H44" s="41">
        <f t="shared" si="4"/>
        <v>4.1598156470137572E-2</v>
      </c>
    </row>
    <row r="45" spans="1:8" x14ac:dyDescent="0.25">
      <c r="A45" s="37">
        <v>44</v>
      </c>
      <c r="B45" s="38">
        <v>42217</v>
      </c>
      <c r="C45" s="39">
        <v>506.3</v>
      </c>
      <c r="D45" s="40">
        <f t="shared" si="0"/>
        <v>518.76546080133789</v>
      </c>
      <c r="E45" s="41">
        <f t="shared" si="1"/>
        <v>-12.465460801337883</v>
      </c>
      <c r="F45" s="41">
        <f t="shared" si="2"/>
        <v>12.465460801337883</v>
      </c>
      <c r="G45" s="41">
        <f t="shared" si="3"/>
        <v>155.38771298969129</v>
      </c>
      <c r="H45" s="41">
        <f t="shared" si="4"/>
        <v>2.4620700772936762E-2</v>
      </c>
    </row>
    <row r="46" spans="1:8" x14ac:dyDescent="0.25">
      <c r="A46" s="37">
        <v>45</v>
      </c>
      <c r="B46" s="38">
        <v>42248</v>
      </c>
      <c r="C46" s="39">
        <v>513.20000000000005</v>
      </c>
      <c r="D46" s="40">
        <f t="shared" si="0"/>
        <v>514.85696668596063</v>
      </c>
      <c r="E46" s="41">
        <f t="shared" si="1"/>
        <v>-1.6569666859605832</v>
      </c>
      <c r="F46" s="41">
        <f t="shared" si="2"/>
        <v>1.6569666859605832</v>
      </c>
      <c r="G46" s="41">
        <f t="shared" si="3"/>
        <v>2.7455385983831979</v>
      </c>
      <c r="H46" s="41">
        <f t="shared" si="4"/>
        <v>3.2286958027291173E-3</v>
      </c>
    </row>
    <row r="47" spans="1:8" x14ac:dyDescent="0.25">
      <c r="A47" s="37">
        <v>46</v>
      </c>
      <c r="B47" s="38">
        <v>42278</v>
      </c>
      <c r="C47" s="39">
        <v>523.5</v>
      </c>
      <c r="D47" s="40">
        <f t="shared" si="0"/>
        <v>510.94847257058348</v>
      </c>
      <c r="E47" s="41">
        <f t="shared" si="1"/>
        <v>12.551527429416524</v>
      </c>
      <c r="F47" s="41">
        <f t="shared" si="2"/>
        <v>12.551527429416524</v>
      </c>
      <c r="G47" s="41">
        <f t="shared" si="3"/>
        <v>157.54084081139536</v>
      </c>
      <c r="H47" s="41">
        <f t="shared" si="4"/>
        <v>2.397617465027034E-2</v>
      </c>
    </row>
    <row r="48" spans="1:8" x14ac:dyDescent="0.25">
      <c r="A48" s="37">
        <v>47</v>
      </c>
      <c r="B48" s="38">
        <v>42309</v>
      </c>
      <c r="C48" s="39">
        <v>521.70000000000005</v>
      </c>
      <c r="D48" s="40">
        <f t="shared" si="0"/>
        <v>507.03997845520627</v>
      </c>
      <c r="E48" s="41">
        <f t="shared" si="1"/>
        <v>14.660021544793779</v>
      </c>
      <c r="F48" s="41">
        <f t="shared" si="2"/>
        <v>14.660021544793779</v>
      </c>
      <c r="G48" s="41">
        <f t="shared" si="3"/>
        <v>214.91623169381776</v>
      </c>
      <c r="H48" s="41">
        <f t="shared" si="4"/>
        <v>2.8100482163683684E-2</v>
      </c>
    </row>
    <row r="49" spans="1:8" x14ac:dyDescent="0.25">
      <c r="A49" s="37">
        <v>48</v>
      </c>
      <c r="B49" s="38">
        <v>42339</v>
      </c>
      <c r="C49" s="39">
        <v>515.70000000000005</v>
      </c>
      <c r="D49" s="40">
        <f t="shared" si="0"/>
        <v>503.13148433982906</v>
      </c>
      <c r="E49" s="41">
        <f t="shared" si="1"/>
        <v>12.568515660170988</v>
      </c>
      <c r="F49" s="41">
        <f t="shared" si="2"/>
        <v>12.568515660170988</v>
      </c>
      <c r="G49" s="41">
        <f t="shared" si="3"/>
        <v>157.96758589996335</v>
      </c>
      <c r="H49" s="41">
        <f t="shared" si="4"/>
        <v>2.437175811551481E-2</v>
      </c>
    </row>
    <row r="50" spans="1:8" x14ac:dyDescent="0.25">
      <c r="A50" s="37">
        <v>49</v>
      </c>
      <c r="B50" s="38">
        <v>42370</v>
      </c>
      <c r="C50" s="39">
        <v>518.1</v>
      </c>
      <c r="D50" s="40">
        <f t="shared" si="0"/>
        <v>499.22299022445191</v>
      </c>
      <c r="E50" s="41">
        <f t="shared" si="1"/>
        <v>18.877009775548117</v>
      </c>
      <c r="F50" s="41">
        <f t="shared" si="2"/>
        <v>18.877009775548117</v>
      </c>
      <c r="G50" s="41">
        <f t="shared" si="3"/>
        <v>356.3414980661392</v>
      </c>
      <c r="H50" s="41">
        <f t="shared" si="4"/>
        <v>3.6435070016498969E-2</v>
      </c>
    </row>
    <row r="51" spans="1:8" x14ac:dyDescent="0.25">
      <c r="A51" s="37">
        <v>50</v>
      </c>
      <c r="B51" s="38">
        <v>42401</v>
      </c>
      <c r="C51" s="39">
        <v>510.2</v>
      </c>
      <c r="D51" s="40">
        <f t="shared" si="0"/>
        <v>495.3144961090747</v>
      </c>
      <c r="E51" s="41">
        <f t="shared" si="1"/>
        <v>14.885503890925293</v>
      </c>
      <c r="F51" s="41">
        <f t="shared" si="2"/>
        <v>14.885503890925293</v>
      </c>
      <c r="G51" s="41">
        <f t="shared" si="3"/>
        <v>221.57822608675201</v>
      </c>
      <c r="H51" s="41">
        <f t="shared" si="4"/>
        <v>2.9175821032781837E-2</v>
      </c>
    </row>
    <row r="52" spans="1:8" x14ac:dyDescent="0.25">
      <c r="A52" s="37">
        <v>51</v>
      </c>
      <c r="B52" s="38">
        <v>42430</v>
      </c>
      <c r="C52" s="39">
        <v>500</v>
      </c>
      <c r="D52" s="40">
        <f t="shared" si="0"/>
        <v>491.40600199369749</v>
      </c>
      <c r="E52" s="41">
        <f t="shared" si="1"/>
        <v>8.5939980063025132</v>
      </c>
      <c r="F52" s="41">
        <f t="shared" si="2"/>
        <v>8.5939980063025132</v>
      </c>
      <c r="G52" s="41">
        <f t="shared" si="3"/>
        <v>73.856801732331576</v>
      </c>
      <c r="H52" s="41">
        <f t="shared" si="4"/>
        <v>1.7187996012605025E-2</v>
      </c>
    </row>
    <row r="53" spans="1:8" x14ac:dyDescent="0.25">
      <c r="A53" s="37">
        <v>52</v>
      </c>
      <c r="B53" s="38">
        <v>42461</v>
      </c>
      <c r="C53" s="39">
        <v>486.1</v>
      </c>
      <c r="D53" s="40">
        <f t="shared" si="0"/>
        <v>487.49750787832033</v>
      </c>
      <c r="E53" s="41">
        <f t="shared" si="1"/>
        <v>-1.3975078783203116</v>
      </c>
      <c r="F53" s="41">
        <f t="shared" si="2"/>
        <v>1.3975078783203116</v>
      </c>
      <c r="G53" s="41">
        <f t="shared" si="3"/>
        <v>1.9530282699673389</v>
      </c>
      <c r="H53" s="41">
        <f t="shared" si="4"/>
        <v>2.8749390625803571E-3</v>
      </c>
    </row>
    <row r="54" spans="1:8" x14ac:dyDescent="0.25">
      <c r="A54" s="37">
        <v>53</v>
      </c>
      <c r="B54" s="38">
        <v>42491</v>
      </c>
      <c r="C54" s="39">
        <v>470.2</v>
      </c>
      <c r="D54" s="40">
        <f t="shared" si="0"/>
        <v>483.58901376294307</v>
      </c>
      <c r="E54" s="41">
        <f t="shared" si="1"/>
        <v>-13.38901376294308</v>
      </c>
      <c r="F54" s="41">
        <f t="shared" si="2"/>
        <v>13.38901376294308</v>
      </c>
      <c r="G54" s="41">
        <f t="shared" si="3"/>
        <v>179.26568954427921</v>
      </c>
      <c r="H54" s="41">
        <f t="shared" si="4"/>
        <v>2.8475146241903615E-2</v>
      </c>
    </row>
    <row r="55" spans="1:8" x14ac:dyDescent="0.25">
      <c r="A55" s="37">
        <v>54</v>
      </c>
      <c r="B55" s="38">
        <v>42522</v>
      </c>
      <c r="C55" s="39">
        <v>450.1</v>
      </c>
      <c r="D55" s="40">
        <f t="shared" si="0"/>
        <v>479.68051964756592</v>
      </c>
      <c r="E55" s="41">
        <f t="shared" si="1"/>
        <v>-29.580519647565893</v>
      </c>
      <c r="F55" s="41">
        <f t="shared" si="2"/>
        <v>29.580519647565893</v>
      </c>
      <c r="G55" s="41">
        <f t="shared" si="3"/>
        <v>875.0071426200318</v>
      </c>
      <c r="H55" s="41">
        <f t="shared" si="4"/>
        <v>6.5719883687104852E-2</v>
      </c>
    </row>
    <row r="56" spans="1:8" x14ac:dyDescent="0.25">
      <c r="A56" s="37">
        <v>55</v>
      </c>
      <c r="B56" s="38">
        <v>42552</v>
      </c>
      <c r="C56" s="39">
        <v>441</v>
      </c>
      <c r="D56" s="40">
        <f t="shared" si="0"/>
        <v>475.77202553218871</v>
      </c>
      <c r="E56" s="41">
        <f t="shared" si="1"/>
        <v>-34.772025532188707</v>
      </c>
      <c r="F56" s="41">
        <f t="shared" si="2"/>
        <v>34.772025532188707</v>
      </c>
      <c r="G56" s="41">
        <f t="shared" si="3"/>
        <v>1209.0937596111833</v>
      </c>
      <c r="H56" s="41">
        <f t="shared" si="4"/>
        <v>7.8848130458477786E-2</v>
      </c>
    </row>
    <row r="57" spans="1:8" x14ac:dyDescent="0.25">
      <c r="A57" s="37">
        <v>56</v>
      </c>
      <c r="B57" s="38">
        <v>42583</v>
      </c>
      <c r="C57" s="39">
        <v>445.4</v>
      </c>
      <c r="D57" s="40">
        <f t="shared" si="0"/>
        <v>471.8635314168115</v>
      </c>
      <c r="E57" s="41">
        <f t="shared" si="1"/>
        <v>-26.46353141681152</v>
      </c>
      <c r="F57" s="41">
        <f t="shared" si="2"/>
        <v>26.46353141681152</v>
      </c>
      <c r="G57" s="41">
        <f t="shared" si="3"/>
        <v>700.3184950485703</v>
      </c>
      <c r="H57" s="41">
        <f t="shared" si="4"/>
        <v>5.9415203001372971E-2</v>
      </c>
    </row>
    <row r="58" spans="1:8" x14ac:dyDescent="0.25">
      <c r="A58" s="37">
        <v>57</v>
      </c>
      <c r="B58" s="38">
        <v>42614</v>
      </c>
      <c r="C58" s="39">
        <v>451.1</v>
      </c>
      <c r="D58" s="40">
        <f t="shared" si="0"/>
        <v>467.95503730143434</v>
      </c>
      <c r="E58" s="41">
        <f t="shared" si="1"/>
        <v>-16.855037301434322</v>
      </c>
      <c r="F58" s="41">
        <f t="shared" si="2"/>
        <v>16.855037301434322</v>
      </c>
      <c r="G58" s="41">
        <f t="shared" si="3"/>
        <v>284.09228243274242</v>
      </c>
      <c r="H58" s="41">
        <f t="shared" si="4"/>
        <v>3.7364303483560901E-2</v>
      </c>
    </row>
    <row r="59" spans="1:8" x14ac:dyDescent="0.25">
      <c r="A59" s="37">
        <v>58</v>
      </c>
      <c r="B59" s="38">
        <v>42644</v>
      </c>
      <c r="C59" s="39">
        <v>458.4</v>
      </c>
      <c r="D59" s="40">
        <f t="shared" si="0"/>
        <v>464.04654318605714</v>
      </c>
      <c r="E59" s="41">
        <f t="shared" si="1"/>
        <v>-5.6465431860571584</v>
      </c>
      <c r="F59" s="41">
        <f t="shared" si="2"/>
        <v>5.6465431860571584</v>
      </c>
      <c r="G59" s="41">
        <f t="shared" si="3"/>
        <v>31.883449952008526</v>
      </c>
      <c r="H59" s="41">
        <f t="shared" si="4"/>
        <v>1.2317938887559247E-2</v>
      </c>
    </row>
    <row r="60" spans="1:8" x14ac:dyDescent="0.25">
      <c r="A60" s="37">
        <v>59</v>
      </c>
      <c r="B60" s="38">
        <v>42675</v>
      </c>
      <c r="C60" s="39">
        <v>463</v>
      </c>
      <c r="D60" s="40">
        <f t="shared" si="0"/>
        <v>460.13804907067993</v>
      </c>
      <c r="E60" s="41">
        <f t="shared" si="1"/>
        <v>2.8619509293200736</v>
      </c>
      <c r="F60" s="41">
        <f t="shared" si="2"/>
        <v>2.8619509293200736</v>
      </c>
      <c r="G60" s="41">
        <f t="shared" si="3"/>
        <v>8.1907631218360333</v>
      </c>
      <c r="H60" s="41">
        <f t="shared" si="4"/>
        <v>6.1813195017712168E-3</v>
      </c>
    </row>
    <row r="61" spans="1:8" x14ac:dyDescent="0.25">
      <c r="A61" s="37">
        <v>60</v>
      </c>
      <c r="B61" s="38">
        <v>42705</v>
      </c>
      <c r="C61" s="39">
        <v>453.6</v>
      </c>
      <c r="D61" s="40">
        <f t="shared" si="0"/>
        <v>456.22955495530277</v>
      </c>
      <c r="E61" s="41">
        <f t="shared" si="1"/>
        <v>-2.6295549553027513</v>
      </c>
      <c r="F61" s="41">
        <f t="shared" si="2"/>
        <v>2.6295549553027513</v>
      </c>
      <c r="G61" s="41">
        <f t="shared" si="3"/>
        <v>6.9145592629572548</v>
      </c>
      <c r="H61" s="41">
        <f t="shared" si="4"/>
        <v>5.797078825623349E-3</v>
      </c>
    </row>
    <row r="62" spans="1:8" x14ac:dyDescent="0.25">
      <c r="A62" s="37">
        <v>61</v>
      </c>
      <c r="B62" s="38">
        <v>42736</v>
      </c>
      <c r="C62" s="39">
        <v>453.9</v>
      </c>
      <c r="D62" s="40">
        <f t="shared" si="0"/>
        <v>452.32106083992551</v>
      </c>
      <c r="E62" s="41">
        <f t="shared" si="1"/>
        <v>1.5789391600744693</v>
      </c>
      <c r="F62" s="41">
        <f t="shared" si="2"/>
        <v>1.5789391600744693</v>
      </c>
      <c r="G62" s="41">
        <f t="shared" si="3"/>
        <v>2.4930488712166707</v>
      </c>
      <c r="H62" s="41">
        <f t="shared" si="4"/>
        <v>3.4786057723605848E-3</v>
      </c>
    </row>
    <row r="63" spans="1:8" x14ac:dyDescent="0.25">
      <c r="A63" s="37">
        <v>62</v>
      </c>
      <c r="B63" s="38">
        <v>42767</v>
      </c>
      <c r="C63" s="39">
        <v>452.3</v>
      </c>
      <c r="D63" s="40">
        <f t="shared" si="0"/>
        <v>448.41256672454836</v>
      </c>
      <c r="E63" s="41">
        <f t="shared" si="1"/>
        <v>3.8874332754516558</v>
      </c>
      <c r="F63" s="41">
        <f t="shared" si="2"/>
        <v>3.8874332754516558</v>
      </c>
      <c r="G63" s="41">
        <f t="shared" si="3"/>
        <v>15.11213747108879</v>
      </c>
      <c r="H63" s="41">
        <f t="shared" si="4"/>
        <v>8.5948115751750074E-3</v>
      </c>
    </row>
    <row r="64" spans="1:8" x14ac:dyDescent="0.25">
      <c r="A64" s="37">
        <v>63</v>
      </c>
      <c r="B64" s="38">
        <v>42795</v>
      </c>
      <c r="C64" s="39">
        <v>446</v>
      </c>
      <c r="D64" s="40">
        <f t="shared" si="0"/>
        <v>444.50407260917115</v>
      </c>
      <c r="E64" s="41">
        <f t="shared" si="1"/>
        <v>1.4959273908288537</v>
      </c>
      <c r="F64" s="41">
        <f t="shared" si="2"/>
        <v>1.4959273908288537</v>
      </c>
      <c r="G64" s="41">
        <f t="shared" si="3"/>
        <v>2.2377987586320223</v>
      </c>
      <c r="H64" s="41">
        <f t="shared" si="4"/>
        <v>3.354097288853932E-3</v>
      </c>
    </row>
    <row r="65" spans="1:8" x14ac:dyDescent="0.25">
      <c r="A65" s="37">
        <v>64</v>
      </c>
      <c r="B65" s="38">
        <v>42826</v>
      </c>
      <c r="C65" s="39">
        <v>425.8</v>
      </c>
      <c r="D65" s="40">
        <f t="shared" si="0"/>
        <v>440.59557849379394</v>
      </c>
      <c r="E65" s="41">
        <f t="shared" si="1"/>
        <v>-14.795578493793926</v>
      </c>
      <c r="F65" s="41">
        <f t="shared" si="2"/>
        <v>14.795578493793926</v>
      </c>
      <c r="G65" s="41">
        <f t="shared" si="3"/>
        <v>218.90914296601733</v>
      </c>
      <c r="H65" s="41">
        <f t="shared" si="4"/>
        <v>3.4747718397825096E-2</v>
      </c>
    </row>
    <row r="66" spans="1:8" x14ac:dyDescent="0.25">
      <c r="A66" s="37">
        <v>65</v>
      </c>
      <c r="B66" s="38">
        <v>42856</v>
      </c>
      <c r="C66" s="39">
        <v>409.5</v>
      </c>
      <c r="D66" s="40">
        <f t="shared" si="0"/>
        <v>436.68708437841678</v>
      </c>
      <c r="E66" s="41">
        <f t="shared" si="1"/>
        <v>-27.187084378416785</v>
      </c>
      <c r="F66" s="41">
        <f t="shared" si="2"/>
        <v>27.187084378416785</v>
      </c>
      <c r="G66" s="41">
        <f t="shared" si="3"/>
        <v>739.13755699915396</v>
      </c>
      <c r="H66" s="41">
        <f t="shared" si="4"/>
        <v>6.6390926443020234E-2</v>
      </c>
    </row>
    <row r="67" spans="1:8" x14ac:dyDescent="0.25">
      <c r="A67" s="37">
        <v>66</v>
      </c>
      <c r="B67" s="38">
        <v>42887</v>
      </c>
      <c r="C67" s="39">
        <v>391.4</v>
      </c>
      <c r="D67" s="40">
        <f t="shared" ref="D67:D82" si="5">$K$1+A67*$M$1</f>
        <v>432.77859026303958</v>
      </c>
      <c r="E67" s="41">
        <f t="shared" ref="E67:E82" si="6">C67-D67</f>
        <v>-41.378590263039598</v>
      </c>
      <c r="F67" s="41">
        <f t="shared" ref="F67:F82" si="7">ABS(E67)</f>
        <v>41.378590263039598</v>
      </c>
      <c r="G67" s="41">
        <f t="shared" ref="G67:G82" si="8">E67^2</f>
        <v>1712.1877321565155</v>
      </c>
      <c r="H67" s="41">
        <f t="shared" ref="H67:H82" si="9">F67/ABS(C67)</f>
        <v>0.10571944369708636</v>
      </c>
    </row>
    <row r="68" spans="1:8" x14ac:dyDescent="0.25">
      <c r="A68" s="37">
        <v>67</v>
      </c>
      <c r="B68" s="38">
        <v>42917</v>
      </c>
      <c r="C68" s="39">
        <v>387.3</v>
      </c>
      <c r="D68" s="40">
        <f t="shared" si="5"/>
        <v>428.87009614766237</v>
      </c>
      <c r="E68" s="41">
        <f t="shared" si="6"/>
        <v>-41.570096147662355</v>
      </c>
      <c r="F68" s="41">
        <f t="shared" si="7"/>
        <v>41.570096147662355</v>
      </c>
      <c r="G68" s="41">
        <f t="shared" si="8"/>
        <v>1728.0728937258925</v>
      </c>
      <c r="H68" s="41">
        <f t="shared" si="9"/>
        <v>0.10733306518890358</v>
      </c>
    </row>
    <row r="69" spans="1:8" x14ac:dyDescent="0.25">
      <c r="A69" s="37">
        <v>68</v>
      </c>
      <c r="B69" s="38">
        <v>42948</v>
      </c>
      <c r="C69" s="39">
        <v>397.4</v>
      </c>
      <c r="D69" s="40">
        <f t="shared" si="5"/>
        <v>424.96160203228521</v>
      </c>
      <c r="E69" s="41">
        <f t="shared" si="6"/>
        <v>-27.561602032285236</v>
      </c>
      <c r="F69" s="41">
        <f t="shared" si="7"/>
        <v>27.561602032285236</v>
      </c>
      <c r="G69" s="41">
        <f t="shared" si="8"/>
        <v>759.64190658606969</v>
      </c>
      <c r="H69" s="41">
        <f t="shared" si="9"/>
        <v>6.9354811354517459E-2</v>
      </c>
    </row>
    <row r="70" spans="1:8" x14ac:dyDescent="0.25">
      <c r="A70" s="37">
        <v>69</v>
      </c>
      <c r="B70" s="38">
        <v>42979</v>
      </c>
      <c r="C70" s="39">
        <v>400.4</v>
      </c>
      <c r="D70" s="40">
        <f t="shared" si="5"/>
        <v>421.053107916908</v>
      </c>
      <c r="E70" s="41">
        <f t="shared" si="6"/>
        <v>-20.653107916908027</v>
      </c>
      <c r="F70" s="41">
        <f t="shared" si="7"/>
        <v>20.653107916908027</v>
      </c>
      <c r="G70" s="41">
        <f t="shared" si="8"/>
        <v>426.55086662744901</v>
      </c>
      <c r="H70" s="41">
        <f t="shared" si="9"/>
        <v>5.1581188603666402E-2</v>
      </c>
    </row>
    <row r="71" spans="1:8" x14ac:dyDescent="0.25">
      <c r="A71" s="37">
        <v>70</v>
      </c>
      <c r="B71" s="38">
        <v>43009</v>
      </c>
      <c r="C71" s="39">
        <v>415.1</v>
      </c>
      <c r="D71" s="40">
        <f t="shared" si="5"/>
        <v>417.1446138015308</v>
      </c>
      <c r="E71" s="41">
        <f t="shared" si="6"/>
        <v>-2.0446138015307724</v>
      </c>
      <c r="F71" s="41">
        <f t="shared" si="7"/>
        <v>2.0446138015307724</v>
      </c>
      <c r="G71" s="41">
        <f t="shared" si="8"/>
        <v>4.1804455974101167</v>
      </c>
      <c r="H71" s="41">
        <f t="shared" si="9"/>
        <v>4.9255933546874789E-3</v>
      </c>
    </row>
    <row r="72" spans="1:8" x14ac:dyDescent="0.25">
      <c r="A72" s="37">
        <v>71</v>
      </c>
      <c r="B72" s="38">
        <v>43040</v>
      </c>
      <c r="C72" s="39">
        <v>422.5</v>
      </c>
      <c r="D72" s="40">
        <f t="shared" si="5"/>
        <v>413.23611968615359</v>
      </c>
      <c r="E72" s="41">
        <f t="shared" si="6"/>
        <v>9.2638803138464141</v>
      </c>
      <c r="F72" s="41">
        <f t="shared" si="7"/>
        <v>9.2638803138464141</v>
      </c>
      <c r="G72" s="41">
        <f t="shared" si="8"/>
        <v>85.819478469271132</v>
      </c>
      <c r="H72" s="41">
        <f t="shared" si="9"/>
        <v>2.192634393809802E-2</v>
      </c>
    </row>
    <row r="73" spans="1:8" x14ac:dyDescent="0.25">
      <c r="A73" s="42">
        <v>72</v>
      </c>
      <c r="B73" s="43">
        <v>43070</v>
      </c>
      <c r="C73" s="44">
        <v>418</v>
      </c>
      <c r="D73" s="40">
        <f t="shared" si="5"/>
        <v>409.32762557077643</v>
      </c>
      <c r="E73" s="41">
        <f t="shared" si="6"/>
        <v>8.6723744292235665</v>
      </c>
      <c r="F73" s="41">
        <f t="shared" si="7"/>
        <v>8.6723744292235665</v>
      </c>
      <c r="G73" s="41">
        <f t="shared" si="8"/>
        <v>75.210078240650788</v>
      </c>
      <c r="H73" s="41">
        <f t="shared" si="9"/>
        <v>2.0747307246946331E-2</v>
      </c>
    </row>
    <row r="74" spans="1:8" ht="16.5" thickBot="1" x14ac:dyDescent="0.3">
      <c r="A74" s="12"/>
      <c r="B74" s="12"/>
      <c r="C74" s="12"/>
      <c r="D74" s="12"/>
      <c r="E74" s="12"/>
      <c r="F74" s="12"/>
      <c r="G74" s="12"/>
      <c r="H74" s="12"/>
    </row>
    <row r="75" spans="1:8" x14ac:dyDescent="0.25">
      <c r="A75" s="7">
        <v>73</v>
      </c>
      <c r="B75" s="11">
        <v>43101</v>
      </c>
      <c r="C75" s="6">
        <v>422.9</v>
      </c>
      <c r="D75" s="45">
        <f t="shared" si="5"/>
        <v>405.41913145539922</v>
      </c>
      <c r="E75" s="45">
        <f t="shared" si="6"/>
        <v>17.480868544600753</v>
      </c>
      <c r="F75" s="45">
        <f t="shared" si="7"/>
        <v>17.480868544600753</v>
      </c>
      <c r="G75" s="45">
        <f t="shared" si="8"/>
        <v>305.58076507361204</v>
      </c>
      <c r="H75" s="45">
        <f t="shared" si="9"/>
        <v>4.133570239915052E-2</v>
      </c>
    </row>
    <row r="76" spans="1:8" x14ac:dyDescent="0.25">
      <c r="A76" s="7">
        <v>74</v>
      </c>
      <c r="B76" s="11">
        <v>43132</v>
      </c>
      <c r="C76" s="6">
        <v>418.2</v>
      </c>
      <c r="D76" s="45">
        <f t="shared" si="5"/>
        <v>401.51063734002201</v>
      </c>
      <c r="E76" s="45">
        <f t="shared" si="6"/>
        <v>16.689362659977974</v>
      </c>
      <c r="F76" s="45">
        <f t="shared" si="7"/>
        <v>16.689362659977974</v>
      </c>
      <c r="G76" s="45">
        <f t="shared" si="8"/>
        <v>278.53482599626705</v>
      </c>
      <c r="H76" s="45">
        <f t="shared" si="9"/>
        <v>3.9907610377756995E-2</v>
      </c>
    </row>
    <row r="77" spans="1:8" x14ac:dyDescent="0.25">
      <c r="A77" s="7">
        <v>75</v>
      </c>
      <c r="B77" s="11">
        <v>43160</v>
      </c>
      <c r="C77" s="6">
        <v>411.5</v>
      </c>
      <c r="D77" s="45">
        <f t="shared" si="5"/>
        <v>397.60214322464481</v>
      </c>
      <c r="E77" s="45">
        <f t="shared" si="6"/>
        <v>13.897856775355194</v>
      </c>
      <c r="F77" s="45">
        <f t="shared" si="7"/>
        <v>13.897856775355194</v>
      </c>
      <c r="G77" s="45">
        <f t="shared" si="8"/>
        <v>193.15042294828629</v>
      </c>
      <c r="H77" s="45">
        <f t="shared" si="9"/>
        <v>3.377364951483644E-2</v>
      </c>
    </row>
    <row r="78" spans="1:8" x14ac:dyDescent="0.25">
      <c r="A78" s="7">
        <v>76</v>
      </c>
      <c r="B78" s="11">
        <v>43191</v>
      </c>
      <c r="C78" s="6">
        <v>398.9</v>
      </c>
      <c r="D78" s="45">
        <f t="shared" si="5"/>
        <v>393.69364910926765</v>
      </c>
      <c r="E78" s="45">
        <f t="shared" si="6"/>
        <v>5.2063508907323239</v>
      </c>
      <c r="F78" s="45">
        <f t="shared" si="7"/>
        <v>5.2063508907323239</v>
      </c>
      <c r="G78" s="45">
        <f t="shared" si="8"/>
        <v>27.106089597429264</v>
      </c>
      <c r="H78" s="45">
        <f t="shared" si="9"/>
        <v>1.3051769593212144E-2</v>
      </c>
    </row>
    <row r="79" spans="1:8" x14ac:dyDescent="0.25">
      <c r="A79" s="7">
        <v>77</v>
      </c>
      <c r="B79" s="11">
        <v>43221</v>
      </c>
      <c r="C79" s="6">
        <v>385.6</v>
      </c>
      <c r="D79" s="45">
        <f t="shared" si="5"/>
        <v>389.78515499389044</v>
      </c>
      <c r="E79" s="45">
        <f t="shared" si="6"/>
        <v>-4.1851549938904213</v>
      </c>
      <c r="F79" s="45">
        <f t="shared" si="7"/>
        <v>4.1851549938904213</v>
      </c>
      <c r="G79" s="45">
        <f t="shared" si="8"/>
        <v>17.515522322885932</v>
      </c>
      <c r="H79" s="45">
        <f t="shared" si="9"/>
        <v>1.0853617722744869E-2</v>
      </c>
    </row>
    <row r="80" spans="1:8" x14ac:dyDescent="0.25">
      <c r="A80" s="7">
        <v>78</v>
      </c>
      <c r="B80" s="11">
        <v>43252</v>
      </c>
      <c r="C80" s="6">
        <v>370.2</v>
      </c>
      <c r="D80" s="45">
        <f t="shared" si="5"/>
        <v>385.87666087851323</v>
      </c>
      <c r="E80" s="45">
        <f t="shared" si="6"/>
        <v>-15.676660878513246</v>
      </c>
      <c r="F80" s="45">
        <f t="shared" si="7"/>
        <v>15.676660878513246</v>
      </c>
      <c r="G80" s="45">
        <f t="shared" si="8"/>
        <v>245.75769629990771</v>
      </c>
      <c r="H80" s="45">
        <f t="shared" si="9"/>
        <v>4.2346463745308607E-2</v>
      </c>
    </row>
    <row r="81" spans="1:18" x14ac:dyDescent="0.25">
      <c r="A81" s="7">
        <v>79</v>
      </c>
      <c r="B81" s="11">
        <v>43282</v>
      </c>
      <c r="C81" s="6">
        <v>369.1</v>
      </c>
      <c r="D81" s="45">
        <f t="shared" si="5"/>
        <v>381.96816676313603</v>
      </c>
      <c r="E81" s="45">
        <f t="shared" si="6"/>
        <v>-12.868166763136003</v>
      </c>
      <c r="F81" s="45">
        <f t="shared" si="7"/>
        <v>12.868166763136003</v>
      </c>
      <c r="G81" s="45">
        <f t="shared" si="8"/>
        <v>165.58971584387811</v>
      </c>
      <c r="H81" s="45">
        <f t="shared" si="9"/>
        <v>3.4863632520010845E-2</v>
      </c>
    </row>
    <row r="82" spans="1:18" x14ac:dyDescent="0.25">
      <c r="A82" s="7">
        <v>80</v>
      </c>
      <c r="B82" s="11">
        <v>43313</v>
      </c>
      <c r="C82" s="6">
        <v>380.7</v>
      </c>
      <c r="D82" s="45">
        <f t="shared" si="5"/>
        <v>378.05967264775887</v>
      </c>
      <c r="E82" s="45">
        <f t="shared" si="6"/>
        <v>2.6403273522411155</v>
      </c>
      <c r="F82" s="45">
        <f t="shared" si="7"/>
        <v>2.6403273522411155</v>
      </c>
      <c r="G82" s="45">
        <f t="shared" si="8"/>
        <v>6.9713285269925791</v>
      </c>
      <c r="H82" s="45">
        <f t="shared" si="9"/>
        <v>6.9354540379330592E-3</v>
      </c>
    </row>
    <row r="84" spans="1:18" x14ac:dyDescent="0.25">
      <c r="F84" s="46" t="s">
        <v>21</v>
      </c>
      <c r="G84" s="46"/>
    </row>
    <row r="85" spans="1:18" x14ac:dyDescent="0.25">
      <c r="F85" s="9" t="s">
        <v>8</v>
      </c>
      <c r="G85" s="9" t="s">
        <v>9</v>
      </c>
      <c r="H85" s="9" t="s">
        <v>10</v>
      </c>
    </row>
    <row r="86" spans="1:18" x14ac:dyDescent="0.25">
      <c r="F86" s="10">
        <f>AVERAGE(F2:F73)</f>
        <v>20.881160676642288</v>
      </c>
      <c r="G86" s="10">
        <f>AVERAGE(G2:G73)</f>
        <v>653.37006985309858</v>
      </c>
      <c r="H86" s="47">
        <f>AVERAGE(H2:H73)</f>
        <v>3.7913216968089566E-2</v>
      </c>
    </row>
    <row r="88" spans="1:18" x14ac:dyDescent="0.25">
      <c r="F88" s="46" t="s">
        <v>22</v>
      </c>
      <c r="G88" s="46"/>
    </row>
    <row r="89" spans="1:18" x14ac:dyDescent="0.25">
      <c r="F89" s="9" t="s">
        <v>8</v>
      </c>
      <c r="G89" s="9" t="s">
        <v>9</v>
      </c>
      <c r="H89" s="9" t="s">
        <v>10</v>
      </c>
    </row>
    <row r="90" spans="1:18" x14ac:dyDescent="0.25">
      <c r="F90" s="10">
        <f>AVERAGE(F75:F82)</f>
        <v>11.080593607305879</v>
      </c>
      <c r="G90" s="10">
        <f>AVERAGE(G75:G82)</f>
        <v>155.02579582615738</v>
      </c>
      <c r="H90" s="47">
        <f>AVERAGE(H75:H82)</f>
        <v>2.7883487488869187E-2</v>
      </c>
    </row>
    <row r="93" spans="1:18" ht="16.5" thickBot="1" x14ac:dyDescent="0.3">
      <c r="A93" s="58" t="s">
        <v>23</v>
      </c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</row>
    <row r="94" spans="1:18" x14ac:dyDescent="0.25">
      <c r="A94" s="59" t="s">
        <v>24</v>
      </c>
      <c r="B94" s="80" t="s">
        <v>66</v>
      </c>
      <c r="C94" s="80"/>
      <c r="D94" s="80"/>
      <c r="E94" s="80"/>
      <c r="F94" s="80"/>
      <c r="G94" s="80"/>
      <c r="H94" s="80"/>
      <c r="I94" s="80"/>
      <c r="J94" s="80"/>
    </row>
    <row r="95" spans="1:18" x14ac:dyDescent="0.25">
      <c r="A95" s="59"/>
      <c r="B95" s="80"/>
      <c r="C95" s="80" t="s">
        <v>59</v>
      </c>
      <c r="D95" s="80"/>
      <c r="E95" s="80"/>
      <c r="F95" s="80"/>
      <c r="G95" s="80"/>
      <c r="H95" s="80"/>
      <c r="I95" s="80"/>
      <c r="J95" s="80"/>
    </row>
    <row r="96" spans="1:18" x14ac:dyDescent="0.25">
      <c r="A96" s="60"/>
      <c r="B96" s="80"/>
      <c r="C96" s="80" t="s">
        <v>60</v>
      </c>
      <c r="D96" s="80"/>
      <c r="E96" s="80"/>
      <c r="F96" s="80"/>
      <c r="G96" s="80"/>
      <c r="H96" s="80"/>
      <c r="I96" s="80"/>
      <c r="J96" s="80"/>
    </row>
    <row r="97" spans="1:18" ht="16.5" thickBot="1" x14ac:dyDescent="0.3">
      <c r="A97" s="60"/>
      <c r="B97" s="80"/>
      <c r="C97" s="80" t="s">
        <v>61</v>
      </c>
      <c r="D97" s="80"/>
      <c r="E97" s="80"/>
      <c r="F97" s="60"/>
      <c r="G97" s="80"/>
      <c r="H97" s="80"/>
      <c r="I97" s="80"/>
      <c r="J97" s="80"/>
    </row>
    <row r="98" spans="1:18" x14ac:dyDescent="0.25">
      <c r="A98" s="60"/>
      <c r="B98" s="80"/>
      <c r="C98" s="80"/>
      <c r="D98" s="80"/>
      <c r="E98" s="60"/>
      <c r="F98" s="83"/>
      <c r="G98" s="83" t="s">
        <v>62</v>
      </c>
      <c r="H98" s="80"/>
      <c r="I98" s="81"/>
      <c r="J98" s="81"/>
      <c r="P98" t="s">
        <v>44</v>
      </c>
      <c r="R98" t="s">
        <v>44</v>
      </c>
    </row>
    <row r="99" spans="1:18" x14ac:dyDescent="0.25">
      <c r="A99" s="60"/>
      <c r="B99" s="60"/>
      <c r="C99" s="60"/>
      <c r="D99" s="60"/>
      <c r="E99" s="60"/>
      <c r="F99" s="84" t="s">
        <v>63</v>
      </c>
      <c r="G99" s="84">
        <v>11.241333333333337</v>
      </c>
      <c r="H99" s="60" t="s">
        <v>68</v>
      </c>
      <c r="I99" s="60"/>
      <c r="J99" s="60"/>
    </row>
    <row r="100" spans="1:18" ht="16.5" thickBot="1" x14ac:dyDescent="0.3">
      <c r="A100" s="60"/>
      <c r="B100" s="60"/>
      <c r="C100" s="60"/>
      <c r="D100" s="60"/>
      <c r="E100" s="60"/>
      <c r="F100" s="85" t="s">
        <v>64</v>
      </c>
      <c r="G100" s="85">
        <v>1.7143030303030304</v>
      </c>
      <c r="H100" s="60" t="s">
        <v>69</v>
      </c>
      <c r="I100" s="60"/>
      <c r="J100" s="60"/>
    </row>
    <row r="101" spans="1:18" x14ac:dyDescent="0.25">
      <c r="A101" s="81"/>
      <c r="B101" s="81" t="s">
        <v>67</v>
      </c>
      <c r="C101" s="81"/>
      <c r="D101" s="81"/>
      <c r="E101" s="81"/>
      <c r="F101" s="81"/>
      <c r="G101" s="81"/>
      <c r="H101" s="81"/>
      <c r="I101" s="81"/>
      <c r="J101" s="60"/>
    </row>
    <row r="102" spans="1:18" x14ac:dyDescent="0.25">
      <c r="A102" s="82" t="s">
        <v>25</v>
      </c>
      <c r="B102" s="81" t="s">
        <v>70</v>
      </c>
      <c r="C102" s="81"/>
      <c r="D102" s="81"/>
      <c r="E102" s="81"/>
      <c r="F102" s="81"/>
      <c r="G102" s="81"/>
      <c r="H102" s="81"/>
      <c r="I102" s="81"/>
      <c r="J102" s="81"/>
    </row>
    <row r="103" spans="1:18" x14ac:dyDescent="0.25">
      <c r="A103" s="82" t="s">
        <v>27</v>
      </c>
      <c r="B103" s="81" t="s">
        <v>50</v>
      </c>
      <c r="C103" s="81"/>
      <c r="D103" s="81"/>
      <c r="E103" s="81"/>
      <c r="F103" s="81"/>
      <c r="G103" s="81"/>
      <c r="H103" s="81"/>
      <c r="I103" s="81"/>
      <c r="J103" s="81"/>
    </row>
    <row r="104" spans="1:18" x14ac:dyDescent="0.25">
      <c r="A104" s="82" t="s">
        <v>28</v>
      </c>
      <c r="B104" s="81" t="s">
        <v>29</v>
      </c>
      <c r="C104" s="81"/>
      <c r="D104" s="81"/>
      <c r="E104" s="81"/>
      <c r="F104" s="81"/>
      <c r="G104" s="81"/>
      <c r="H104" s="81"/>
      <c r="I104" s="81"/>
      <c r="J104" s="81"/>
    </row>
    <row r="105" spans="1:18" x14ac:dyDescent="0.25">
      <c r="A105" s="82" t="s">
        <v>30</v>
      </c>
      <c r="B105" s="81" t="s">
        <v>31</v>
      </c>
      <c r="C105" s="81"/>
      <c r="D105" s="81"/>
      <c r="E105" s="81"/>
      <c r="F105" s="81"/>
      <c r="G105" s="81"/>
      <c r="H105" s="81"/>
      <c r="I105" s="81"/>
      <c r="J105" s="81"/>
    </row>
    <row r="106" spans="1:18" x14ac:dyDescent="0.25">
      <c r="A106" s="81"/>
      <c r="B106" s="81" t="s">
        <v>32</v>
      </c>
      <c r="C106" s="81"/>
      <c r="D106" s="81"/>
      <c r="E106" s="81"/>
      <c r="F106" s="81"/>
      <c r="G106" s="81"/>
      <c r="H106" s="81"/>
      <c r="I106" s="81"/>
      <c r="J106" s="81"/>
    </row>
    <row r="107" spans="1:18" x14ac:dyDescent="0.25">
      <c r="A107" s="81" t="s">
        <v>65</v>
      </c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1:18" x14ac:dyDescent="0.25">
      <c r="A108" s="81"/>
      <c r="B108" s="81" t="s">
        <v>39</v>
      </c>
      <c r="C108" s="81"/>
      <c r="D108" s="81"/>
      <c r="E108" s="81"/>
      <c r="F108" s="81"/>
      <c r="G108" s="81"/>
      <c r="H108" s="81"/>
      <c r="I108" s="81"/>
      <c r="J108" s="81"/>
    </row>
  </sheetData>
  <sortState ref="A2:B8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Dades</vt:lpstr>
      <vt:lpstr>1. Mètode Ingenu (Opcional)</vt:lpstr>
      <vt:lpstr>2. Dobles mitjanes mòbils (DMM)</vt:lpstr>
      <vt:lpstr>3. Allisat exponencial de Holt</vt:lpstr>
      <vt:lpstr>4. Tendència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JULIÀ MELIS</dc:creator>
  <cp:lastModifiedBy>UB</cp:lastModifiedBy>
  <dcterms:created xsi:type="dcterms:W3CDTF">2018-09-23T23:33:17Z</dcterms:created>
  <dcterms:modified xsi:type="dcterms:W3CDTF">2019-01-17T13:28:59Z</dcterms:modified>
</cp:coreProperties>
</file>