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a.julia\Desktop\Examen SÈRIES TEMPORALS\Examen Final 2019\"/>
    </mc:Choice>
  </mc:AlternateContent>
  <bookViews>
    <workbookView xWindow="0" yWindow="0" windowWidth="19200" windowHeight="10995" activeTab="1"/>
  </bookViews>
  <sheets>
    <sheet name="Dades" sheetId="3" r:id="rId1"/>
    <sheet name="Apartat 1- Mitjanes Estacionals" sheetId="4" r:id="rId2"/>
    <sheet name="Apartat 2 - AEHW" sheetId="5" r:id="rId3"/>
    <sheet name="Apartat 3 - Test de Daniel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5" i="5" l="1"/>
  <c r="K125" i="5"/>
  <c r="L125" i="5"/>
  <c r="L129" i="5"/>
  <c r="K129" i="5"/>
  <c r="J129" i="5"/>
  <c r="H116" i="5"/>
  <c r="H117" i="5"/>
  <c r="H118" i="5"/>
  <c r="H119" i="5"/>
  <c r="H120" i="5"/>
  <c r="H121" i="5"/>
  <c r="H115" i="5"/>
  <c r="H2" i="5"/>
  <c r="E2" i="5" s="1"/>
  <c r="F17" i="5" s="1"/>
  <c r="H1" i="5"/>
  <c r="E17" i="5" s="1"/>
  <c r="E1" i="5" l="1"/>
  <c r="G6" i="5" s="1"/>
  <c r="E18" i="5" s="1"/>
  <c r="G7" i="5"/>
  <c r="G17" i="5"/>
  <c r="G11" i="5"/>
  <c r="G14" i="5"/>
  <c r="G16" i="5"/>
  <c r="G10" i="5"/>
  <c r="G8" i="5" l="1"/>
  <c r="G13" i="5"/>
  <c r="G15" i="5"/>
  <c r="G12" i="5"/>
  <c r="G9" i="5"/>
  <c r="H18" i="5"/>
  <c r="I18" i="5" s="1"/>
  <c r="K18" i="5" s="1"/>
  <c r="J18" i="5"/>
  <c r="F18" i="5"/>
  <c r="H19" i="5" s="1"/>
  <c r="I19" i="5" s="1"/>
  <c r="G18" i="5"/>
  <c r="E19" i="5" l="1"/>
  <c r="L18" i="5"/>
  <c r="K19" i="5"/>
  <c r="J19" i="5"/>
  <c r="L19" i="5" s="1"/>
  <c r="F19" i="5"/>
  <c r="E20" i="5" s="1"/>
  <c r="G19" i="5"/>
  <c r="H20" i="5" l="1"/>
  <c r="I20" i="5" s="1"/>
  <c r="K20" i="5" s="1"/>
  <c r="F20" i="5"/>
  <c r="H21" i="5" s="1"/>
  <c r="I21" i="5" s="1"/>
  <c r="G20" i="5"/>
  <c r="J20" i="5" l="1"/>
  <c r="L20" i="5" s="1"/>
  <c r="K21" i="5"/>
  <c r="J21" i="5"/>
  <c r="L21" i="5" s="1"/>
  <c r="E21" i="5"/>
  <c r="G21" i="5" l="1"/>
  <c r="F21" i="5"/>
  <c r="H22" i="5" s="1"/>
  <c r="I22" i="5" s="1"/>
  <c r="E22" i="5"/>
  <c r="K22" i="5" l="1"/>
  <c r="J22" i="5"/>
  <c r="G22" i="5"/>
  <c r="F22" i="5"/>
  <c r="H23" i="5" s="1"/>
  <c r="I23" i="5" s="1"/>
  <c r="K23" i="5" l="1"/>
  <c r="J23" i="5"/>
  <c r="L23" i="5" s="1"/>
  <c r="E23" i="5"/>
  <c r="L22" i="5"/>
  <c r="G23" i="5" l="1"/>
  <c r="F23" i="5"/>
  <c r="H24" i="5" s="1"/>
  <c r="I24" i="5" s="1"/>
  <c r="E24" i="5" l="1"/>
  <c r="K24" i="5"/>
  <c r="J24" i="5"/>
  <c r="G24" i="5"/>
  <c r="F24" i="5"/>
  <c r="E25" i="5" s="1"/>
  <c r="H25" i="5"/>
  <c r="I25" i="5" s="1"/>
  <c r="G25" i="5" l="1"/>
  <c r="F25" i="5"/>
  <c r="H26" i="5" s="1"/>
  <c r="I26" i="5" s="1"/>
  <c r="K25" i="5"/>
  <c r="J25" i="5"/>
  <c r="L25" i="5" s="1"/>
  <c r="L24" i="5"/>
  <c r="E26" i="5" l="1"/>
  <c r="H27" i="5" s="1"/>
  <c r="I27" i="5" s="1"/>
  <c r="K26" i="5"/>
  <c r="J26" i="5"/>
  <c r="G26" i="5"/>
  <c r="F26" i="5"/>
  <c r="E27" i="5" s="1"/>
  <c r="G27" i="5" l="1"/>
  <c r="F27" i="5"/>
  <c r="H28" i="5" s="1"/>
  <c r="I28" i="5" s="1"/>
  <c r="E28" i="5"/>
  <c r="K27" i="5"/>
  <c r="J27" i="5"/>
  <c r="L27" i="5" s="1"/>
  <c r="L26" i="5"/>
  <c r="G28" i="5" l="1"/>
  <c r="F28" i="5"/>
  <c r="H29" i="5" s="1"/>
  <c r="I29" i="5" s="1"/>
  <c r="K28" i="5"/>
  <c r="J28" i="5"/>
  <c r="L28" i="5" s="1"/>
  <c r="K29" i="5" l="1"/>
  <c r="J29" i="5"/>
  <c r="L29" i="5" s="1"/>
  <c r="E29" i="5"/>
  <c r="G29" i="5" l="1"/>
  <c r="F29" i="5"/>
  <c r="E30" i="5" s="1"/>
  <c r="G30" i="5" l="1"/>
  <c r="F30" i="5"/>
  <c r="H31" i="5" s="1"/>
  <c r="I31" i="5" s="1"/>
  <c r="H30" i="5"/>
  <c r="I30" i="5" s="1"/>
  <c r="K31" i="5" l="1"/>
  <c r="J31" i="5"/>
  <c r="L31" i="5" s="1"/>
  <c r="E31" i="5"/>
  <c r="K30" i="5"/>
  <c r="J30" i="5"/>
  <c r="L30" i="5" s="1"/>
  <c r="G31" i="5" l="1"/>
  <c r="F31" i="5"/>
  <c r="H32" i="5" s="1"/>
  <c r="I32" i="5" s="1"/>
  <c r="K32" i="5" l="1"/>
  <c r="J32" i="5"/>
  <c r="L32" i="5" s="1"/>
  <c r="E32" i="5"/>
  <c r="G32" i="5" l="1"/>
  <c r="F32" i="5"/>
  <c r="H33" i="5" s="1"/>
  <c r="I33" i="5" s="1"/>
  <c r="E33" i="5" l="1"/>
  <c r="G33" i="5" s="1"/>
  <c r="K33" i="5"/>
  <c r="J33" i="5"/>
  <c r="L33" i="5" s="1"/>
  <c r="F33" i="5" l="1"/>
  <c r="H34" i="5" s="1"/>
  <c r="I34" i="5" s="1"/>
  <c r="J34" i="5" s="1"/>
  <c r="L34" i="5" s="1"/>
  <c r="E34" i="5" l="1"/>
  <c r="G34" i="5" s="1"/>
  <c r="K34" i="5"/>
  <c r="F34" i="5" l="1"/>
  <c r="H35" i="5" s="1"/>
  <c r="I35" i="5" s="1"/>
  <c r="K35" i="5" s="1"/>
  <c r="E35" i="5" l="1"/>
  <c r="G35" i="5" s="1"/>
  <c r="J35" i="5"/>
  <c r="L35" i="5" s="1"/>
  <c r="F35" i="5" l="1"/>
  <c r="H36" i="5" s="1"/>
  <c r="I36" i="5" s="1"/>
  <c r="K36" i="5" s="1"/>
  <c r="E36" i="5"/>
  <c r="G36" i="5" s="1"/>
  <c r="F36" i="5" l="1"/>
  <c r="H37" i="5" s="1"/>
  <c r="I37" i="5" s="1"/>
  <c r="J36" i="5"/>
  <c r="L36" i="5" s="1"/>
  <c r="K37" i="5"/>
  <c r="J37" i="5"/>
  <c r="L37" i="5" s="1"/>
  <c r="E37" i="5"/>
  <c r="G37" i="5" l="1"/>
  <c r="F37" i="5"/>
  <c r="H38" i="5" s="1"/>
  <c r="I38" i="5" s="1"/>
  <c r="K38" i="5" l="1"/>
  <c r="J38" i="5"/>
  <c r="L38" i="5" s="1"/>
  <c r="E38" i="5"/>
  <c r="G38" i="5" l="1"/>
  <c r="F38" i="5"/>
  <c r="H39" i="5" s="1"/>
  <c r="I39" i="5" s="1"/>
  <c r="E39" i="5" l="1"/>
  <c r="G39" i="5" s="1"/>
  <c r="K39" i="5"/>
  <c r="J39" i="5"/>
  <c r="L39" i="5" s="1"/>
  <c r="F39" i="5"/>
  <c r="H40" i="5" s="1"/>
  <c r="I40" i="5" s="1"/>
  <c r="E40" i="5"/>
  <c r="K40" i="5" l="1"/>
  <c r="J40" i="5"/>
  <c r="L40" i="5" s="1"/>
  <c r="G40" i="5"/>
  <c r="F40" i="5"/>
  <c r="H41" i="5" s="1"/>
  <c r="I41" i="5" s="1"/>
  <c r="K41" i="5" l="1"/>
  <c r="J41" i="5"/>
  <c r="L41" i="5" s="1"/>
  <c r="E41" i="5"/>
  <c r="G41" i="5" l="1"/>
  <c r="F41" i="5"/>
  <c r="H42" i="5" s="1"/>
  <c r="I42" i="5" s="1"/>
  <c r="K42" i="5" l="1"/>
  <c r="J42" i="5"/>
  <c r="L42" i="5" s="1"/>
  <c r="E42" i="5"/>
  <c r="G42" i="5" l="1"/>
  <c r="F42" i="5"/>
  <c r="H43" i="5" s="1"/>
  <c r="I43" i="5" s="1"/>
  <c r="E43" i="5"/>
  <c r="K43" i="5" l="1"/>
  <c r="J43" i="5"/>
  <c r="L43" i="5" s="1"/>
  <c r="G43" i="5"/>
  <c r="F43" i="5"/>
  <c r="H44" i="5" s="1"/>
  <c r="I44" i="5" s="1"/>
  <c r="K44" i="5" l="1"/>
  <c r="J44" i="5"/>
  <c r="L44" i="5" s="1"/>
  <c r="E44" i="5"/>
  <c r="G44" i="5" l="1"/>
  <c r="F44" i="5"/>
  <c r="E45" i="5" s="1"/>
  <c r="H45" i="5" l="1"/>
  <c r="I45" i="5" s="1"/>
  <c r="K45" i="5" s="1"/>
  <c r="G45" i="5"/>
  <c r="F45" i="5"/>
  <c r="H46" i="5" s="1"/>
  <c r="I46" i="5" s="1"/>
  <c r="J45" i="5"/>
  <c r="L45" i="5" s="1"/>
  <c r="K46" i="5" l="1"/>
  <c r="J46" i="5"/>
  <c r="L46" i="5" s="1"/>
  <c r="E46" i="5"/>
  <c r="G46" i="5" l="1"/>
  <c r="F46" i="5"/>
  <c r="E47" i="5" s="1"/>
  <c r="G47" i="5" l="1"/>
  <c r="F47" i="5"/>
  <c r="H48" i="5" s="1"/>
  <c r="I48" i="5" s="1"/>
  <c r="H47" i="5"/>
  <c r="I47" i="5" s="1"/>
  <c r="K48" i="5" l="1"/>
  <c r="J48" i="5"/>
  <c r="L48" i="5" s="1"/>
  <c r="E48" i="5"/>
  <c r="K47" i="5"/>
  <c r="J47" i="5"/>
  <c r="L47" i="5" s="1"/>
  <c r="G48" i="5" l="1"/>
  <c r="F48" i="5"/>
  <c r="H49" i="5" s="1"/>
  <c r="I49" i="5" s="1"/>
  <c r="K49" i="5" l="1"/>
  <c r="J49" i="5"/>
  <c r="L49" i="5" s="1"/>
  <c r="E49" i="5"/>
  <c r="G49" i="5" l="1"/>
  <c r="F49" i="5"/>
  <c r="H50" i="5" s="1"/>
  <c r="I50" i="5" s="1"/>
  <c r="K50" i="5" l="1"/>
  <c r="J50" i="5"/>
  <c r="L50" i="5" s="1"/>
  <c r="E50" i="5"/>
  <c r="G50" i="5" l="1"/>
  <c r="F50" i="5"/>
  <c r="E51" i="5" s="1"/>
  <c r="H51" i="5" l="1"/>
  <c r="I51" i="5" s="1"/>
  <c r="K51" i="5" s="1"/>
  <c r="G51" i="5"/>
  <c r="F51" i="5"/>
  <c r="E52" i="5" s="1"/>
  <c r="J51" i="5" l="1"/>
  <c r="L51" i="5" s="1"/>
  <c r="H52" i="5"/>
  <c r="I52" i="5" s="1"/>
  <c r="G52" i="5"/>
  <c r="F52" i="5"/>
  <c r="H53" i="5" s="1"/>
  <c r="I53" i="5" s="1"/>
  <c r="K52" i="5"/>
  <c r="J52" i="5"/>
  <c r="L52" i="5" s="1"/>
  <c r="E53" i="5" l="1"/>
  <c r="K53" i="5"/>
  <c r="J53" i="5"/>
  <c r="L53" i="5" s="1"/>
  <c r="G53" i="5"/>
  <c r="F53" i="5"/>
  <c r="E54" i="5" s="1"/>
  <c r="G54" i="5" l="1"/>
  <c r="F54" i="5"/>
  <c r="E55" i="5" s="1"/>
  <c r="H54" i="5"/>
  <c r="I54" i="5" s="1"/>
  <c r="H55" i="5" l="1"/>
  <c r="I55" i="5" s="1"/>
  <c r="G55" i="5"/>
  <c r="F55" i="5"/>
  <c r="H56" i="5" s="1"/>
  <c r="I56" i="5" s="1"/>
  <c r="K55" i="5"/>
  <c r="J55" i="5"/>
  <c r="L55" i="5" s="1"/>
  <c r="K54" i="5"/>
  <c r="J54" i="5"/>
  <c r="L54" i="5" s="1"/>
  <c r="K56" i="5" l="1"/>
  <c r="J56" i="5"/>
  <c r="L56" i="5" s="1"/>
  <c r="E56" i="5"/>
  <c r="G56" i="5" l="1"/>
  <c r="F56" i="5"/>
  <c r="E57" i="5" s="1"/>
  <c r="H57" i="5" l="1"/>
  <c r="I57" i="5" s="1"/>
  <c r="K57" i="5" s="1"/>
  <c r="G57" i="5"/>
  <c r="F57" i="5"/>
  <c r="H58" i="5" s="1"/>
  <c r="I58" i="5" s="1"/>
  <c r="J57" i="5"/>
  <c r="L57" i="5" s="1"/>
  <c r="K58" i="5" l="1"/>
  <c r="J58" i="5"/>
  <c r="L58" i="5" s="1"/>
  <c r="E58" i="5"/>
  <c r="G58" i="5" l="1"/>
  <c r="F58" i="5"/>
  <c r="E59" i="5" s="1"/>
  <c r="H59" i="5" l="1"/>
  <c r="I59" i="5" s="1"/>
  <c r="K59" i="5" s="1"/>
  <c r="G59" i="5"/>
  <c r="F59" i="5"/>
  <c r="E60" i="5" s="1"/>
  <c r="J59" i="5"/>
  <c r="L59" i="5" s="1"/>
  <c r="H60" i="5" l="1"/>
  <c r="I60" i="5" s="1"/>
  <c r="G60" i="5"/>
  <c r="F60" i="5"/>
  <c r="E61" i="5" s="1"/>
  <c r="K60" i="5"/>
  <c r="J60" i="5"/>
  <c r="L60" i="5" s="1"/>
  <c r="H61" i="5" l="1"/>
  <c r="I61" i="5" s="1"/>
  <c r="K61" i="5" s="1"/>
  <c r="G61" i="5"/>
  <c r="F61" i="5"/>
  <c r="H62" i="5" s="1"/>
  <c r="I62" i="5" s="1"/>
  <c r="J61" i="5"/>
  <c r="L61" i="5" s="1"/>
  <c r="K62" i="5" l="1"/>
  <c r="J62" i="5"/>
  <c r="L62" i="5" s="1"/>
  <c r="E62" i="5"/>
  <c r="G62" i="5" l="1"/>
  <c r="F62" i="5"/>
  <c r="H63" i="5" s="1"/>
  <c r="I63" i="5" s="1"/>
  <c r="E63" i="5" l="1"/>
  <c r="K63" i="5"/>
  <c r="J63" i="5"/>
  <c r="L63" i="5" s="1"/>
  <c r="G63" i="5"/>
  <c r="F63" i="5"/>
  <c r="H64" i="5" s="1"/>
  <c r="I64" i="5" s="1"/>
  <c r="K64" i="5" l="1"/>
  <c r="J64" i="5"/>
  <c r="L64" i="5" s="1"/>
  <c r="E64" i="5"/>
  <c r="G64" i="5" l="1"/>
  <c r="F64" i="5"/>
  <c r="E65" i="5" s="1"/>
  <c r="H65" i="5"/>
  <c r="I65" i="5" s="1"/>
  <c r="G65" i="5" l="1"/>
  <c r="F65" i="5"/>
  <c r="H66" i="5" s="1"/>
  <c r="I66" i="5" s="1"/>
  <c r="K65" i="5"/>
  <c r="J65" i="5"/>
  <c r="L65" i="5" s="1"/>
  <c r="K66" i="5" l="1"/>
  <c r="J66" i="5"/>
  <c r="L66" i="5" s="1"/>
  <c r="E66" i="5"/>
  <c r="G66" i="5" l="1"/>
  <c r="F66" i="5"/>
  <c r="E67" i="5" s="1"/>
  <c r="G67" i="5" l="1"/>
  <c r="F67" i="5"/>
  <c r="E68" i="5" s="1"/>
  <c r="H67" i="5"/>
  <c r="I67" i="5" s="1"/>
  <c r="H68" i="5" l="1"/>
  <c r="I68" i="5" s="1"/>
  <c r="G68" i="5"/>
  <c r="F68" i="5"/>
  <c r="E69" i="5" s="1"/>
  <c r="K68" i="5"/>
  <c r="J68" i="5"/>
  <c r="L68" i="5" s="1"/>
  <c r="K67" i="5"/>
  <c r="J67" i="5"/>
  <c r="L67" i="5" s="1"/>
  <c r="H69" i="5" l="1"/>
  <c r="I69" i="5" s="1"/>
  <c r="G69" i="5"/>
  <c r="F69" i="5"/>
  <c r="H70" i="5" s="1"/>
  <c r="I70" i="5" s="1"/>
  <c r="E70" i="5"/>
  <c r="K69" i="5"/>
  <c r="J69" i="5"/>
  <c r="L69" i="5" s="1"/>
  <c r="K70" i="5" l="1"/>
  <c r="J70" i="5"/>
  <c r="L70" i="5" s="1"/>
  <c r="G70" i="5"/>
  <c r="F70" i="5"/>
  <c r="H71" i="5" s="1"/>
  <c r="I71" i="5" s="1"/>
  <c r="K71" i="5" l="1"/>
  <c r="J71" i="5"/>
  <c r="L71" i="5" s="1"/>
  <c r="E71" i="5"/>
  <c r="G71" i="5" l="1"/>
  <c r="F71" i="5"/>
  <c r="H72" i="5" s="1"/>
  <c r="I72" i="5" s="1"/>
  <c r="E72" i="5" l="1"/>
  <c r="G72" i="5" s="1"/>
  <c r="K72" i="5"/>
  <c r="J72" i="5"/>
  <c r="L72" i="5" s="1"/>
  <c r="F72" i="5"/>
  <c r="H73" i="5" s="1"/>
  <c r="I73" i="5" s="1"/>
  <c r="K73" i="5" l="1"/>
  <c r="J73" i="5"/>
  <c r="L73" i="5" s="1"/>
  <c r="E73" i="5"/>
  <c r="G73" i="5" l="1"/>
  <c r="F73" i="5"/>
  <c r="H74" i="5" s="1"/>
  <c r="I74" i="5" s="1"/>
  <c r="K74" i="5" l="1"/>
  <c r="J74" i="5"/>
  <c r="L74" i="5" s="1"/>
  <c r="E74" i="5"/>
  <c r="G74" i="5" l="1"/>
  <c r="F74" i="5"/>
  <c r="H75" i="5" s="1"/>
  <c r="I75" i="5" s="1"/>
  <c r="K75" i="5" l="1"/>
  <c r="J75" i="5"/>
  <c r="L75" i="5" s="1"/>
  <c r="E75" i="5"/>
  <c r="G75" i="5" l="1"/>
  <c r="F75" i="5"/>
  <c r="H76" i="5" s="1"/>
  <c r="I76" i="5" s="1"/>
  <c r="E76" i="5" l="1"/>
  <c r="F76" i="5" s="1"/>
  <c r="J76" i="5"/>
  <c r="L76" i="5" s="1"/>
  <c r="K76" i="5"/>
  <c r="G76" i="5" l="1"/>
  <c r="H77" i="5"/>
  <c r="I77" i="5" s="1"/>
  <c r="J77" i="5" s="1"/>
  <c r="L77" i="5" s="1"/>
  <c r="E77" i="5"/>
  <c r="F77" i="5" s="1"/>
  <c r="K77" i="5" l="1"/>
  <c r="G77" i="5"/>
  <c r="H78" i="5"/>
  <c r="I78" i="5" s="1"/>
  <c r="K78" i="5" s="1"/>
  <c r="E78" i="5"/>
  <c r="F78" i="5"/>
  <c r="E79" i="5" s="1"/>
  <c r="J78" i="5" l="1"/>
  <c r="L78" i="5" s="1"/>
  <c r="H79" i="5"/>
  <c r="I79" i="5" s="1"/>
  <c r="K79" i="5" s="1"/>
  <c r="G78" i="5"/>
  <c r="F79" i="5"/>
  <c r="E80" i="5" s="1"/>
  <c r="G79" i="5"/>
  <c r="J79" i="5" l="1"/>
  <c r="L79" i="5" s="1"/>
  <c r="H80" i="5"/>
  <c r="I80" i="5" s="1"/>
  <c r="J80" i="5" s="1"/>
  <c r="L80" i="5" s="1"/>
  <c r="F80" i="5"/>
  <c r="H81" i="5" s="1"/>
  <c r="I81" i="5" s="1"/>
  <c r="G80" i="5"/>
  <c r="K80" i="5"/>
  <c r="E81" i="5" l="1"/>
  <c r="K81" i="5"/>
  <c r="J81" i="5"/>
  <c r="L81" i="5" s="1"/>
  <c r="F81" i="5"/>
  <c r="E82" i="5" s="1"/>
  <c r="G81" i="5"/>
  <c r="G82" i="5" l="1"/>
  <c r="F82" i="5"/>
  <c r="H83" i="5" s="1"/>
  <c r="I83" i="5" s="1"/>
  <c r="H82" i="5"/>
  <c r="I82" i="5" s="1"/>
  <c r="K83" i="5" l="1"/>
  <c r="J83" i="5"/>
  <c r="L83" i="5" s="1"/>
  <c r="E83" i="5"/>
  <c r="K82" i="5"/>
  <c r="J82" i="5"/>
  <c r="L82" i="5" s="1"/>
  <c r="F83" i="5" l="1"/>
  <c r="H84" i="5" s="1"/>
  <c r="I84" i="5" s="1"/>
  <c r="G83" i="5"/>
  <c r="E84" i="5" l="1"/>
  <c r="G84" i="5" s="1"/>
  <c r="J84" i="5"/>
  <c r="L84" i="5" s="1"/>
  <c r="K84" i="5"/>
  <c r="F84" i="5" l="1"/>
  <c r="E85" i="5" s="1"/>
  <c r="F85" i="5" s="1"/>
  <c r="H86" i="5" s="1"/>
  <c r="I86" i="5" s="1"/>
  <c r="H85" i="5" l="1"/>
  <c r="I85" i="5" s="1"/>
  <c r="K85" i="5" s="1"/>
  <c r="G85" i="5"/>
  <c r="E86" i="5"/>
  <c r="G86" i="5" s="1"/>
  <c r="J85" i="5"/>
  <c r="L85" i="5" s="1"/>
  <c r="F86" i="5"/>
  <c r="E87" i="5" s="1"/>
  <c r="K86" i="5"/>
  <c r="J86" i="5"/>
  <c r="L86" i="5" s="1"/>
  <c r="H87" i="5" l="1"/>
  <c r="I87" i="5" s="1"/>
  <c r="F87" i="5"/>
  <c r="H88" i="5" s="1"/>
  <c r="I88" i="5" s="1"/>
  <c r="G87" i="5"/>
  <c r="K87" i="5"/>
  <c r="J87" i="5"/>
  <c r="L87" i="5" s="1"/>
  <c r="E88" i="5" l="1"/>
  <c r="K88" i="5"/>
  <c r="J88" i="5"/>
  <c r="L88" i="5" s="1"/>
  <c r="F88" i="5"/>
  <c r="E89" i="5" s="1"/>
  <c r="G88" i="5"/>
  <c r="M97" i="6"/>
  <c r="M99" i="6" s="1"/>
  <c r="M100" i="6" s="1"/>
  <c r="M98" i="6"/>
  <c r="M101" i="6"/>
  <c r="G105" i="6"/>
  <c r="F3" i="6"/>
  <c r="G3" i="6" s="1"/>
  <c r="F4" i="6"/>
  <c r="G4" i="6" s="1"/>
  <c r="F5" i="6"/>
  <c r="G5" i="6" s="1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F27" i="6"/>
  <c r="G27" i="6" s="1"/>
  <c r="F28" i="6"/>
  <c r="G28" i="6" s="1"/>
  <c r="F29" i="6"/>
  <c r="G29" i="6" s="1"/>
  <c r="F30" i="6"/>
  <c r="G30" i="6" s="1"/>
  <c r="F31" i="6"/>
  <c r="G31" i="6" s="1"/>
  <c r="F32" i="6"/>
  <c r="G32" i="6" s="1"/>
  <c r="F33" i="6"/>
  <c r="G33" i="6" s="1"/>
  <c r="F34" i="6"/>
  <c r="G34" i="6" s="1"/>
  <c r="F35" i="6"/>
  <c r="G35" i="6" s="1"/>
  <c r="F36" i="6"/>
  <c r="G36" i="6" s="1"/>
  <c r="F37" i="6"/>
  <c r="G37" i="6" s="1"/>
  <c r="F38" i="6"/>
  <c r="G38" i="6" s="1"/>
  <c r="F39" i="6"/>
  <c r="G39" i="6" s="1"/>
  <c r="F40" i="6"/>
  <c r="G40" i="6" s="1"/>
  <c r="F41" i="6"/>
  <c r="G41" i="6" s="1"/>
  <c r="F42" i="6"/>
  <c r="G42" i="6" s="1"/>
  <c r="F43" i="6"/>
  <c r="G43" i="6" s="1"/>
  <c r="F44" i="6"/>
  <c r="G44" i="6" s="1"/>
  <c r="F45" i="6"/>
  <c r="G45" i="6" s="1"/>
  <c r="F46" i="6"/>
  <c r="G46" i="6" s="1"/>
  <c r="F47" i="6"/>
  <c r="G47" i="6" s="1"/>
  <c r="F48" i="6"/>
  <c r="G48" i="6" s="1"/>
  <c r="F49" i="6"/>
  <c r="G49" i="6" s="1"/>
  <c r="F50" i="6"/>
  <c r="G50" i="6" s="1"/>
  <c r="F51" i="6"/>
  <c r="G51" i="6" s="1"/>
  <c r="F52" i="6"/>
  <c r="G52" i="6" s="1"/>
  <c r="F53" i="6"/>
  <c r="G53" i="6" s="1"/>
  <c r="F54" i="6"/>
  <c r="G54" i="6" s="1"/>
  <c r="F55" i="6"/>
  <c r="G55" i="6" s="1"/>
  <c r="F56" i="6"/>
  <c r="G56" i="6" s="1"/>
  <c r="F57" i="6"/>
  <c r="G57" i="6" s="1"/>
  <c r="F58" i="6"/>
  <c r="G58" i="6" s="1"/>
  <c r="F59" i="6"/>
  <c r="G59" i="6" s="1"/>
  <c r="F60" i="6"/>
  <c r="G60" i="6" s="1"/>
  <c r="F61" i="6"/>
  <c r="G61" i="6" s="1"/>
  <c r="F62" i="6"/>
  <c r="G62" i="6" s="1"/>
  <c r="F63" i="6"/>
  <c r="G63" i="6" s="1"/>
  <c r="F64" i="6"/>
  <c r="G64" i="6" s="1"/>
  <c r="F65" i="6"/>
  <c r="G65" i="6" s="1"/>
  <c r="F66" i="6"/>
  <c r="G66" i="6" s="1"/>
  <c r="F67" i="6"/>
  <c r="G67" i="6" s="1"/>
  <c r="F68" i="6"/>
  <c r="G68" i="6" s="1"/>
  <c r="F69" i="6"/>
  <c r="G69" i="6" s="1"/>
  <c r="F70" i="6"/>
  <c r="G70" i="6" s="1"/>
  <c r="F71" i="6"/>
  <c r="G71" i="6" s="1"/>
  <c r="F72" i="6"/>
  <c r="G72" i="6" s="1"/>
  <c r="F73" i="6"/>
  <c r="G73" i="6" s="1"/>
  <c r="F74" i="6"/>
  <c r="G74" i="6" s="1"/>
  <c r="F75" i="6"/>
  <c r="G75" i="6" s="1"/>
  <c r="F76" i="6"/>
  <c r="G76" i="6" s="1"/>
  <c r="F77" i="6"/>
  <c r="G77" i="6" s="1"/>
  <c r="F78" i="6"/>
  <c r="G78" i="6" s="1"/>
  <c r="F79" i="6"/>
  <c r="G79" i="6" s="1"/>
  <c r="F80" i="6"/>
  <c r="G80" i="6" s="1"/>
  <c r="F81" i="6"/>
  <c r="G81" i="6" s="1"/>
  <c r="F82" i="6"/>
  <c r="G82" i="6" s="1"/>
  <c r="F83" i="6"/>
  <c r="G83" i="6" s="1"/>
  <c r="F84" i="6"/>
  <c r="G84" i="6" s="1"/>
  <c r="F85" i="6"/>
  <c r="G85" i="6" s="1"/>
  <c r="F86" i="6"/>
  <c r="G86" i="6" s="1"/>
  <c r="F87" i="6"/>
  <c r="G87" i="6" s="1"/>
  <c r="F88" i="6"/>
  <c r="G88" i="6" s="1"/>
  <c r="F89" i="6"/>
  <c r="G89" i="6" s="1"/>
  <c r="F90" i="6"/>
  <c r="G90" i="6" s="1"/>
  <c r="F91" i="6"/>
  <c r="G91" i="6" s="1"/>
  <c r="F92" i="6"/>
  <c r="G92" i="6" s="1"/>
  <c r="F93" i="6"/>
  <c r="G93" i="6" s="1"/>
  <c r="F94" i="6"/>
  <c r="G94" i="6" s="1"/>
  <c r="F95" i="6"/>
  <c r="G95" i="6" s="1"/>
  <c r="F96" i="6"/>
  <c r="G96" i="6" s="1"/>
  <c r="F97" i="6"/>
  <c r="G97" i="6" s="1"/>
  <c r="F98" i="6"/>
  <c r="G98" i="6" s="1"/>
  <c r="F99" i="6"/>
  <c r="G99" i="6" s="1"/>
  <c r="F100" i="6"/>
  <c r="G100" i="6" s="1"/>
  <c r="F101" i="6"/>
  <c r="G101" i="6" s="1"/>
  <c r="F102" i="6"/>
  <c r="G102" i="6" s="1"/>
  <c r="F103" i="6"/>
  <c r="G103" i="6" s="1"/>
  <c r="F104" i="6"/>
  <c r="G104" i="6" s="1"/>
  <c r="G2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2" i="6"/>
  <c r="H89" i="5" l="1"/>
  <c r="I89" i="5" s="1"/>
  <c r="J89" i="5" s="1"/>
  <c r="L89" i="5" s="1"/>
  <c r="K89" i="5"/>
  <c r="F89" i="5"/>
  <c r="E90" i="5" s="1"/>
  <c r="G89" i="5"/>
  <c r="V113" i="4"/>
  <c r="U113" i="4"/>
  <c r="T113" i="4"/>
  <c r="S3" i="4"/>
  <c r="T3" i="4"/>
  <c r="V3" i="4" s="1"/>
  <c r="U3" i="4"/>
  <c r="S4" i="4"/>
  <c r="T4" i="4"/>
  <c r="V4" i="4" s="1"/>
  <c r="U4" i="4"/>
  <c r="S5" i="4"/>
  <c r="T5" i="4"/>
  <c r="V5" i="4" s="1"/>
  <c r="U5" i="4"/>
  <c r="S6" i="4"/>
  <c r="T6" i="4"/>
  <c r="V6" i="4" s="1"/>
  <c r="U6" i="4"/>
  <c r="S7" i="4"/>
  <c r="T7" i="4"/>
  <c r="V7" i="4" s="1"/>
  <c r="U7" i="4"/>
  <c r="S8" i="4"/>
  <c r="T8" i="4"/>
  <c r="V8" i="4" s="1"/>
  <c r="U8" i="4"/>
  <c r="S9" i="4"/>
  <c r="T9" i="4"/>
  <c r="V9" i="4" s="1"/>
  <c r="U9" i="4"/>
  <c r="S10" i="4"/>
  <c r="T10" i="4"/>
  <c r="V10" i="4" s="1"/>
  <c r="U10" i="4"/>
  <c r="S11" i="4"/>
  <c r="T11" i="4"/>
  <c r="V11" i="4" s="1"/>
  <c r="U11" i="4"/>
  <c r="S12" i="4"/>
  <c r="T12" i="4"/>
  <c r="V12" i="4" s="1"/>
  <c r="U12" i="4"/>
  <c r="S13" i="4"/>
  <c r="T13" i="4"/>
  <c r="V13" i="4" s="1"/>
  <c r="U13" i="4"/>
  <c r="S14" i="4"/>
  <c r="T14" i="4"/>
  <c r="V14" i="4" s="1"/>
  <c r="U14" i="4"/>
  <c r="S15" i="4"/>
  <c r="T15" i="4"/>
  <c r="V15" i="4" s="1"/>
  <c r="U15" i="4"/>
  <c r="S16" i="4"/>
  <c r="T16" i="4"/>
  <c r="V16" i="4" s="1"/>
  <c r="U16" i="4"/>
  <c r="S17" i="4"/>
  <c r="T17" i="4"/>
  <c r="V17" i="4" s="1"/>
  <c r="U17" i="4"/>
  <c r="S18" i="4"/>
  <c r="T18" i="4"/>
  <c r="V18" i="4" s="1"/>
  <c r="U18" i="4"/>
  <c r="S19" i="4"/>
  <c r="T19" i="4"/>
  <c r="V19" i="4" s="1"/>
  <c r="U19" i="4"/>
  <c r="S20" i="4"/>
  <c r="T20" i="4"/>
  <c r="V20" i="4" s="1"/>
  <c r="U20" i="4"/>
  <c r="S21" i="4"/>
  <c r="T21" i="4"/>
  <c r="V21" i="4" s="1"/>
  <c r="U21" i="4"/>
  <c r="S22" i="4"/>
  <c r="T22" i="4"/>
  <c r="V22" i="4" s="1"/>
  <c r="U22" i="4"/>
  <c r="S23" i="4"/>
  <c r="T23" i="4"/>
  <c r="V23" i="4" s="1"/>
  <c r="U23" i="4"/>
  <c r="S24" i="4"/>
  <c r="T24" i="4"/>
  <c r="V24" i="4" s="1"/>
  <c r="U24" i="4"/>
  <c r="S25" i="4"/>
  <c r="T25" i="4"/>
  <c r="V25" i="4" s="1"/>
  <c r="U25" i="4"/>
  <c r="S26" i="4"/>
  <c r="T26" i="4"/>
  <c r="V26" i="4" s="1"/>
  <c r="U26" i="4"/>
  <c r="S27" i="4"/>
  <c r="T27" i="4"/>
  <c r="V27" i="4" s="1"/>
  <c r="U27" i="4"/>
  <c r="S28" i="4"/>
  <c r="T28" i="4"/>
  <c r="V28" i="4" s="1"/>
  <c r="U28" i="4"/>
  <c r="S29" i="4"/>
  <c r="T29" i="4"/>
  <c r="V29" i="4" s="1"/>
  <c r="U29" i="4"/>
  <c r="S30" i="4"/>
  <c r="T30" i="4"/>
  <c r="V30" i="4" s="1"/>
  <c r="U30" i="4"/>
  <c r="S31" i="4"/>
  <c r="T31" i="4"/>
  <c r="V31" i="4" s="1"/>
  <c r="U31" i="4"/>
  <c r="S32" i="4"/>
  <c r="T32" i="4"/>
  <c r="V32" i="4" s="1"/>
  <c r="U32" i="4"/>
  <c r="S33" i="4"/>
  <c r="U33" i="4" s="1"/>
  <c r="S34" i="4"/>
  <c r="U34" i="4" s="1"/>
  <c r="T34" i="4"/>
  <c r="V34" i="4" s="1"/>
  <c r="S35" i="4"/>
  <c r="T35" i="4"/>
  <c r="V35" i="4" s="1"/>
  <c r="U35" i="4"/>
  <c r="S36" i="4"/>
  <c r="T36" i="4"/>
  <c r="V36" i="4" s="1"/>
  <c r="U36" i="4"/>
  <c r="S37" i="4"/>
  <c r="U37" i="4" s="1"/>
  <c r="S38" i="4"/>
  <c r="U38" i="4" s="1"/>
  <c r="T38" i="4"/>
  <c r="V38" i="4" s="1"/>
  <c r="S39" i="4"/>
  <c r="T39" i="4"/>
  <c r="V39" i="4" s="1"/>
  <c r="U39" i="4"/>
  <c r="S40" i="4"/>
  <c r="T40" i="4"/>
  <c r="V40" i="4" s="1"/>
  <c r="U40" i="4"/>
  <c r="S41" i="4"/>
  <c r="U41" i="4" s="1"/>
  <c r="S42" i="4"/>
  <c r="U42" i="4" s="1"/>
  <c r="T42" i="4"/>
  <c r="V42" i="4" s="1"/>
  <c r="S43" i="4"/>
  <c r="T43" i="4"/>
  <c r="V43" i="4" s="1"/>
  <c r="U43" i="4"/>
  <c r="S44" i="4"/>
  <c r="T44" i="4"/>
  <c r="V44" i="4" s="1"/>
  <c r="U44" i="4"/>
  <c r="S45" i="4"/>
  <c r="U45" i="4" s="1"/>
  <c r="S46" i="4"/>
  <c r="U46" i="4" s="1"/>
  <c r="T46" i="4"/>
  <c r="V46" i="4" s="1"/>
  <c r="S47" i="4"/>
  <c r="T47" i="4"/>
  <c r="V47" i="4" s="1"/>
  <c r="U47" i="4"/>
  <c r="S48" i="4"/>
  <c r="T48" i="4"/>
  <c r="V48" i="4" s="1"/>
  <c r="U48" i="4"/>
  <c r="S49" i="4"/>
  <c r="U49" i="4" s="1"/>
  <c r="S50" i="4"/>
  <c r="U50" i="4" s="1"/>
  <c r="T50" i="4"/>
  <c r="V50" i="4" s="1"/>
  <c r="S51" i="4"/>
  <c r="T51" i="4"/>
  <c r="V51" i="4" s="1"/>
  <c r="U51" i="4"/>
  <c r="S52" i="4"/>
  <c r="T52" i="4"/>
  <c r="V52" i="4" s="1"/>
  <c r="U52" i="4"/>
  <c r="S53" i="4"/>
  <c r="U53" i="4" s="1"/>
  <c r="S54" i="4"/>
  <c r="U54" i="4" s="1"/>
  <c r="T54" i="4"/>
  <c r="V54" i="4" s="1"/>
  <c r="S55" i="4"/>
  <c r="T55" i="4"/>
  <c r="V55" i="4" s="1"/>
  <c r="U55" i="4"/>
  <c r="S56" i="4"/>
  <c r="T56" i="4"/>
  <c r="V56" i="4" s="1"/>
  <c r="U56" i="4"/>
  <c r="S57" i="4"/>
  <c r="U57" i="4" s="1"/>
  <c r="S58" i="4"/>
  <c r="U58" i="4" s="1"/>
  <c r="T58" i="4"/>
  <c r="V58" i="4" s="1"/>
  <c r="S59" i="4"/>
  <c r="T59" i="4"/>
  <c r="V59" i="4" s="1"/>
  <c r="U59" i="4"/>
  <c r="S60" i="4"/>
  <c r="T60" i="4"/>
  <c r="V60" i="4" s="1"/>
  <c r="U60" i="4"/>
  <c r="S61" i="4"/>
  <c r="U61" i="4" s="1"/>
  <c r="S62" i="4"/>
  <c r="U62" i="4" s="1"/>
  <c r="T62" i="4"/>
  <c r="V62" i="4" s="1"/>
  <c r="S63" i="4"/>
  <c r="T63" i="4"/>
  <c r="V63" i="4" s="1"/>
  <c r="U63" i="4"/>
  <c r="S64" i="4"/>
  <c r="T64" i="4"/>
  <c r="V64" i="4" s="1"/>
  <c r="U64" i="4"/>
  <c r="S65" i="4"/>
  <c r="U65" i="4" s="1"/>
  <c r="S66" i="4"/>
  <c r="U66" i="4" s="1"/>
  <c r="T66" i="4"/>
  <c r="V66" i="4" s="1"/>
  <c r="S67" i="4"/>
  <c r="U67" i="4" s="1"/>
  <c r="T67" i="4"/>
  <c r="V67" i="4" s="1"/>
  <c r="S68" i="4"/>
  <c r="T68" i="4" s="1"/>
  <c r="V68" i="4" s="1"/>
  <c r="U68" i="4"/>
  <c r="S69" i="4"/>
  <c r="U69" i="4" s="1"/>
  <c r="S70" i="4"/>
  <c r="U70" i="4" s="1"/>
  <c r="S71" i="4"/>
  <c r="T71" i="4" s="1"/>
  <c r="V71" i="4" s="1"/>
  <c r="S72" i="4"/>
  <c r="T72" i="4"/>
  <c r="V72" i="4" s="1"/>
  <c r="U72" i="4"/>
  <c r="S73" i="4"/>
  <c r="U73" i="4" s="1"/>
  <c r="S74" i="4"/>
  <c r="U74" i="4" s="1"/>
  <c r="T74" i="4"/>
  <c r="V74" i="4" s="1"/>
  <c r="S75" i="4"/>
  <c r="T75" i="4"/>
  <c r="V75" i="4" s="1"/>
  <c r="U75" i="4"/>
  <c r="S76" i="4"/>
  <c r="T76" i="4" s="1"/>
  <c r="V76" i="4" s="1"/>
  <c r="S77" i="4"/>
  <c r="U77" i="4" s="1"/>
  <c r="S78" i="4"/>
  <c r="U78" i="4" s="1"/>
  <c r="S79" i="4"/>
  <c r="T79" i="4" s="1"/>
  <c r="V79" i="4" s="1"/>
  <c r="U79" i="4"/>
  <c r="S80" i="4"/>
  <c r="T80" i="4"/>
  <c r="V80" i="4" s="1"/>
  <c r="U80" i="4"/>
  <c r="S81" i="4"/>
  <c r="U81" i="4" s="1"/>
  <c r="S82" i="4"/>
  <c r="U82" i="4" s="1"/>
  <c r="T82" i="4"/>
  <c r="V82" i="4" s="1"/>
  <c r="S83" i="4"/>
  <c r="T83" i="4"/>
  <c r="V83" i="4" s="1"/>
  <c r="U83" i="4"/>
  <c r="S84" i="4"/>
  <c r="T84" i="4" s="1"/>
  <c r="V84" i="4" s="1"/>
  <c r="U84" i="4"/>
  <c r="S85" i="4"/>
  <c r="U85" i="4" s="1"/>
  <c r="S86" i="4"/>
  <c r="U86" i="4" s="1"/>
  <c r="S87" i="4"/>
  <c r="T87" i="4" s="1"/>
  <c r="V87" i="4" s="1"/>
  <c r="S88" i="4"/>
  <c r="U88" i="4" s="1"/>
  <c r="T88" i="4"/>
  <c r="V88" i="4" s="1"/>
  <c r="S89" i="4"/>
  <c r="U89" i="4" s="1"/>
  <c r="T89" i="4"/>
  <c r="V89" i="4" s="1"/>
  <c r="S90" i="4"/>
  <c r="U90" i="4" s="1"/>
  <c r="T90" i="4"/>
  <c r="V90" i="4" s="1"/>
  <c r="S91" i="4"/>
  <c r="U91" i="4" s="1"/>
  <c r="T91" i="4"/>
  <c r="S92" i="4"/>
  <c r="U92" i="4" s="1"/>
  <c r="T92" i="4"/>
  <c r="V92" i="4" s="1"/>
  <c r="S93" i="4"/>
  <c r="T93" i="4"/>
  <c r="V93" i="4" s="1"/>
  <c r="U93" i="4"/>
  <c r="S94" i="4"/>
  <c r="T94" i="4"/>
  <c r="V94" i="4" s="1"/>
  <c r="U94" i="4"/>
  <c r="S95" i="4"/>
  <c r="T95" i="4"/>
  <c r="V95" i="4" s="1"/>
  <c r="U95" i="4"/>
  <c r="S96" i="4"/>
  <c r="T96" i="4"/>
  <c r="V96" i="4" s="1"/>
  <c r="U96" i="4"/>
  <c r="S97" i="4"/>
  <c r="U97" i="4" s="1"/>
  <c r="T97" i="4"/>
  <c r="V97" i="4" s="1"/>
  <c r="S99" i="4"/>
  <c r="U99" i="4" s="1"/>
  <c r="T99" i="4"/>
  <c r="V99" i="4" s="1"/>
  <c r="S100" i="4"/>
  <c r="U100" i="4" s="1"/>
  <c r="S101" i="4"/>
  <c r="U101" i="4" s="1"/>
  <c r="T101" i="4"/>
  <c r="V101" i="4" s="1"/>
  <c r="S102" i="4"/>
  <c r="U102" i="4" s="1"/>
  <c r="S103" i="4"/>
  <c r="U103" i="4" s="1"/>
  <c r="T103" i="4"/>
  <c r="V103" i="4" s="1"/>
  <c r="S104" i="4"/>
  <c r="U104" i="4" s="1"/>
  <c r="S105" i="4"/>
  <c r="U105" i="4" s="1"/>
  <c r="T105" i="4"/>
  <c r="V105" i="4" s="1"/>
  <c r="U2" i="4"/>
  <c r="U109" i="4" s="1"/>
  <c r="S2" i="4"/>
  <c r="T2" i="4" s="1"/>
  <c r="F107" i="4"/>
  <c r="F109" i="4" s="1"/>
  <c r="F106" i="4"/>
  <c r="F11" i="4"/>
  <c r="G11" i="4"/>
  <c r="H11" i="4"/>
  <c r="I11" i="4"/>
  <c r="J11" i="4"/>
  <c r="K11" i="4"/>
  <c r="L11" i="4"/>
  <c r="M11" i="4"/>
  <c r="N11" i="4"/>
  <c r="O11" i="4"/>
  <c r="P11" i="4"/>
  <c r="Q11" i="4"/>
  <c r="F12" i="4"/>
  <c r="G12" i="4"/>
  <c r="H12" i="4"/>
  <c r="I12" i="4"/>
  <c r="J12" i="4"/>
  <c r="K12" i="4"/>
  <c r="L12" i="4"/>
  <c r="M12" i="4"/>
  <c r="N12" i="4"/>
  <c r="O12" i="4"/>
  <c r="P12" i="4"/>
  <c r="Q12" i="4"/>
  <c r="F13" i="4"/>
  <c r="G13" i="4"/>
  <c r="H13" i="4"/>
  <c r="I13" i="4"/>
  <c r="J13" i="4"/>
  <c r="K13" i="4"/>
  <c r="L13" i="4"/>
  <c r="M13" i="4"/>
  <c r="N13" i="4"/>
  <c r="O13" i="4"/>
  <c r="P13" i="4"/>
  <c r="Q13" i="4"/>
  <c r="F14" i="4"/>
  <c r="G14" i="4"/>
  <c r="H14" i="4"/>
  <c r="I14" i="4"/>
  <c r="J14" i="4"/>
  <c r="K14" i="4"/>
  <c r="L14" i="4"/>
  <c r="M14" i="4"/>
  <c r="N14" i="4"/>
  <c r="O14" i="4"/>
  <c r="P14" i="4"/>
  <c r="Q14" i="4"/>
  <c r="F15" i="4"/>
  <c r="G15" i="4"/>
  <c r="H15" i="4"/>
  <c r="I15" i="4"/>
  <c r="J15" i="4"/>
  <c r="K15" i="4"/>
  <c r="L15" i="4"/>
  <c r="M15" i="4"/>
  <c r="N15" i="4"/>
  <c r="O15" i="4"/>
  <c r="P15" i="4"/>
  <c r="Q15" i="4"/>
  <c r="F16" i="4"/>
  <c r="G16" i="4"/>
  <c r="H16" i="4"/>
  <c r="I16" i="4"/>
  <c r="J16" i="4"/>
  <c r="K16" i="4"/>
  <c r="L16" i="4"/>
  <c r="M16" i="4"/>
  <c r="N16" i="4"/>
  <c r="O16" i="4"/>
  <c r="P16" i="4"/>
  <c r="Q16" i="4"/>
  <c r="F17" i="4"/>
  <c r="G17" i="4"/>
  <c r="H17" i="4"/>
  <c r="I17" i="4"/>
  <c r="J17" i="4"/>
  <c r="K17" i="4"/>
  <c r="L17" i="4"/>
  <c r="M17" i="4"/>
  <c r="N17" i="4"/>
  <c r="O17" i="4"/>
  <c r="P17" i="4"/>
  <c r="Q17" i="4"/>
  <c r="F18" i="4"/>
  <c r="G18" i="4"/>
  <c r="H18" i="4"/>
  <c r="I18" i="4"/>
  <c r="J18" i="4"/>
  <c r="K18" i="4"/>
  <c r="L18" i="4"/>
  <c r="M18" i="4"/>
  <c r="N18" i="4"/>
  <c r="O18" i="4"/>
  <c r="P18" i="4"/>
  <c r="Q18" i="4"/>
  <c r="F19" i="4"/>
  <c r="G19" i="4"/>
  <c r="H19" i="4"/>
  <c r="I19" i="4"/>
  <c r="J19" i="4"/>
  <c r="K19" i="4"/>
  <c r="L19" i="4"/>
  <c r="M19" i="4"/>
  <c r="N19" i="4"/>
  <c r="O19" i="4"/>
  <c r="P19" i="4"/>
  <c r="Q19" i="4"/>
  <c r="F20" i="4"/>
  <c r="G20" i="4"/>
  <c r="H20" i="4"/>
  <c r="I20" i="4"/>
  <c r="J20" i="4"/>
  <c r="K20" i="4"/>
  <c r="L20" i="4"/>
  <c r="M20" i="4"/>
  <c r="N20" i="4"/>
  <c r="O20" i="4"/>
  <c r="P20" i="4"/>
  <c r="Q20" i="4"/>
  <c r="F21" i="4"/>
  <c r="G21" i="4"/>
  <c r="H21" i="4"/>
  <c r="I21" i="4"/>
  <c r="J21" i="4"/>
  <c r="K21" i="4"/>
  <c r="L21" i="4"/>
  <c r="M21" i="4"/>
  <c r="N21" i="4"/>
  <c r="O21" i="4"/>
  <c r="P21" i="4"/>
  <c r="Q21" i="4"/>
  <c r="F22" i="4"/>
  <c r="G22" i="4"/>
  <c r="H22" i="4"/>
  <c r="I22" i="4"/>
  <c r="J22" i="4"/>
  <c r="K22" i="4"/>
  <c r="L22" i="4"/>
  <c r="M22" i="4"/>
  <c r="N22" i="4"/>
  <c r="O22" i="4"/>
  <c r="P22" i="4"/>
  <c r="Q22" i="4"/>
  <c r="F23" i="4"/>
  <c r="G23" i="4"/>
  <c r="H23" i="4"/>
  <c r="I23" i="4"/>
  <c r="J23" i="4"/>
  <c r="K23" i="4"/>
  <c r="L23" i="4"/>
  <c r="M23" i="4"/>
  <c r="N23" i="4"/>
  <c r="O23" i="4"/>
  <c r="P23" i="4"/>
  <c r="Q23" i="4"/>
  <c r="F24" i="4"/>
  <c r="G24" i="4"/>
  <c r="H24" i="4"/>
  <c r="I24" i="4"/>
  <c r="J24" i="4"/>
  <c r="K24" i="4"/>
  <c r="L24" i="4"/>
  <c r="M24" i="4"/>
  <c r="N24" i="4"/>
  <c r="O24" i="4"/>
  <c r="P24" i="4"/>
  <c r="Q24" i="4"/>
  <c r="F25" i="4"/>
  <c r="G25" i="4"/>
  <c r="H25" i="4"/>
  <c r="I25" i="4"/>
  <c r="J25" i="4"/>
  <c r="K25" i="4"/>
  <c r="L25" i="4"/>
  <c r="M25" i="4"/>
  <c r="N25" i="4"/>
  <c r="O25" i="4"/>
  <c r="P25" i="4"/>
  <c r="Q25" i="4"/>
  <c r="F26" i="4"/>
  <c r="G26" i="4"/>
  <c r="H26" i="4"/>
  <c r="I26" i="4"/>
  <c r="J26" i="4"/>
  <c r="K26" i="4"/>
  <c r="L26" i="4"/>
  <c r="M26" i="4"/>
  <c r="N26" i="4"/>
  <c r="O26" i="4"/>
  <c r="P26" i="4"/>
  <c r="Q26" i="4"/>
  <c r="F27" i="4"/>
  <c r="G27" i="4"/>
  <c r="H27" i="4"/>
  <c r="I27" i="4"/>
  <c r="J27" i="4"/>
  <c r="K27" i="4"/>
  <c r="L27" i="4"/>
  <c r="M27" i="4"/>
  <c r="N27" i="4"/>
  <c r="O27" i="4"/>
  <c r="P27" i="4"/>
  <c r="Q27" i="4"/>
  <c r="F28" i="4"/>
  <c r="G28" i="4"/>
  <c r="H28" i="4"/>
  <c r="I28" i="4"/>
  <c r="J28" i="4"/>
  <c r="K28" i="4"/>
  <c r="L28" i="4"/>
  <c r="M28" i="4"/>
  <c r="N28" i="4"/>
  <c r="O28" i="4"/>
  <c r="P28" i="4"/>
  <c r="Q28" i="4"/>
  <c r="F29" i="4"/>
  <c r="G29" i="4"/>
  <c r="H29" i="4"/>
  <c r="I29" i="4"/>
  <c r="J29" i="4"/>
  <c r="K29" i="4"/>
  <c r="L29" i="4"/>
  <c r="M29" i="4"/>
  <c r="N29" i="4"/>
  <c r="O29" i="4"/>
  <c r="P29" i="4"/>
  <c r="Q29" i="4"/>
  <c r="F30" i="4"/>
  <c r="G30" i="4"/>
  <c r="H30" i="4"/>
  <c r="I30" i="4"/>
  <c r="J30" i="4"/>
  <c r="K30" i="4"/>
  <c r="L30" i="4"/>
  <c r="M30" i="4"/>
  <c r="N30" i="4"/>
  <c r="O30" i="4"/>
  <c r="P30" i="4"/>
  <c r="Q30" i="4"/>
  <c r="F31" i="4"/>
  <c r="G31" i="4"/>
  <c r="H31" i="4"/>
  <c r="I31" i="4"/>
  <c r="J31" i="4"/>
  <c r="K31" i="4"/>
  <c r="L31" i="4"/>
  <c r="M31" i="4"/>
  <c r="N31" i="4"/>
  <c r="O31" i="4"/>
  <c r="P31" i="4"/>
  <c r="Q31" i="4"/>
  <c r="F32" i="4"/>
  <c r="G32" i="4"/>
  <c r="H32" i="4"/>
  <c r="I32" i="4"/>
  <c r="J32" i="4"/>
  <c r="K32" i="4"/>
  <c r="L32" i="4"/>
  <c r="M32" i="4"/>
  <c r="N32" i="4"/>
  <c r="O32" i="4"/>
  <c r="P32" i="4"/>
  <c r="Q32" i="4"/>
  <c r="F33" i="4"/>
  <c r="G33" i="4"/>
  <c r="H33" i="4"/>
  <c r="I33" i="4"/>
  <c r="J33" i="4"/>
  <c r="K33" i="4"/>
  <c r="L33" i="4"/>
  <c r="M33" i="4"/>
  <c r="N33" i="4"/>
  <c r="O33" i="4"/>
  <c r="P33" i="4"/>
  <c r="Q33" i="4"/>
  <c r="F34" i="4"/>
  <c r="G34" i="4"/>
  <c r="H34" i="4"/>
  <c r="I34" i="4"/>
  <c r="J34" i="4"/>
  <c r="K34" i="4"/>
  <c r="L34" i="4"/>
  <c r="M34" i="4"/>
  <c r="N34" i="4"/>
  <c r="O34" i="4"/>
  <c r="P34" i="4"/>
  <c r="Q34" i="4"/>
  <c r="F35" i="4"/>
  <c r="G35" i="4"/>
  <c r="H35" i="4"/>
  <c r="I35" i="4"/>
  <c r="J35" i="4"/>
  <c r="K35" i="4"/>
  <c r="L35" i="4"/>
  <c r="M35" i="4"/>
  <c r="N35" i="4"/>
  <c r="O35" i="4"/>
  <c r="P35" i="4"/>
  <c r="Q35" i="4"/>
  <c r="F36" i="4"/>
  <c r="G36" i="4"/>
  <c r="H36" i="4"/>
  <c r="I36" i="4"/>
  <c r="J36" i="4"/>
  <c r="K36" i="4"/>
  <c r="L36" i="4"/>
  <c r="M36" i="4"/>
  <c r="N36" i="4"/>
  <c r="O36" i="4"/>
  <c r="P36" i="4"/>
  <c r="Q36" i="4"/>
  <c r="F37" i="4"/>
  <c r="G37" i="4"/>
  <c r="H37" i="4"/>
  <c r="I37" i="4"/>
  <c r="J37" i="4"/>
  <c r="K37" i="4"/>
  <c r="L37" i="4"/>
  <c r="M37" i="4"/>
  <c r="N37" i="4"/>
  <c r="O37" i="4"/>
  <c r="P37" i="4"/>
  <c r="Q37" i="4"/>
  <c r="F38" i="4"/>
  <c r="G38" i="4"/>
  <c r="H38" i="4"/>
  <c r="I38" i="4"/>
  <c r="J38" i="4"/>
  <c r="K38" i="4"/>
  <c r="L38" i="4"/>
  <c r="M38" i="4"/>
  <c r="N38" i="4"/>
  <c r="O38" i="4"/>
  <c r="P38" i="4"/>
  <c r="Q38" i="4"/>
  <c r="F39" i="4"/>
  <c r="G39" i="4"/>
  <c r="H39" i="4"/>
  <c r="I39" i="4"/>
  <c r="J39" i="4"/>
  <c r="K39" i="4"/>
  <c r="L39" i="4"/>
  <c r="M39" i="4"/>
  <c r="N39" i="4"/>
  <c r="O39" i="4"/>
  <c r="P39" i="4"/>
  <c r="Q39" i="4"/>
  <c r="F40" i="4"/>
  <c r="G40" i="4"/>
  <c r="H40" i="4"/>
  <c r="I40" i="4"/>
  <c r="J40" i="4"/>
  <c r="K40" i="4"/>
  <c r="L40" i="4"/>
  <c r="M40" i="4"/>
  <c r="N40" i="4"/>
  <c r="O40" i="4"/>
  <c r="P40" i="4"/>
  <c r="Q40" i="4"/>
  <c r="F41" i="4"/>
  <c r="G41" i="4"/>
  <c r="H41" i="4"/>
  <c r="I41" i="4"/>
  <c r="J41" i="4"/>
  <c r="K41" i="4"/>
  <c r="L41" i="4"/>
  <c r="M41" i="4"/>
  <c r="N41" i="4"/>
  <c r="O41" i="4"/>
  <c r="P41" i="4"/>
  <c r="Q41" i="4"/>
  <c r="F42" i="4"/>
  <c r="G42" i="4"/>
  <c r="H42" i="4"/>
  <c r="I42" i="4"/>
  <c r="J42" i="4"/>
  <c r="K42" i="4"/>
  <c r="L42" i="4"/>
  <c r="M42" i="4"/>
  <c r="N42" i="4"/>
  <c r="O42" i="4"/>
  <c r="P42" i="4"/>
  <c r="Q42" i="4"/>
  <c r="F43" i="4"/>
  <c r="G43" i="4"/>
  <c r="H43" i="4"/>
  <c r="I43" i="4"/>
  <c r="J43" i="4"/>
  <c r="K43" i="4"/>
  <c r="L43" i="4"/>
  <c r="M43" i="4"/>
  <c r="N43" i="4"/>
  <c r="O43" i="4"/>
  <c r="P43" i="4"/>
  <c r="Q43" i="4"/>
  <c r="F44" i="4"/>
  <c r="G44" i="4"/>
  <c r="H44" i="4"/>
  <c r="I44" i="4"/>
  <c r="J44" i="4"/>
  <c r="K44" i="4"/>
  <c r="L44" i="4"/>
  <c r="M44" i="4"/>
  <c r="N44" i="4"/>
  <c r="O44" i="4"/>
  <c r="P44" i="4"/>
  <c r="Q44" i="4"/>
  <c r="F45" i="4"/>
  <c r="G45" i="4"/>
  <c r="H45" i="4"/>
  <c r="I45" i="4"/>
  <c r="J45" i="4"/>
  <c r="K45" i="4"/>
  <c r="L45" i="4"/>
  <c r="M45" i="4"/>
  <c r="N45" i="4"/>
  <c r="O45" i="4"/>
  <c r="P45" i="4"/>
  <c r="Q45" i="4"/>
  <c r="F46" i="4"/>
  <c r="G46" i="4"/>
  <c r="H46" i="4"/>
  <c r="I46" i="4"/>
  <c r="J46" i="4"/>
  <c r="K46" i="4"/>
  <c r="L46" i="4"/>
  <c r="M46" i="4"/>
  <c r="N46" i="4"/>
  <c r="O46" i="4"/>
  <c r="P46" i="4"/>
  <c r="Q46" i="4"/>
  <c r="F47" i="4"/>
  <c r="G47" i="4"/>
  <c r="H47" i="4"/>
  <c r="I47" i="4"/>
  <c r="J47" i="4"/>
  <c r="K47" i="4"/>
  <c r="L47" i="4"/>
  <c r="M47" i="4"/>
  <c r="N47" i="4"/>
  <c r="O47" i="4"/>
  <c r="P47" i="4"/>
  <c r="Q47" i="4"/>
  <c r="F48" i="4"/>
  <c r="G48" i="4"/>
  <c r="H48" i="4"/>
  <c r="I48" i="4"/>
  <c r="J48" i="4"/>
  <c r="K48" i="4"/>
  <c r="L48" i="4"/>
  <c r="M48" i="4"/>
  <c r="N48" i="4"/>
  <c r="O48" i="4"/>
  <c r="P48" i="4"/>
  <c r="Q48" i="4"/>
  <c r="F49" i="4"/>
  <c r="G49" i="4"/>
  <c r="H49" i="4"/>
  <c r="I49" i="4"/>
  <c r="J49" i="4"/>
  <c r="K49" i="4"/>
  <c r="L49" i="4"/>
  <c r="M49" i="4"/>
  <c r="N49" i="4"/>
  <c r="O49" i="4"/>
  <c r="P49" i="4"/>
  <c r="Q49" i="4"/>
  <c r="F50" i="4"/>
  <c r="G50" i="4"/>
  <c r="H50" i="4"/>
  <c r="I50" i="4"/>
  <c r="J50" i="4"/>
  <c r="K50" i="4"/>
  <c r="L50" i="4"/>
  <c r="M50" i="4"/>
  <c r="N50" i="4"/>
  <c r="O50" i="4"/>
  <c r="P50" i="4"/>
  <c r="Q50" i="4"/>
  <c r="F51" i="4"/>
  <c r="G51" i="4"/>
  <c r="H51" i="4"/>
  <c r="I51" i="4"/>
  <c r="J51" i="4"/>
  <c r="K51" i="4"/>
  <c r="L51" i="4"/>
  <c r="M51" i="4"/>
  <c r="N51" i="4"/>
  <c r="O51" i="4"/>
  <c r="P51" i="4"/>
  <c r="Q51" i="4"/>
  <c r="F52" i="4"/>
  <c r="G52" i="4"/>
  <c r="H52" i="4"/>
  <c r="I52" i="4"/>
  <c r="J52" i="4"/>
  <c r="K52" i="4"/>
  <c r="L52" i="4"/>
  <c r="M52" i="4"/>
  <c r="N52" i="4"/>
  <c r="O52" i="4"/>
  <c r="P52" i="4"/>
  <c r="Q52" i="4"/>
  <c r="F53" i="4"/>
  <c r="G53" i="4"/>
  <c r="H53" i="4"/>
  <c r="I53" i="4"/>
  <c r="J53" i="4"/>
  <c r="K53" i="4"/>
  <c r="L53" i="4"/>
  <c r="M53" i="4"/>
  <c r="N53" i="4"/>
  <c r="O53" i="4"/>
  <c r="P53" i="4"/>
  <c r="Q53" i="4"/>
  <c r="F54" i="4"/>
  <c r="G54" i="4"/>
  <c r="H54" i="4"/>
  <c r="I54" i="4"/>
  <c r="J54" i="4"/>
  <c r="K54" i="4"/>
  <c r="L54" i="4"/>
  <c r="M54" i="4"/>
  <c r="N54" i="4"/>
  <c r="O54" i="4"/>
  <c r="P54" i="4"/>
  <c r="Q54" i="4"/>
  <c r="F55" i="4"/>
  <c r="G55" i="4"/>
  <c r="H55" i="4"/>
  <c r="I55" i="4"/>
  <c r="J55" i="4"/>
  <c r="K55" i="4"/>
  <c r="L55" i="4"/>
  <c r="M55" i="4"/>
  <c r="N55" i="4"/>
  <c r="O55" i="4"/>
  <c r="P55" i="4"/>
  <c r="Q55" i="4"/>
  <c r="F56" i="4"/>
  <c r="G56" i="4"/>
  <c r="H56" i="4"/>
  <c r="I56" i="4"/>
  <c r="J56" i="4"/>
  <c r="K56" i="4"/>
  <c r="L56" i="4"/>
  <c r="M56" i="4"/>
  <c r="N56" i="4"/>
  <c r="O56" i="4"/>
  <c r="P56" i="4"/>
  <c r="Q56" i="4"/>
  <c r="F57" i="4"/>
  <c r="G57" i="4"/>
  <c r="H57" i="4"/>
  <c r="I57" i="4"/>
  <c r="J57" i="4"/>
  <c r="K57" i="4"/>
  <c r="L57" i="4"/>
  <c r="M57" i="4"/>
  <c r="N57" i="4"/>
  <c r="O57" i="4"/>
  <c r="P57" i="4"/>
  <c r="Q57" i="4"/>
  <c r="F58" i="4"/>
  <c r="G58" i="4"/>
  <c r="H58" i="4"/>
  <c r="I58" i="4"/>
  <c r="J58" i="4"/>
  <c r="K58" i="4"/>
  <c r="L58" i="4"/>
  <c r="M58" i="4"/>
  <c r="N58" i="4"/>
  <c r="O58" i="4"/>
  <c r="P58" i="4"/>
  <c r="Q58" i="4"/>
  <c r="F59" i="4"/>
  <c r="G59" i="4"/>
  <c r="H59" i="4"/>
  <c r="I59" i="4"/>
  <c r="J59" i="4"/>
  <c r="K59" i="4"/>
  <c r="L59" i="4"/>
  <c r="M59" i="4"/>
  <c r="N59" i="4"/>
  <c r="O59" i="4"/>
  <c r="P59" i="4"/>
  <c r="Q59" i="4"/>
  <c r="F60" i="4"/>
  <c r="G60" i="4"/>
  <c r="H60" i="4"/>
  <c r="I60" i="4"/>
  <c r="J60" i="4"/>
  <c r="K60" i="4"/>
  <c r="L60" i="4"/>
  <c r="M60" i="4"/>
  <c r="N60" i="4"/>
  <c r="O60" i="4"/>
  <c r="P60" i="4"/>
  <c r="Q60" i="4"/>
  <c r="F61" i="4"/>
  <c r="G61" i="4"/>
  <c r="H61" i="4"/>
  <c r="I61" i="4"/>
  <c r="J61" i="4"/>
  <c r="K61" i="4"/>
  <c r="L61" i="4"/>
  <c r="M61" i="4"/>
  <c r="N61" i="4"/>
  <c r="O61" i="4"/>
  <c r="P61" i="4"/>
  <c r="Q61" i="4"/>
  <c r="F62" i="4"/>
  <c r="G62" i="4"/>
  <c r="H62" i="4"/>
  <c r="I62" i="4"/>
  <c r="J62" i="4"/>
  <c r="K62" i="4"/>
  <c r="L62" i="4"/>
  <c r="M62" i="4"/>
  <c r="N62" i="4"/>
  <c r="O62" i="4"/>
  <c r="P62" i="4"/>
  <c r="Q62" i="4"/>
  <c r="F63" i="4"/>
  <c r="G63" i="4"/>
  <c r="H63" i="4"/>
  <c r="I63" i="4"/>
  <c r="J63" i="4"/>
  <c r="K63" i="4"/>
  <c r="L63" i="4"/>
  <c r="M63" i="4"/>
  <c r="N63" i="4"/>
  <c r="O63" i="4"/>
  <c r="P63" i="4"/>
  <c r="Q63" i="4"/>
  <c r="F64" i="4"/>
  <c r="G64" i="4"/>
  <c r="H64" i="4"/>
  <c r="I64" i="4"/>
  <c r="J64" i="4"/>
  <c r="K64" i="4"/>
  <c r="L64" i="4"/>
  <c r="M64" i="4"/>
  <c r="N64" i="4"/>
  <c r="O64" i="4"/>
  <c r="P64" i="4"/>
  <c r="Q64" i="4"/>
  <c r="F65" i="4"/>
  <c r="G65" i="4"/>
  <c r="H65" i="4"/>
  <c r="I65" i="4"/>
  <c r="J65" i="4"/>
  <c r="K65" i="4"/>
  <c r="L65" i="4"/>
  <c r="M65" i="4"/>
  <c r="N65" i="4"/>
  <c r="O65" i="4"/>
  <c r="P65" i="4"/>
  <c r="Q65" i="4"/>
  <c r="F66" i="4"/>
  <c r="G66" i="4"/>
  <c r="H66" i="4"/>
  <c r="I66" i="4"/>
  <c r="J66" i="4"/>
  <c r="K66" i="4"/>
  <c r="L66" i="4"/>
  <c r="M66" i="4"/>
  <c r="N66" i="4"/>
  <c r="O66" i="4"/>
  <c r="P66" i="4"/>
  <c r="Q66" i="4"/>
  <c r="F67" i="4"/>
  <c r="G67" i="4"/>
  <c r="H67" i="4"/>
  <c r="I67" i="4"/>
  <c r="J67" i="4"/>
  <c r="K67" i="4"/>
  <c r="L67" i="4"/>
  <c r="M67" i="4"/>
  <c r="N67" i="4"/>
  <c r="O67" i="4"/>
  <c r="P67" i="4"/>
  <c r="Q67" i="4"/>
  <c r="F68" i="4"/>
  <c r="G68" i="4"/>
  <c r="H68" i="4"/>
  <c r="I68" i="4"/>
  <c r="J68" i="4"/>
  <c r="K68" i="4"/>
  <c r="L68" i="4"/>
  <c r="M68" i="4"/>
  <c r="N68" i="4"/>
  <c r="O68" i="4"/>
  <c r="P68" i="4"/>
  <c r="Q68" i="4"/>
  <c r="F69" i="4"/>
  <c r="G69" i="4"/>
  <c r="H69" i="4"/>
  <c r="I69" i="4"/>
  <c r="J69" i="4"/>
  <c r="K69" i="4"/>
  <c r="L69" i="4"/>
  <c r="M69" i="4"/>
  <c r="N69" i="4"/>
  <c r="O69" i="4"/>
  <c r="P69" i="4"/>
  <c r="Q69" i="4"/>
  <c r="F70" i="4"/>
  <c r="G70" i="4"/>
  <c r="H70" i="4"/>
  <c r="I70" i="4"/>
  <c r="J70" i="4"/>
  <c r="K70" i="4"/>
  <c r="L70" i="4"/>
  <c r="M70" i="4"/>
  <c r="N70" i="4"/>
  <c r="O70" i="4"/>
  <c r="P70" i="4"/>
  <c r="Q70" i="4"/>
  <c r="F71" i="4"/>
  <c r="G71" i="4"/>
  <c r="H71" i="4"/>
  <c r="I71" i="4"/>
  <c r="J71" i="4"/>
  <c r="K71" i="4"/>
  <c r="L71" i="4"/>
  <c r="M71" i="4"/>
  <c r="N71" i="4"/>
  <c r="O71" i="4"/>
  <c r="P71" i="4"/>
  <c r="Q71" i="4"/>
  <c r="F72" i="4"/>
  <c r="G72" i="4"/>
  <c r="H72" i="4"/>
  <c r="I72" i="4"/>
  <c r="J72" i="4"/>
  <c r="K72" i="4"/>
  <c r="L72" i="4"/>
  <c r="M72" i="4"/>
  <c r="N72" i="4"/>
  <c r="O72" i="4"/>
  <c r="P72" i="4"/>
  <c r="Q72" i="4"/>
  <c r="F73" i="4"/>
  <c r="G73" i="4"/>
  <c r="H73" i="4"/>
  <c r="I73" i="4"/>
  <c r="J73" i="4"/>
  <c r="K73" i="4"/>
  <c r="L73" i="4"/>
  <c r="M73" i="4"/>
  <c r="N73" i="4"/>
  <c r="O73" i="4"/>
  <c r="P73" i="4"/>
  <c r="Q73" i="4"/>
  <c r="F74" i="4"/>
  <c r="G74" i="4"/>
  <c r="H74" i="4"/>
  <c r="I74" i="4"/>
  <c r="J74" i="4"/>
  <c r="K74" i="4"/>
  <c r="L74" i="4"/>
  <c r="M74" i="4"/>
  <c r="N74" i="4"/>
  <c r="O74" i="4"/>
  <c r="P74" i="4"/>
  <c r="Q74" i="4"/>
  <c r="F75" i="4"/>
  <c r="G75" i="4"/>
  <c r="H75" i="4"/>
  <c r="I75" i="4"/>
  <c r="J75" i="4"/>
  <c r="K75" i="4"/>
  <c r="L75" i="4"/>
  <c r="M75" i="4"/>
  <c r="N75" i="4"/>
  <c r="O75" i="4"/>
  <c r="P75" i="4"/>
  <c r="Q75" i="4"/>
  <c r="F76" i="4"/>
  <c r="G76" i="4"/>
  <c r="H76" i="4"/>
  <c r="I76" i="4"/>
  <c r="J76" i="4"/>
  <c r="K76" i="4"/>
  <c r="L76" i="4"/>
  <c r="M76" i="4"/>
  <c r="N76" i="4"/>
  <c r="O76" i="4"/>
  <c r="P76" i="4"/>
  <c r="Q76" i="4"/>
  <c r="F77" i="4"/>
  <c r="G77" i="4"/>
  <c r="H77" i="4"/>
  <c r="I77" i="4"/>
  <c r="J77" i="4"/>
  <c r="K77" i="4"/>
  <c r="L77" i="4"/>
  <c r="M77" i="4"/>
  <c r="N77" i="4"/>
  <c r="O77" i="4"/>
  <c r="P77" i="4"/>
  <c r="Q77" i="4"/>
  <c r="F78" i="4"/>
  <c r="G78" i="4"/>
  <c r="H78" i="4"/>
  <c r="I78" i="4"/>
  <c r="J78" i="4"/>
  <c r="K78" i="4"/>
  <c r="L78" i="4"/>
  <c r="M78" i="4"/>
  <c r="N78" i="4"/>
  <c r="O78" i="4"/>
  <c r="P78" i="4"/>
  <c r="Q78" i="4"/>
  <c r="F79" i="4"/>
  <c r="G79" i="4"/>
  <c r="H79" i="4"/>
  <c r="I79" i="4"/>
  <c r="J79" i="4"/>
  <c r="K79" i="4"/>
  <c r="L79" i="4"/>
  <c r="M79" i="4"/>
  <c r="N79" i="4"/>
  <c r="O79" i="4"/>
  <c r="P79" i="4"/>
  <c r="Q79" i="4"/>
  <c r="F80" i="4"/>
  <c r="G80" i="4"/>
  <c r="H80" i="4"/>
  <c r="I80" i="4"/>
  <c r="J80" i="4"/>
  <c r="K80" i="4"/>
  <c r="L80" i="4"/>
  <c r="M80" i="4"/>
  <c r="N80" i="4"/>
  <c r="O80" i="4"/>
  <c r="P80" i="4"/>
  <c r="Q80" i="4"/>
  <c r="F81" i="4"/>
  <c r="G81" i="4"/>
  <c r="H81" i="4"/>
  <c r="I81" i="4"/>
  <c r="J81" i="4"/>
  <c r="K81" i="4"/>
  <c r="L81" i="4"/>
  <c r="M81" i="4"/>
  <c r="N81" i="4"/>
  <c r="O81" i="4"/>
  <c r="P81" i="4"/>
  <c r="Q81" i="4"/>
  <c r="F82" i="4"/>
  <c r="G82" i="4"/>
  <c r="H82" i="4"/>
  <c r="I82" i="4"/>
  <c r="J82" i="4"/>
  <c r="K82" i="4"/>
  <c r="L82" i="4"/>
  <c r="M82" i="4"/>
  <c r="N82" i="4"/>
  <c r="O82" i="4"/>
  <c r="P82" i="4"/>
  <c r="Q82" i="4"/>
  <c r="F83" i="4"/>
  <c r="G83" i="4"/>
  <c r="H83" i="4"/>
  <c r="I83" i="4"/>
  <c r="J83" i="4"/>
  <c r="K83" i="4"/>
  <c r="L83" i="4"/>
  <c r="M83" i="4"/>
  <c r="N83" i="4"/>
  <c r="O83" i="4"/>
  <c r="P83" i="4"/>
  <c r="Q83" i="4"/>
  <c r="F84" i="4"/>
  <c r="G84" i="4"/>
  <c r="H84" i="4"/>
  <c r="I84" i="4"/>
  <c r="J84" i="4"/>
  <c r="K84" i="4"/>
  <c r="L84" i="4"/>
  <c r="M84" i="4"/>
  <c r="N84" i="4"/>
  <c r="O84" i="4"/>
  <c r="P84" i="4"/>
  <c r="Q84" i="4"/>
  <c r="F85" i="4"/>
  <c r="G85" i="4"/>
  <c r="H85" i="4"/>
  <c r="I85" i="4"/>
  <c r="J85" i="4"/>
  <c r="K85" i="4"/>
  <c r="L85" i="4"/>
  <c r="M85" i="4"/>
  <c r="N85" i="4"/>
  <c r="O85" i="4"/>
  <c r="P85" i="4"/>
  <c r="Q85" i="4"/>
  <c r="F86" i="4"/>
  <c r="G86" i="4"/>
  <c r="H86" i="4"/>
  <c r="I86" i="4"/>
  <c r="J86" i="4"/>
  <c r="K86" i="4"/>
  <c r="L86" i="4"/>
  <c r="M86" i="4"/>
  <c r="N86" i="4"/>
  <c r="O86" i="4"/>
  <c r="P86" i="4"/>
  <c r="Q86" i="4"/>
  <c r="F87" i="4"/>
  <c r="G87" i="4"/>
  <c r="H87" i="4"/>
  <c r="I87" i="4"/>
  <c r="J87" i="4"/>
  <c r="K87" i="4"/>
  <c r="L87" i="4"/>
  <c r="M87" i="4"/>
  <c r="N87" i="4"/>
  <c r="O87" i="4"/>
  <c r="P87" i="4"/>
  <c r="Q87" i="4"/>
  <c r="F88" i="4"/>
  <c r="G88" i="4"/>
  <c r="H88" i="4"/>
  <c r="I88" i="4"/>
  <c r="J88" i="4"/>
  <c r="K88" i="4"/>
  <c r="L88" i="4"/>
  <c r="M88" i="4"/>
  <c r="N88" i="4"/>
  <c r="O88" i="4"/>
  <c r="P88" i="4"/>
  <c r="Q88" i="4"/>
  <c r="F89" i="4"/>
  <c r="G89" i="4"/>
  <c r="H89" i="4"/>
  <c r="I89" i="4"/>
  <c r="J89" i="4"/>
  <c r="K89" i="4"/>
  <c r="L89" i="4"/>
  <c r="M89" i="4"/>
  <c r="N89" i="4"/>
  <c r="O89" i="4"/>
  <c r="P89" i="4"/>
  <c r="Q89" i="4"/>
  <c r="F90" i="4"/>
  <c r="G90" i="4"/>
  <c r="H90" i="4"/>
  <c r="I90" i="4"/>
  <c r="J90" i="4"/>
  <c r="K90" i="4"/>
  <c r="L90" i="4"/>
  <c r="M90" i="4"/>
  <c r="N90" i="4"/>
  <c r="O90" i="4"/>
  <c r="P90" i="4"/>
  <c r="Q90" i="4"/>
  <c r="F91" i="4"/>
  <c r="G91" i="4"/>
  <c r="H91" i="4"/>
  <c r="I91" i="4"/>
  <c r="J91" i="4"/>
  <c r="K91" i="4"/>
  <c r="L91" i="4"/>
  <c r="M91" i="4"/>
  <c r="N91" i="4"/>
  <c r="O91" i="4"/>
  <c r="P91" i="4"/>
  <c r="Q91" i="4"/>
  <c r="F92" i="4"/>
  <c r="G92" i="4"/>
  <c r="H92" i="4"/>
  <c r="I92" i="4"/>
  <c r="J92" i="4"/>
  <c r="K92" i="4"/>
  <c r="L92" i="4"/>
  <c r="M92" i="4"/>
  <c r="N92" i="4"/>
  <c r="O92" i="4"/>
  <c r="P92" i="4"/>
  <c r="Q92" i="4"/>
  <c r="F93" i="4"/>
  <c r="G93" i="4"/>
  <c r="H93" i="4"/>
  <c r="I93" i="4"/>
  <c r="J93" i="4"/>
  <c r="K93" i="4"/>
  <c r="L93" i="4"/>
  <c r="M93" i="4"/>
  <c r="N93" i="4"/>
  <c r="O93" i="4"/>
  <c r="P93" i="4"/>
  <c r="Q93" i="4"/>
  <c r="F94" i="4"/>
  <c r="G94" i="4"/>
  <c r="H94" i="4"/>
  <c r="I94" i="4"/>
  <c r="J94" i="4"/>
  <c r="K94" i="4"/>
  <c r="L94" i="4"/>
  <c r="M94" i="4"/>
  <c r="N94" i="4"/>
  <c r="O94" i="4"/>
  <c r="P94" i="4"/>
  <c r="Q94" i="4"/>
  <c r="F95" i="4"/>
  <c r="G95" i="4"/>
  <c r="H95" i="4"/>
  <c r="I95" i="4"/>
  <c r="J95" i="4"/>
  <c r="K95" i="4"/>
  <c r="L95" i="4"/>
  <c r="M95" i="4"/>
  <c r="N95" i="4"/>
  <c r="O95" i="4"/>
  <c r="P95" i="4"/>
  <c r="Q95" i="4"/>
  <c r="F96" i="4"/>
  <c r="G96" i="4"/>
  <c r="H96" i="4"/>
  <c r="I96" i="4"/>
  <c r="J96" i="4"/>
  <c r="K96" i="4"/>
  <c r="L96" i="4"/>
  <c r="M96" i="4"/>
  <c r="N96" i="4"/>
  <c r="O96" i="4"/>
  <c r="P96" i="4"/>
  <c r="Q96" i="4"/>
  <c r="F97" i="4"/>
  <c r="G97" i="4"/>
  <c r="H97" i="4"/>
  <c r="I97" i="4"/>
  <c r="J97" i="4"/>
  <c r="K97" i="4"/>
  <c r="L97" i="4"/>
  <c r="M97" i="4"/>
  <c r="N97" i="4"/>
  <c r="O97" i="4"/>
  <c r="P97" i="4"/>
  <c r="Q97" i="4"/>
  <c r="F3" i="4"/>
  <c r="G3" i="4"/>
  <c r="H3" i="4"/>
  <c r="I3" i="4"/>
  <c r="J3" i="4"/>
  <c r="K3" i="4"/>
  <c r="L3" i="4"/>
  <c r="M3" i="4"/>
  <c r="N3" i="4"/>
  <c r="O3" i="4"/>
  <c r="P3" i="4"/>
  <c r="Q3" i="4"/>
  <c r="F4" i="4"/>
  <c r="G4" i="4"/>
  <c r="H4" i="4"/>
  <c r="I4" i="4"/>
  <c r="J4" i="4"/>
  <c r="K4" i="4"/>
  <c r="L4" i="4"/>
  <c r="M4" i="4"/>
  <c r="N4" i="4"/>
  <c r="O4" i="4"/>
  <c r="P4" i="4"/>
  <c r="Q4" i="4"/>
  <c r="F5" i="4"/>
  <c r="G5" i="4"/>
  <c r="H5" i="4"/>
  <c r="I5" i="4"/>
  <c r="J5" i="4"/>
  <c r="K5" i="4"/>
  <c r="L5" i="4"/>
  <c r="M5" i="4"/>
  <c r="N5" i="4"/>
  <c r="O5" i="4"/>
  <c r="P5" i="4"/>
  <c r="Q5" i="4"/>
  <c r="F6" i="4"/>
  <c r="G6" i="4"/>
  <c r="H6" i="4"/>
  <c r="I6" i="4"/>
  <c r="J6" i="4"/>
  <c r="K6" i="4"/>
  <c r="L6" i="4"/>
  <c r="M6" i="4"/>
  <c r="N6" i="4"/>
  <c r="O6" i="4"/>
  <c r="P6" i="4"/>
  <c r="Q6" i="4"/>
  <c r="F7" i="4"/>
  <c r="G7" i="4"/>
  <c r="H7" i="4"/>
  <c r="I7" i="4"/>
  <c r="J7" i="4"/>
  <c r="K7" i="4"/>
  <c r="L7" i="4"/>
  <c r="M7" i="4"/>
  <c r="N7" i="4"/>
  <c r="O7" i="4"/>
  <c r="P7" i="4"/>
  <c r="Q7" i="4"/>
  <c r="F8" i="4"/>
  <c r="G8" i="4"/>
  <c r="H8" i="4"/>
  <c r="I8" i="4"/>
  <c r="J8" i="4"/>
  <c r="K8" i="4"/>
  <c r="L8" i="4"/>
  <c r="M8" i="4"/>
  <c r="N8" i="4"/>
  <c r="O8" i="4"/>
  <c r="P8" i="4"/>
  <c r="Q8" i="4"/>
  <c r="F9" i="4"/>
  <c r="G9" i="4"/>
  <c r="H9" i="4"/>
  <c r="I9" i="4"/>
  <c r="J9" i="4"/>
  <c r="K9" i="4"/>
  <c r="L9" i="4"/>
  <c r="M9" i="4"/>
  <c r="N9" i="4"/>
  <c r="O9" i="4"/>
  <c r="P9" i="4"/>
  <c r="Q9" i="4"/>
  <c r="F10" i="4"/>
  <c r="G10" i="4"/>
  <c r="H10" i="4"/>
  <c r="I10" i="4"/>
  <c r="J10" i="4"/>
  <c r="K10" i="4"/>
  <c r="L10" i="4"/>
  <c r="M10" i="4"/>
  <c r="N10" i="4"/>
  <c r="O10" i="4"/>
  <c r="P10" i="4"/>
  <c r="Q10" i="4"/>
  <c r="G2" i="4"/>
  <c r="G107" i="4" s="1"/>
  <c r="H2" i="4"/>
  <c r="H107" i="4" s="1"/>
  <c r="I2" i="4"/>
  <c r="I107" i="4" s="1"/>
  <c r="J2" i="4"/>
  <c r="J106" i="4" s="1"/>
  <c r="K2" i="4"/>
  <c r="K107" i="4" s="1"/>
  <c r="L2" i="4"/>
  <c r="L107" i="4" s="1"/>
  <c r="M2" i="4"/>
  <c r="M107" i="4" s="1"/>
  <c r="N2" i="4"/>
  <c r="N107" i="4" s="1"/>
  <c r="O2" i="4"/>
  <c r="O107" i="4" s="1"/>
  <c r="P2" i="4"/>
  <c r="P107" i="4" s="1"/>
  <c r="Q2" i="4"/>
  <c r="Q107" i="4" s="1"/>
  <c r="F2" i="4"/>
  <c r="H90" i="5" l="1"/>
  <c r="I90" i="5" s="1"/>
  <c r="K90" i="5"/>
  <c r="J90" i="5"/>
  <c r="L90" i="5" s="1"/>
  <c r="G90" i="5"/>
  <c r="F90" i="5"/>
  <c r="H91" i="5" s="1"/>
  <c r="I91" i="5" s="1"/>
  <c r="E91" i="5"/>
  <c r="T109" i="4"/>
  <c r="V2" i="4"/>
  <c r="V109" i="4" s="1"/>
  <c r="I109" i="4"/>
  <c r="P109" i="4"/>
  <c r="O109" i="4"/>
  <c r="M109" i="4"/>
  <c r="N109" i="4"/>
  <c r="Q106" i="4"/>
  <c r="Q109" i="4" s="1"/>
  <c r="M106" i="4"/>
  <c r="I106" i="4"/>
  <c r="T86" i="4"/>
  <c r="V86" i="4" s="1"/>
  <c r="T70" i="4"/>
  <c r="V70" i="4" s="1"/>
  <c r="J107" i="4"/>
  <c r="J109" i="4" s="1"/>
  <c r="P106" i="4"/>
  <c r="L106" i="4"/>
  <c r="L109" i="4" s="1"/>
  <c r="H106" i="4"/>
  <c r="H109" i="4" s="1"/>
  <c r="T104" i="4"/>
  <c r="V104" i="4" s="1"/>
  <c r="T102" i="4"/>
  <c r="V102" i="4" s="1"/>
  <c r="T100" i="4"/>
  <c r="V100" i="4" s="1"/>
  <c r="V91" i="4"/>
  <c r="U87" i="4"/>
  <c r="U76" i="4"/>
  <c r="U71" i="4"/>
  <c r="N106" i="4"/>
  <c r="O106" i="4"/>
  <c r="K106" i="4"/>
  <c r="K109" i="4" s="1"/>
  <c r="G106" i="4"/>
  <c r="G109" i="4" s="1"/>
  <c r="T78" i="4"/>
  <c r="V78" i="4" s="1"/>
  <c r="T85" i="4"/>
  <c r="V85" i="4" s="1"/>
  <c r="T81" i="4"/>
  <c r="V81" i="4" s="1"/>
  <c r="T77" i="4"/>
  <c r="V77" i="4" s="1"/>
  <c r="T73" i="4"/>
  <c r="V73" i="4" s="1"/>
  <c r="T69" i="4"/>
  <c r="V69" i="4" s="1"/>
  <c r="T65" i="4"/>
  <c r="V65" i="4" s="1"/>
  <c r="T61" i="4"/>
  <c r="V61" i="4" s="1"/>
  <c r="T57" i="4"/>
  <c r="V57" i="4" s="1"/>
  <c r="T53" i="4"/>
  <c r="V53" i="4" s="1"/>
  <c r="T49" i="4"/>
  <c r="V49" i="4" s="1"/>
  <c r="T45" i="4"/>
  <c r="V45" i="4" s="1"/>
  <c r="T41" i="4"/>
  <c r="V41" i="4" s="1"/>
  <c r="T37" i="4"/>
  <c r="V37" i="4" s="1"/>
  <c r="T33" i="4"/>
  <c r="V33" i="4" s="1"/>
  <c r="J91" i="5" l="1"/>
  <c r="L91" i="5" s="1"/>
  <c r="K91" i="5"/>
  <c r="F91" i="5"/>
  <c r="E92" i="5" s="1"/>
  <c r="G91" i="5"/>
  <c r="H92" i="5" l="1"/>
  <c r="I92" i="5" s="1"/>
  <c r="K92" i="5" s="1"/>
  <c r="J92" i="5"/>
  <c r="L92" i="5" s="1"/>
  <c r="G92" i="5"/>
  <c r="F92" i="5"/>
  <c r="E93" i="5" s="1"/>
  <c r="H93" i="5" l="1"/>
  <c r="I93" i="5" s="1"/>
  <c r="F93" i="5"/>
  <c r="E94" i="5" s="1"/>
  <c r="G93" i="5"/>
  <c r="J93" i="5"/>
  <c r="L93" i="5" s="1"/>
  <c r="K93" i="5"/>
  <c r="H94" i="5" l="1"/>
  <c r="I94" i="5" s="1"/>
  <c r="K94" i="5" s="1"/>
  <c r="G94" i="5"/>
  <c r="F94" i="5"/>
  <c r="H95" i="5" s="1"/>
  <c r="I95" i="5" s="1"/>
  <c r="J94" i="5" l="1"/>
  <c r="L94" i="5" s="1"/>
  <c r="J95" i="5"/>
  <c r="L95" i="5" s="1"/>
  <c r="K95" i="5"/>
  <c r="E95" i="5"/>
  <c r="F95" i="5" l="1"/>
  <c r="H96" i="5" s="1"/>
  <c r="I96" i="5" s="1"/>
  <c r="G95" i="5"/>
  <c r="E96" i="5" l="1"/>
  <c r="J96" i="5"/>
  <c r="L96" i="5" s="1"/>
  <c r="K96" i="5"/>
  <c r="G96" i="5"/>
  <c r="F96" i="5"/>
  <c r="H97" i="5" s="1"/>
  <c r="I97" i="5" s="1"/>
  <c r="E97" i="5" l="1"/>
  <c r="F97" i="5" s="1"/>
  <c r="J97" i="5"/>
  <c r="L97" i="5" s="1"/>
  <c r="K97" i="5"/>
  <c r="H98" i="5" l="1"/>
  <c r="I98" i="5" s="1"/>
  <c r="K98" i="5" s="1"/>
  <c r="E98" i="5"/>
  <c r="G97" i="5"/>
  <c r="J98" i="5"/>
  <c r="L98" i="5" s="1"/>
  <c r="G98" i="5"/>
  <c r="F98" i="5"/>
  <c r="H99" i="5" s="1"/>
  <c r="I99" i="5" s="1"/>
  <c r="E99" i="5" l="1"/>
  <c r="F99" i="5" s="1"/>
  <c r="H100" i="5" s="1"/>
  <c r="I100" i="5" s="1"/>
  <c r="J99" i="5"/>
  <c r="L99" i="5" s="1"/>
  <c r="K99" i="5"/>
  <c r="G99" i="5" l="1"/>
  <c r="E100" i="5"/>
  <c r="G100" i="5"/>
  <c r="F100" i="5"/>
  <c r="H101" i="5" s="1"/>
  <c r="I101" i="5" s="1"/>
  <c r="J100" i="5"/>
  <c r="L100" i="5" s="1"/>
  <c r="K100" i="5"/>
  <c r="J101" i="5" l="1"/>
  <c r="L101" i="5" s="1"/>
  <c r="K101" i="5"/>
  <c r="E101" i="5"/>
  <c r="F101" i="5" l="1"/>
  <c r="H102" i="5" s="1"/>
  <c r="I102" i="5" s="1"/>
  <c r="G101" i="5"/>
  <c r="E102" i="5" l="1"/>
  <c r="K102" i="5"/>
  <c r="J102" i="5"/>
  <c r="L102" i="5" s="1"/>
  <c r="G102" i="5"/>
  <c r="F102" i="5"/>
  <c r="E103" i="5" s="1"/>
  <c r="H103" i="5" l="1"/>
  <c r="I103" i="5" s="1"/>
  <c r="K103" i="5" s="1"/>
  <c r="J103" i="5"/>
  <c r="L103" i="5" s="1"/>
  <c r="F103" i="5"/>
  <c r="E104" i="5" s="1"/>
  <c r="G103" i="5"/>
  <c r="H104" i="5" l="1"/>
  <c r="I104" i="5" s="1"/>
  <c r="G104" i="5"/>
  <c r="F104" i="5"/>
  <c r="H105" i="5" s="1"/>
  <c r="I105" i="5" s="1"/>
  <c r="J104" i="5"/>
  <c r="L104" i="5" s="1"/>
  <c r="K104" i="5"/>
  <c r="E105" i="5" l="1"/>
  <c r="J105" i="5"/>
  <c r="L105" i="5" s="1"/>
  <c r="K105" i="5"/>
  <c r="F105" i="5"/>
  <c r="E106" i="5" s="1"/>
  <c r="G105" i="5"/>
  <c r="H106" i="5" l="1"/>
  <c r="I106" i="5" s="1"/>
  <c r="G106" i="5"/>
  <c r="F106" i="5"/>
  <c r="H107" i="5" s="1"/>
  <c r="I107" i="5" s="1"/>
  <c r="K106" i="5"/>
  <c r="J106" i="5"/>
  <c r="L106" i="5" s="1"/>
  <c r="J107" i="5" l="1"/>
  <c r="L107" i="5" s="1"/>
  <c r="K107" i="5"/>
  <c r="E107" i="5"/>
  <c r="F107" i="5" l="1"/>
  <c r="H108" i="5" s="1"/>
  <c r="I108" i="5" s="1"/>
  <c r="G107" i="5"/>
  <c r="E108" i="5" l="1"/>
  <c r="G108" i="5" s="1"/>
  <c r="K108" i="5"/>
  <c r="J108" i="5"/>
  <c r="L108" i="5" s="1"/>
  <c r="F108" i="5" l="1"/>
  <c r="E109" i="5" s="1"/>
  <c r="H109" i="5"/>
  <c r="I109" i="5" s="1"/>
  <c r="K109" i="5" s="1"/>
  <c r="F109" i="5"/>
  <c r="E110" i="5" s="1"/>
  <c r="G109" i="5"/>
  <c r="J109" i="5" l="1"/>
  <c r="L109" i="5" s="1"/>
  <c r="G110" i="5"/>
  <c r="F110" i="5"/>
  <c r="H111" i="5" s="1"/>
  <c r="I111" i="5" s="1"/>
  <c r="H110" i="5"/>
  <c r="I110" i="5" s="1"/>
  <c r="J111" i="5" l="1"/>
  <c r="L111" i="5" s="1"/>
  <c r="K111" i="5"/>
  <c r="E111" i="5"/>
  <c r="K110" i="5"/>
  <c r="J110" i="5"/>
  <c r="L110" i="5" s="1"/>
  <c r="F111" i="5" l="1"/>
  <c r="H112" i="5" s="1"/>
  <c r="I112" i="5" s="1"/>
  <c r="G111" i="5"/>
  <c r="E112" i="5" l="1"/>
  <c r="F112" i="5" s="1"/>
  <c r="E113" i="5" s="1"/>
  <c r="K112" i="5"/>
  <c r="J112" i="5"/>
  <c r="L112" i="5" s="1"/>
  <c r="G112" i="5"/>
  <c r="H113" i="5" l="1"/>
  <c r="I113" i="5" s="1"/>
  <c r="J113" i="5"/>
  <c r="K113" i="5"/>
  <c r="F113" i="5"/>
  <c r="I120" i="5" s="1"/>
  <c r="G113" i="5"/>
  <c r="I117" i="5" l="1"/>
  <c r="J120" i="5"/>
  <c r="L120" i="5" s="1"/>
  <c r="K120" i="5"/>
  <c r="K117" i="5"/>
  <c r="J117" i="5"/>
  <c r="L117" i="5" s="1"/>
  <c r="I118" i="5"/>
  <c r="I119" i="5"/>
  <c r="I116" i="5"/>
  <c r="I121" i="5"/>
  <c r="I115" i="5"/>
  <c r="L113" i="5"/>
  <c r="K121" i="5" l="1"/>
  <c r="J121" i="5"/>
  <c r="L121" i="5" s="1"/>
  <c r="J116" i="5"/>
  <c r="L116" i="5" s="1"/>
  <c r="K116" i="5"/>
  <c r="K119" i="5"/>
  <c r="J119" i="5"/>
  <c r="L119" i="5" s="1"/>
  <c r="K115" i="5"/>
  <c r="J115" i="5"/>
  <c r="K118" i="5"/>
  <c r="J118" i="5"/>
  <c r="L118" i="5" s="1"/>
  <c r="L115" i="5" l="1"/>
</calcChain>
</file>

<file path=xl/sharedStrings.xml><?xml version="1.0" encoding="utf-8"?>
<sst xmlns="http://schemas.openxmlformats.org/spreadsheetml/2006/main" count="395" uniqueCount="70">
  <si>
    <t>ANY</t>
  </si>
  <si>
    <t>Mes</t>
  </si>
  <si>
    <t>Yt</t>
  </si>
  <si>
    <t>gener</t>
  </si>
  <si>
    <t>febrer</t>
  </si>
  <si>
    <t>març</t>
  </si>
  <si>
    <t>abril</t>
  </si>
  <si>
    <t>maig</t>
  </si>
  <si>
    <t>juny</t>
  </si>
  <si>
    <t>juliol</t>
  </si>
  <si>
    <t>agost</t>
  </si>
  <si>
    <t>setembre</t>
  </si>
  <si>
    <t>octubre</t>
  </si>
  <si>
    <t>novembre</t>
  </si>
  <si>
    <t>desembre</t>
  </si>
  <si>
    <t>t</t>
  </si>
  <si>
    <t>Període</t>
  </si>
  <si>
    <t>Ti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</si>
  <si>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</si>
  <si>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</si>
  <si>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</si>
  <si>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</si>
  <si>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</si>
  <si>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</si>
  <si>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</si>
  <si>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</si>
  <si>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</si>
  <si>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</si>
  <si>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</t>
  </si>
  <si>
    <t>s2</t>
  </si>
  <si>
    <t>Predicció</t>
  </si>
  <si>
    <t>error</t>
  </si>
  <si>
    <t>abs</t>
  </si>
  <si>
    <t>quad</t>
  </si>
  <si>
    <t>EPAM</t>
  </si>
  <si>
    <t>Període Mostral</t>
  </si>
  <si>
    <t>EAM</t>
  </si>
  <si>
    <t xml:space="preserve">EQM </t>
  </si>
  <si>
    <t>Període Extra-Mostral</t>
  </si>
  <si>
    <t>Per al període mostral hem obtingut un EPAM de 55.88% i per a l'extramostral, de 43.34%</t>
  </si>
  <si>
    <t>La capacitat predictiva, al ser molt superior al 5%, podem dir que és molt dolenta.</t>
  </si>
  <si>
    <t>rang</t>
  </si>
  <si>
    <t>d</t>
  </si>
  <si>
    <t>d^2</t>
  </si>
  <si>
    <t>Estadístic</t>
  </si>
  <si>
    <t>Ts=</t>
  </si>
  <si>
    <t xml:space="preserve">Nombre d'observacions </t>
  </si>
  <si>
    <t>T=</t>
  </si>
  <si>
    <t>z=</t>
  </si>
  <si>
    <t>Estadístic de prova: valor absolut</t>
  </si>
  <si>
    <t>|z|=</t>
  </si>
  <si>
    <t>Valor crític, amb alpha 0.05 =</t>
  </si>
  <si>
    <t>(Valor crític d'una Normal(0,1), 2 cues)</t>
  </si>
  <si>
    <t>Criteri</t>
  </si>
  <si>
    <t>Rebutgem la hipòtesi nul·la perquè l'estadístic de prova és major estricte que el valor crític en taules</t>
  </si>
  <si>
    <t>Per tant, direm que la sèrie temporal té tendència.</t>
  </si>
  <si>
    <t>Segons la representació gràfica, la tendència és decreixent.</t>
  </si>
  <si>
    <t>T_0</t>
  </si>
  <si>
    <t>Beta_1(0)</t>
  </si>
  <si>
    <t>Mitjana primer any</t>
  </si>
  <si>
    <t>Mitjana segon any</t>
  </si>
  <si>
    <t>Pred</t>
  </si>
  <si>
    <t>Tend</t>
  </si>
  <si>
    <t>Pend</t>
  </si>
  <si>
    <t>Estac</t>
  </si>
  <si>
    <t>alpha=</t>
  </si>
  <si>
    <t>gamma=</t>
  </si>
  <si>
    <t>delta=</t>
  </si>
  <si>
    <t>Per al període mostral hem obtingut un EPAM de 37.65% i per a l'extramostral, de 24.06%</t>
  </si>
  <si>
    <t>La capacitat predictiva torna a ser molt dolenta. Encara que és millor que amb la del mètode anterior (Mitjanes Estacionals).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</si>
</sst>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5" fillId="6" borderId="0" xfId="0" applyFont="1" applyFill="1"/>
    <xf numFmtId="0" fontId="6" fillId="3" borderId="0" xfId="0" applyFont="1" applyFill="1" applyAlignment="1">
      <alignment horizontal="center" vertical="center"/>
    </xf>
    <xf numFmtId="164" fontId="7" fillId="3" borderId="0" xfId="0" applyNumberFormat="1" applyFont="1" applyFill="1" applyAlignment="1">
      <alignment horizontal="center" vertical="center"/>
    </xf>
    <xf numFmtId="10" fontId="7" fillId="3" borderId="0" xfId="1" applyNumberFormat="1" applyFont="1" applyFill="1" applyAlignment="1">
      <alignment horizontal="center" vertical="center"/>
    </xf>
    <xf numFmtId="165" fontId="0" fillId="3" borderId="0" xfId="0" applyNumberFormat="1" applyFill="1"/>
    <xf numFmtId="0" fontId="0" fillId="0" borderId="0" xfId="0" applyFill="1"/>
    <xf numFmtId="0" fontId="0" fillId="7" borderId="0" xfId="0" applyFill="1"/>
    <xf numFmtId="165" fontId="0" fillId="7" borderId="0" xfId="0" applyNumberFormat="1" applyFill="1"/>
    <xf numFmtId="0" fontId="0" fillId="0" borderId="1" xfId="0" applyBorder="1"/>
    <xf numFmtId="0" fontId="4" fillId="0" borderId="0" xfId="0" applyFont="1"/>
    <xf numFmtId="0" fontId="1" fillId="5" borderId="0" xfId="0" applyFont="1" applyFill="1" applyAlignment="1">
      <alignment horizontal="center"/>
    </xf>
    <xf numFmtId="0" fontId="5" fillId="0" borderId="0" xfId="0" applyFont="1" applyAlignment="1">
      <alignment horizontal="right"/>
    </xf>
    <xf numFmtId="0" fontId="10" fillId="0" borderId="0" xfId="0" applyFont="1" applyFill="1" applyAlignment="1">
      <alignment horizontal="right"/>
    </xf>
    <xf numFmtId="0" fontId="11" fillId="8" borderId="0" xfId="0" applyFont="1" applyFill="1"/>
    <xf numFmtId="0" fontId="5" fillId="0" borderId="0" xfId="0" applyFont="1" applyFill="1" applyAlignment="1">
      <alignment horizontal="right"/>
    </xf>
    <xf numFmtId="0" fontId="11" fillId="8" borderId="0" xfId="0" applyFont="1" applyFill="1" applyAlignment="1">
      <alignment horizontal="center"/>
    </xf>
    <xf numFmtId="0" fontId="0" fillId="8" borderId="0" xfId="0" applyFill="1"/>
    <xf numFmtId="0" fontId="0" fillId="0" borderId="0" xfId="0" applyFill="1" applyAlignment="1">
      <alignment horizontal="center"/>
    </xf>
    <xf numFmtId="2" fontId="0" fillId="8" borderId="0" xfId="0" applyNumberFormat="1" applyFill="1"/>
    <xf numFmtId="0" fontId="12" fillId="0" borderId="0" xfId="0" applyFont="1"/>
    <xf numFmtId="0" fontId="2" fillId="8" borderId="0" xfId="0" applyFont="1" applyFill="1"/>
    <xf numFmtId="0" fontId="8" fillId="0" borderId="0" xfId="0" applyFont="1"/>
    <xf numFmtId="0" fontId="8" fillId="0" borderId="0" xfId="0" applyFont="1" applyBorder="1"/>
    <xf numFmtId="0" fontId="8" fillId="3" borderId="0" xfId="0" applyFont="1" applyFill="1" applyBorder="1" applyAlignment="1">
      <alignment horizontal="center"/>
    </xf>
    <xf numFmtId="2" fontId="8" fillId="3" borderId="0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2" fontId="13" fillId="4" borderId="0" xfId="0" applyNumberFormat="1" applyFont="1" applyFill="1" applyBorder="1" applyAlignment="1">
      <alignment horizontal="center"/>
    </xf>
    <xf numFmtId="2" fontId="8" fillId="4" borderId="0" xfId="0" applyNumberFormat="1" applyFont="1" applyFill="1" applyBorder="1" applyAlignment="1">
      <alignment horizontal="center"/>
    </xf>
    <xf numFmtId="2" fontId="8" fillId="7" borderId="0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8" fillId="0" borderId="1" xfId="0" applyFont="1" applyBorder="1"/>
    <xf numFmtId="2" fontId="8" fillId="0" borderId="1" xfId="0" applyNumberFormat="1" applyFont="1" applyBorder="1" applyAlignment="1">
      <alignment horizontal="center"/>
    </xf>
    <xf numFmtId="0" fontId="8" fillId="5" borderId="4" xfId="0" applyFont="1" applyFill="1" applyBorder="1"/>
    <xf numFmtId="0" fontId="8" fillId="5" borderId="8" xfId="0" applyFont="1" applyFill="1" applyBorder="1"/>
    <xf numFmtId="0" fontId="8" fillId="5" borderId="2" xfId="0" applyFont="1" applyFill="1" applyBorder="1" applyAlignment="1">
      <alignment horizontal="right"/>
    </xf>
    <xf numFmtId="0" fontId="8" fillId="5" borderId="7" xfId="0" applyFont="1" applyFill="1" applyBorder="1" applyAlignment="1">
      <alignment horizontal="right"/>
    </xf>
    <xf numFmtId="0" fontId="8" fillId="5" borderId="5" xfId="0" applyFont="1" applyFill="1" applyBorder="1" applyAlignment="1">
      <alignment horizontal="right"/>
    </xf>
    <xf numFmtId="0" fontId="8" fillId="5" borderId="4" xfId="0" applyFont="1" applyFill="1" applyBorder="1" applyAlignment="1">
      <alignment horizontal="left"/>
    </xf>
    <xf numFmtId="0" fontId="8" fillId="5" borderId="6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0" fontId="8" fillId="5" borderId="3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Mètode mitjanes Estacionals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'Apartat 1- Mitjanes Estacionals'!$C$1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'Apartat 1- Mitjanes Estacionals'!$C$2:$C$105</c:f>
              <c:numCache>
                <c:formatCode>0.00</c:formatCode>
                <c:ptCount val="104"/>
                <c:pt idx="0">
                  <c:v>21.42</c:v>
                </c:pt>
                <c:pt idx="1">
                  <c:v>11.48</c:v>
                </c:pt>
                <c:pt idx="2">
                  <c:v>5.94</c:v>
                </c:pt>
                <c:pt idx="3">
                  <c:v>8.1999999999999993</c:v>
                </c:pt>
                <c:pt idx="4">
                  <c:v>9.5</c:v>
                </c:pt>
                <c:pt idx="5">
                  <c:v>11.26</c:v>
                </c:pt>
                <c:pt idx="6">
                  <c:v>21.1</c:v>
                </c:pt>
                <c:pt idx="7">
                  <c:v>73.11</c:v>
                </c:pt>
                <c:pt idx="8">
                  <c:v>12.43</c:v>
                </c:pt>
                <c:pt idx="9">
                  <c:v>9.35</c:v>
                </c:pt>
                <c:pt idx="10">
                  <c:v>5.88</c:v>
                </c:pt>
                <c:pt idx="11">
                  <c:v>24.37</c:v>
                </c:pt>
                <c:pt idx="12">
                  <c:v>11.61</c:v>
                </c:pt>
                <c:pt idx="13">
                  <c:v>12.6</c:v>
                </c:pt>
                <c:pt idx="14">
                  <c:v>1.46</c:v>
                </c:pt>
                <c:pt idx="15">
                  <c:v>21.98</c:v>
                </c:pt>
                <c:pt idx="16">
                  <c:v>1.26</c:v>
                </c:pt>
                <c:pt idx="17">
                  <c:v>3.09</c:v>
                </c:pt>
                <c:pt idx="18">
                  <c:v>11.97</c:v>
                </c:pt>
                <c:pt idx="19">
                  <c:v>73.17</c:v>
                </c:pt>
                <c:pt idx="20">
                  <c:v>9.64</c:v>
                </c:pt>
                <c:pt idx="21">
                  <c:v>17.72</c:v>
                </c:pt>
                <c:pt idx="22">
                  <c:v>19.670000000000002</c:v>
                </c:pt>
                <c:pt idx="23">
                  <c:v>40.200000000000003</c:v>
                </c:pt>
                <c:pt idx="24">
                  <c:v>16.329999999999998</c:v>
                </c:pt>
                <c:pt idx="25">
                  <c:v>17.63</c:v>
                </c:pt>
                <c:pt idx="26">
                  <c:v>13.56</c:v>
                </c:pt>
                <c:pt idx="27">
                  <c:v>18.05</c:v>
                </c:pt>
                <c:pt idx="28">
                  <c:v>6.59</c:v>
                </c:pt>
                <c:pt idx="29">
                  <c:v>12.91</c:v>
                </c:pt>
                <c:pt idx="30">
                  <c:v>13.67</c:v>
                </c:pt>
                <c:pt idx="31">
                  <c:v>83.47</c:v>
                </c:pt>
                <c:pt idx="32">
                  <c:v>22.6</c:v>
                </c:pt>
                <c:pt idx="33">
                  <c:v>12.27</c:v>
                </c:pt>
                <c:pt idx="34">
                  <c:v>17.37</c:v>
                </c:pt>
                <c:pt idx="35">
                  <c:v>42.65</c:v>
                </c:pt>
                <c:pt idx="36">
                  <c:v>17.23</c:v>
                </c:pt>
                <c:pt idx="37">
                  <c:v>27.63</c:v>
                </c:pt>
                <c:pt idx="38">
                  <c:v>20.02</c:v>
                </c:pt>
                <c:pt idx="39">
                  <c:v>11.96</c:v>
                </c:pt>
                <c:pt idx="40">
                  <c:v>11.97</c:v>
                </c:pt>
                <c:pt idx="41">
                  <c:v>24.82</c:v>
                </c:pt>
                <c:pt idx="42">
                  <c:v>30.18</c:v>
                </c:pt>
                <c:pt idx="43">
                  <c:v>87.71</c:v>
                </c:pt>
                <c:pt idx="44">
                  <c:v>21.84</c:v>
                </c:pt>
                <c:pt idx="45">
                  <c:v>16.03</c:v>
                </c:pt>
                <c:pt idx="46">
                  <c:v>25.3</c:v>
                </c:pt>
                <c:pt idx="47">
                  <c:v>44.03</c:v>
                </c:pt>
                <c:pt idx="48">
                  <c:v>30.4</c:v>
                </c:pt>
                <c:pt idx="49">
                  <c:v>27.03</c:v>
                </c:pt>
                <c:pt idx="50">
                  <c:v>18.5</c:v>
                </c:pt>
                <c:pt idx="51">
                  <c:v>25.69</c:v>
                </c:pt>
                <c:pt idx="52">
                  <c:v>22.02</c:v>
                </c:pt>
                <c:pt idx="53">
                  <c:v>16.190000000000001</c:v>
                </c:pt>
                <c:pt idx="54">
                  <c:v>24.76</c:v>
                </c:pt>
                <c:pt idx="55">
                  <c:v>81.010000000000005</c:v>
                </c:pt>
                <c:pt idx="56">
                  <c:v>22.35</c:v>
                </c:pt>
                <c:pt idx="57">
                  <c:v>18.36</c:v>
                </c:pt>
                <c:pt idx="58">
                  <c:v>21.56</c:v>
                </c:pt>
                <c:pt idx="59">
                  <c:v>40.21</c:v>
                </c:pt>
                <c:pt idx="60">
                  <c:v>29.61</c:v>
                </c:pt>
                <c:pt idx="61">
                  <c:v>20.65</c:v>
                </c:pt>
                <c:pt idx="62">
                  <c:v>14.33</c:v>
                </c:pt>
                <c:pt idx="63">
                  <c:v>15.52</c:v>
                </c:pt>
                <c:pt idx="64">
                  <c:v>18.55</c:v>
                </c:pt>
                <c:pt idx="65">
                  <c:v>19.16</c:v>
                </c:pt>
                <c:pt idx="66">
                  <c:v>23.02</c:v>
                </c:pt>
                <c:pt idx="67">
                  <c:v>91.87</c:v>
                </c:pt>
                <c:pt idx="68">
                  <c:v>22.96</c:v>
                </c:pt>
                <c:pt idx="69">
                  <c:v>28.89</c:v>
                </c:pt>
                <c:pt idx="70">
                  <c:v>44.06</c:v>
                </c:pt>
                <c:pt idx="71">
                  <c:v>24.05</c:v>
                </c:pt>
                <c:pt idx="72">
                  <c:v>34.630000000000003</c:v>
                </c:pt>
                <c:pt idx="73">
                  <c:v>19.07</c:v>
                </c:pt>
                <c:pt idx="74">
                  <c:v>10.73</c:v>
                </c:pt>
                <c:pt idx="75">
                  <c:v>31.75</c:v>
                </c:pt>
                <c:pt idx="76">
                  <c:v>9.0500000000000007</c:v>
                </c:pt>
                <c:pt idx="77">
                  <c:v>19.75</c:v>
                </c:pt>
                <c:pt idx="78">
                  <c:v>23.45</c:v>
                </c:pt>
                <c:pt idx="79">
                  <c:v>86.69</c:v>
                </c:pt>
                <c:pt idx="80">
                  <c:v>29.82</c:v>
                </c:pt>
                <c:pt idx="81">
                  <c:v>25.34</c:v>
                </c:pt>
                <c:pt idx="82">
                  <c:v>15.81</c:v>
                </c:pt>
                <c:pt idx="83">
                  <c:v>48.91</c:v>
                </c:pt>
                <c:pt idx="84">
                  <c:v>20.52</c:v>
                </c:pt>
                <c:pt idx="85">
                  <c:v>24.95</c:v>
                </c:pt>
                <c:pt idx="86">
                  <c:v>19.149999999999999</c:v>
                </c:pt>
                <c:pt idx="87">
                  <c:v>39.96</c:v>
                </c:pt>
                <c:pt idx="88">
                  <c:v>19.82</c:v>
                </c:pt>
                <c:pt idx="89">
                  <c:v>23.65</c:v>
                </c:pt>
                <c:pt idx="90">
                  <c:v>32.32</c:v>
                </c:pt>
                <c:pt idx="91">
                  <c:v>91.11</c:v>
                </c:pt>
                <c:pt idx="92">
                  <c:v>43.98</c:v>
                </c:pt>
                <c:pt idx="93">
                  <c:v>40.78</c:v>
                </c:pt>
                <c:pt idx="94">
                  <c:v>40.19</c:v>
                </c:pt>
                <c:pt idx="95">
                  <c:v>68.819999999999993</c:v>
                </c:pt>
                <c:pt idx="97">
                  <c:v>35.770000000000003</c:v>
                </c:pt>
                <c:pt idx="98">
                  <c:v>33.26</c:v>
                </c:pt>
                <c:pt idx="99">
                  <c:v>41.72</c:v>
                </c:pt>
                <c:pt idx="100">
                  <c:v>31.06</c:v>
                </c:pt>
                <c:pt idx="101">
                  <c:v>24.69</c:v>
                </c:pt>
                <c:pt idx="102">
                  <c:v>30.44</c:v>
                </c:pt>
                <c:pt idx="103">
                  <c:v>33.130000000000003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1-4BC2-8B39-1CCDFE7B147E}"/>
            </c:ext>
          </c:extLst>
        </c:ser>
        <c:ser>
          <c:idx val="1"/>
          <c:order val="1"/>
          <c:tx>
            <c:strRef>
              <c:f>'Apartat 1- Mitjanes Estacionals'!$R$1</c:f>
              <c:strCache>
                <c:ptCount val="1"/>
                <c:pt idx="0">
                  <c:v>Predicció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'Apartat 1- Mitjanes Estacionals'!$R$2:$R$105</c:f>
              <c:numCache>
                <c:formatCode>General</c:formatCode>
                <c:ptCount val="104"/>
                <c:pt idx="0">
                  <c:v>22.71875</c:v>
                </c:pt>
                <c:pt idx="1">
                  <c:v>20.129999999999995</c:v>
                </c:pt>
                <c:pt idx="2">
                  <c:v>12.96125</c:v>
                </c:pt>
                <c:pt idx="3">
                  <c:v>21.638750000000002</c:v>
                </c:pt>
                <c:pt idx="4">
                  <c:v>12.344999999999999</c:v>
                </c:pt>
                <c:pt idx="5">
                  <c:v>16.353749999999998</c:v>
                </c:pt>
                <c:pt idx="6">
                  <c:v>22.55875</c:v>
                </c:pt>
                <c:pt idx="7">
                  <c:v>83.517499999999998</c:v>
                </c:pt>
                <c:pt idx="8">
                  <c:v>23.202500000000001</c:v>
                </c:pt>
                <c:pt idx="9">
                  <c:v>21.092500000000001</c:v>
                </c:pt>
                <c:pt idx="10">
                  <c:v>23.73</c:v>
                </c:pt>
                <c:pt idx="11">
                  <c:v>41.655000000000001</c:v>
                </c:pt>
                <c:pt idx="12">
                  <c:v>22.718750000000004</c:v>
                </c:pt>
                <c:pt idx="13">
                  <c:v>20.129999999999995</c:v>
                </c:pt>
                <c:pt idx="14">
                  <c:v>12.96125</c:v>
                </c:pt>
                <c:pt idx="15">
                  <c:v>21.638750000000002</c:v>
                </c:pt>
                <c:pt idx="16">
                  <c:v>12.344999999999999</c:v>
                </c:pt>
                <c:pt idx="17">
                  <c:v>16.353749999999998</c:v>
                </c:pt>
                <c:pt idx="18">
                  <c:v>22.55875</c:v>
                </c:pt>
                <c:pt idx="19">
                  <c:v>83.517499999999998</c:v>
                </c:pt>
                <c:pt idx="20">
                  <c:v>23.202500000000001</c:v>
                </c:pt>
                <c:pt idx="21">
                  <c:v>21.092500000000001</c:v>
                </c:pt>
                <c:pt idx="22">
                  <c:v>23.73</c:v>
                </c:pt>
                <c:pt idx="23">
                  <c:v>41.655000000000001</c:v>
                </c:pt>
                <c:pt idx="24">
                  <c:v>22.718750000000004</c:v>
                </c:pt>
                <c:pt idx="25">
                  <c:v>20.129999999999995</c:v>
                </c:pt>
                <c:pt idx="26">
                  <c:v>12.96125</c:v>
                </c:pt>
                <c:pt idx="27">
                  <c:v>21.638750000000002</c:v>
                </c:pt>
                <c:pt idx="28">
                  <c:v>12.344999999999999</c:v>
                </c:pt>
                <c:pt idx="29">
                  <c:v>16.353749999999998</c:v>
                </c:pt>
                <c:pt idx="30">
                  <c:v>22.55875</c:v>
                </c:pt>
                <c:pt idx="31">
                  <c:v>83.517499999999998</c:v>
                </c:pt>
                <c:pt idx="32">
                  <c:v>23.202500000000001</c:v>
                </c:pt>
                <c:pt idx="33">
                  <c:v>21.092500000000001</c:v>
                </c:pt>
                <c:pt idx="34">
                  <c:v>23.73</c:v>
                </c:pt>
                <c:pt idx="35">
                  <c:v>41.655000000000001</c:v>
                </c:pt>
                <c:pt idx="36">
                  <c:v>22.718750000000004</c:v>
                </c:pt>
                <c:pt idx="37">
                  <c:v>20.129999999999995</c:v>
                </c:pt>
                <c:pt idx="38">
                  <c:v>12.96125</c:v>
                </c:pt>
                <c:pt idx="39">
                  <c:v>21.638750000000002</c:v>
                </c:pt>
                <c:pt idx="40">
                  <c:v>12.344999999999999</c:v>
                </c:pt>
                <c:pt idx="41">
                  <c:v>16.353749999999998</c:v>
                </c:pt>
                <c:pt idx="42">
                  <c:v>22.55875</c:v>
                </c:pt>
                <c:pt idx="43">
                  <c:v>83.517499999999998</c:v>
                </c:pt>
                <c:pt idx="44">
                  <c:v>23.202500000000001</c:v>
                </c:pt>
                <c:pt idx="45">
                  <c:v>21.092500000000001</c:v>
                </c:pt>
                <c:pt idx="46">
                  <c:v>23.73</c:v>
                </c:pt>
                <c:pt idx="47">
                  <c:v>41.655000000000001</c:v>
                </c:pt>
                <c:pt idx="48">
                  <c:v>22.718750000000004</c:v>
                </c:pt>
                <c:pt idx="49">
                  <c:v>20.129999999999995</c:v>
                </c:pt>
                <c:pt idx="50">
                  <c:v>12.96125</c:v>
                </c:pt>
                <c:pt idx="51">
                  <c:v>21.638750000000002</c:v>
                </c:pt>
                <c:pt idx="52">
                  <c:v>12.344999999999999</c:v>
                </c:pt>
                <c:pt idx="53">
                  <c:v>16.353749999999998</c:v>
                </c:pt>
                <c:pt idx="54">
                  <c:v>22.55875</c:v>
                </c:pt>
                <c:pt idx="55">
                  <c:v>83.517499999999998</c:v>
                </c:pt>
                <c:pt idx="56">
                  <c:v>23.202500000000001</c:v>
                </c:pt>
                <c:pt idx="57">
                  <c:v>21.092500000000001</c:v>
                </c:pt>
                <c:pt idx="58">
                  <c:v>23.73</c:v>
                </c:pt>
                <c:pt idx="59">
                  <c:v>41.655000000000001</c:v>
                </c:pt>
                <c:pt idx="60">
                  <c:v>22.718750000000004</c:v>
                </c:pt>
                <c:pt idx="61">
                  <c:v>20.129999999999995</c:v>
                </c:pt>
                <c:pt idx="62">
                  <c:v>12.96125</c:v>
                </c:pt>
                <c:pt idx="63">
                  <c:v>21.638750000000002</c:v>
                </c:pt>
                <c:pt idx="64">
                  <c:v>12.344999999999999</c:v>
                </c:pt>
                <c:pt idx="65">
                  <c:v>16.353749999999998</c:v>
                </c:pt>
                <c:pt idx="66">
                  <c:v>22.55875</c:v>
                </c:pt>
                <c:pt idx="67">
                  <c:v>83.517499999999998</c:v>
                </c:pt>
                <c:pt idx="68">
                  <c:v>23.202500000000001</c:v>
                </c:pt>
                <c:pt idx="69">
                  <c:v>21.092500000000001</c:v>
                </c:pt>
                <c:pt idx="70">
                  <c:v>23.73</c:v>
                </c:pt>
                <c:pt idx="71">
                  <c:v>41.655000000000001</c:v>
                </c:pt>
                <c:pt idx="72">
                  <c:v>22.718750000000004</c:v>
                </c:pt>
                <c:pt idx="73">
                  <c:v>20.129999999999995</c:v>
                </c:pt>
                <c:pt idx="74">
                  <c:v>12.96125</c:v>
                </c:pt>
                <c:pt idx="75">
                  <c:v>21.638750000000002</c:v>
                </c:pt>
                <c:pt idx="76">
                  <c:v>12.344999999999999</c:v>
                </c:pt>
                <c:pt idx="77">
                  <c:v>16.353749999999998</c:v>
                </c:pt>
                <c:pt idx="78">
                  <c:v>22.55875</c:v>
                </c:pt>
                <c:pt idx="79">
                  <c:v>83.517499999999998</c:v>
                </c:pt>
                <c:pt idx="80">
                  <c:v>23.202500000000001</c:v>
                </c:pt>
                <c:pt idx="81">
                  <c:v>21.092500000000001</c:v>
                </c:pt>
                <c:pt idx="82">
                  <c:v>23.73</c:v>
                </c:pt>
                <c:pt idx="83">
                  <c:v>41.655000000000001</c:v>
                </c:pt>
                <c:pt idx="84">
                  <c:v>22.718750000000004</c:v>
                </c:pt>
                <c:pt idx="85">
                  <c:v>20.129999999999995</c:v>
                </c:pt>
                <c:pt idx="86">
                  <c:v>12.96125</c:v>
                </c:pt>
                <c:pt idx="87">
                  <c:v>21.638750000000002</c:v>
                </c:pt>
                <c:pt idx="88">
                  <c:v>12.344999999999999</c:v>
                </c:pt>
                <c:pt idx="89">
                  <c:v>16.353749999999998</c:v>
                </c:pt>
                <c:pt idx="90">
                  <c:v>22.55875</c:v>
                </c:pt>
                <c:pt idx="91">
                  <c:v>83.517499999999998</c:v>
                </c:pt>
                <c:pt idx="92">
                  <c:v>23.202500000000001</c:v>
                </c:pt>
                <c:pt idx="93">
                  <c:v>21.092500000000001</c:v>
                </c:pt>
                <c:pt idx="94">
                  <c:v>23.73</c:v>
                </c:pt>
                <c:pt idx="95">
                  <c:v>41.655000000000001</c:v>
                </c:pt>
                <c:pt idx="97">
                  <c:v>22.718750000000004</c:v>
                </c:pt>
                <c:pt idx="98">
                  <c:v>20.129999999999995</c:v>
                </c:pt>
                <c:pt idx="99">
                  <c:v>12.96125</c:v>
                </c:pt>
                <c:pt idx="100">
                  <c:v>21.638750000000002</c:v>
                </c:pt>
                <c:pt idx="101">
                  <c:v>12.344999999999999</c:v>
                </c:pt>
                <c:pt idx="102">
                  <c:v>16.353749999999998</c:v>
                </c:pt>
                <c:pt idx="103">
                  <c:v>22.55875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1-4BC2-8B39-1CCDFE7B1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239136"/>
        <c:axId val="368241216"/>
      </c:lineChart>
      <c:catAx>
        <c:axId val="36823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41216"/>
        <c:crosses val="autoZero"/>
        <c:auto val="1"/>
        <c:lblAlgn val="ctr"/>
        <c:lblOffset val="100"/>
        <c:noMultiLvlLbl val="0"/>
      </c:catAx>
      <c:valAx>
        <c:axId val="3682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Allista</a:t>
            </a:r>
            <a:r>
              <a:rPr lang="en-US" baseline="0"/>
              <a:t> Exponencial de Holt-Winters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'Apartat 2 - AEHW'!$D$18:$D$121</c:f>
              <c:numCache>
                <c:formatCode>General</c:formatCode>
                <c:ptCount val="104"/>
                <c:pt idx="0">
                  <c:v>21.42</c:v>
                </c:pt>
                <c:pt idx="1">
                  <c:v>11.48</c:v>
                </c:pt>
                <c:pt idx="2">
                  <c:v>5.94</c:v>
                </c:pt>
                <c:pt idx="3">
                  <c:v>8.1999999999999993</c:v>
                </c:pt>
                <c:pt idx="4">
                  <c:v>9.5</c:v>
                </c:pt>
                <c:pt idx="5">
                  <c:v>11.26</c:v>
                </c:pt>
                <c:pt idx="6">
                  <c:v>21.1</c:v>
                </c:pt>
                <c:pt idx="7">
                  <c:v>73.11</c:v>
                </c:pt>
                <c:pt idx="8">
                  <c:v>12.43</c:v>
                </c:pt>
                <c:pt idx="9">
                  <c:v>9.35</c:v>
                </c:pt>
                <c:pt idx="10">
                  <c:v>5.88</c:v>
                </c:pt>
                <c:pt idx="11">
                  <c:v>24.37</c:v>
                </c:pt>
                <c:pt idx="12">
                  <c:v>11.61</c:v>
                </c:pt>
                <c:pt idx="13">
                  <c:v>12.6</c:v>
                </c:pt>
                <c:pt idx="14">
                  <c:v>1.46</c:v>
                </c:pt>
                <c:pt idx="15">
                  <c:v>21.98</c:v>
                </c:pt>
                <c:pt idx="16">
                  <c:v>1.26</c:v>
                </c:pt>
                <c:pt idx="17">
                  <c:v>3.09</c:v>
                </c:pt>
                <c:pt idx="18">
                  <c:v>11.97</c:v>
                </c:pt>
                <c:pt idx="19">
                  <c:v>73.17</c:v>
                </c:pt>
                <c:pt idx="20">
                  <c:v>9.64</c:v>
                </c:pt>
                <c:pt idx="21">
                  <c:v>17.72</c:v>
                </c:pt>
                <c:pt idx="22">
                  <c:v>19.670000000000002</c:v>
                </c:pt>
                <c:pt idx="23">
                  <c:v>40.200000000000003</c:v>
                </c:pt>
                <c:pt idx="24">
                  <c:v>16.329999999999998</c:v>
                </c:pt>
                <c:pt idx="25">
                  <c:v>17.63</c:v>
                </c:pt>
                <c:pt idx="26">
                  <c:v>13.56</c:v>
                </c:pt>
                <c:pt idx="27">
                  <c:v>18.05</c:v>
                </c:pt>
                <c:pt idx="28">
                  <c:v>6.59</c:v>
                </c:pt>
                <c:pt idx="29">
                  <c:v>12.91</c:v>
                </c:pt>
                <c:pt idx="30">
                  <c:v>13.67</c:v>
                </c:pt>
                <c:pt idx="31">
                  <c:v>83.47</c:v>
                </c:pt>
                <c:pt idx="32">
                  <c:v>22.6</c:v>
                </c:pt>
                <c:pt idx="33">
                  <c:v>12.27</c:v>
                </c:pt>
                <c:pt idx="34">
                  <c:v>17.37</c:v>
                </c:pt>
                <c:pt idx="35">
                  <c:v>42.65</c:v>
                </c:pt>
                <c:pt idx="36">
                  <c:v>17.23</c:v>
                </c:pt>
                <c:pt idx="37">
                  <c:v>27.63</c:v>
                </c:pt>
                <c:pt idx="38">
                  <c:v>20.02</c:v>
                </c:pt>
                <c:pt idx="39">
                  <c:v>11.96</c:v>
                </c:pt>
                <c:pt idx="40">
                  <c:v>11.97</c:v>
                </c:pt>
                <c:pt idx="41">
                  <c:v>24.82</c:v>
                </c:pt>
                <c:pt idx="42">
                  <c:v>30.18</c:v>
                </c:pt>
                <c:pt idx="43">
                  <c:v>87.71</c:v>
                </c:pt>
                <c:pt idx="44">
                  <c:v>21.84</c:v>
                </c:pt>
                <c:pt idx="45">
                  <c:v>16.03</c:v>
                </c:pt>
                <c:pt idx="46">
                  <c:v>25.3</c:v>
                </c:pt>
                <c:pt idx="47">
                  <c:v>44.03</c:v>
                </c:pt>
                <c:pt idx="48">
                  <c:v>30.4</c:v>
                </c:pt>
                <c:pt idx="49">
                  <c:v>27.03</c:v>
                </c:pt>
                <c:pt idx="50">
                  <c:v>18.5</c:v>
                </c:pt>
                <c:pt idx="51">
                  <c:v>25.69</c:v>
                </c:pt>
                <c:pt idx="52">
                  <c:v>22.02</c:v>
                </c:pt>
                <c:pt idx="53">
                  <c:v>16.190000000000001</c:v>
                </c:pt>
                <c:pt idx="54">
                  <c:v>24.76</c:v>
                </c:pt>
                <c:pt idx="55">
                  <c:v>81.010000000000005</c:v>
                </c:pt>
                <c:pt idx="56">
                  <c:v>22.35</c:v>
                </c:pt>
                <c:pt idx="57">
                  <c:v>18.36</c:v>
                </c:pt>
                <c:pt idx="58">
                  <c:v>21.56</c:v>
                </c:pt>
                <c:pt idx="59">
                  <c:v>40.21</c:v>
                </c:pt>
                <c:pt idx="60">
                  <c:v>29.61</c:v>
                </c:pt>
                <c:pt idx="61">
                  <c:v>20.65</c:v>
                </c:pt>
                <c:pt idx="62">
                  <c:v>14.33</c:v>
                </c:pt>
                <c:pt idx="63">
                  <c:v>15.52</c:v>
                </c:pt>
                <c:pt idx="64">
                  <c:v>18.55</c:v>
                </c:pt>
                <c:pt idx="65">
                  <c:v>19.16</c:v>
                </c:pt>
                <c:pt idx="66">
                  <c:v>23.02</c:v>
                </c:pt>
                <c:pt idx="67">
                  <c:v>91.87</c:v>
                </c:pt>
                <c:pt idx="68">
                  <c:v>22.96</c:v>
                </c:pt>
                <c:pt idx="69">
                  <c:v>28.89</c:v>
                </c:pt>
                <c:pt idx="70">
                  <c:v>44.06</c:v>
                </c:pt>
                <c:pt idx="71">
                  <c:v>24.05</c:v>
                </c:pt>
                <c:pt idx="72">
                  <c:v>34.630000000000003</c:v>
                </c:pt>
                <c:pt idx="73">
                  <c:v>19.07</c:v>
                </c:pt>
                <c:pt idx="74">
                  <c:v>10.73</c:v>
                </c:pt>
                <c:pt idx="75">
                  <c:v>31.75</c:v>
                </c:pt>
                <c:pt idx="76">
                  <c:v>9.0500000000000007</c:v>
                </c:pt>
                <c:pt idx="77">
                  <c:v>19.75</c:v>
                </c:pt>
                <c:pt idx="78">
                  <c:v>23.45</c:v>
                </c:pt>
                <c:pt idx="79">
                  <c:v>86.69</c:v>
                </c:pt>
                <c:pt idx="80">
                  <c:v>29.82</c:v>
                </c:pt>
                <c:pt idx="81">
                  <c:v>25.34</c:v>
                </c:pt>
                <c:pt idx="82">
                  <c:v>15.81</c:v>
                </c:pt>
                <c:pt idx="83">
                  <c:v>48.91</c:v>
                </c:pt>
                <c:pt idx="84">
                  <c:v>20.52</c:v>
                </c:pt>
                <c:pt idx="85">
                  <c:v>24.95</c:v>
                </c:pt>
                <c:pt idx="86">
                  <c:v>19.149999999999999</c:v>
                </c:pt>
                <c:pt idx="87">
                  <c:v>39.96</c:v>
                </c:pt>
                <c:pt idx="88">
                  <c:v>19.82</c:v>
                </c:pt>
                <c:pt idx="89">
                  <c:v>23.65</c:v>
                </c:pt>
                <c:pt idx="90">
                  <c:v>32.32</c:v>
                </c:pt>
                <c:pt idx="91">
                  <c:v>91.11</c:v>
                </c:pt>
                <c:pt idx="92">
                  <c:v>43.98</c:v>
                </c:pt>
                <c:pt idx="93">
                  <c:v>40.78</c:v>
                </c:pt>
                <c:pt idx="94">
                  <c:v>40.19</c:v>
                </c:pt>
                <c:pt idx="95">
                  <c:v>68.819999999999993</c:v>
                </c:pt>
                <c:pt idx="97">
                  <c:v>35.770000000000003</c:v>
                </c:pt>
                <c:pt idx="98">
                  <c:v>33.26</c:v>
                </c:pt>
                <c:pt idx="99">
                  <c:v>41.72</c:v>
                </c:pt>
                <c:pt idx="100">
                  <c:v>31.06</c:v>
                </c:pt>
                <c:pt idx="101">
                  <c:v>24.69</c:v>
                </c:pt>
                <c:pt idx="102">
                  <c:v>30.44</c:v>
                </c:pt>
                <c:pt idx="103">
                  <c:v>33.130000000000003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F-454C-BCE3-98DF8645FD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'Apartat 2 - AEHW'!$H$18:$H$121</c:f>
              <c:numCache>
                <c:formatCode>0.00</c:formatCode>
                <c:ptCount val="104"/>
                <c:pt idx="0">
                  <c:v>21.491736111111113</c:v>
                </c:pt>
                <c:pt idx="1">
                  <c:v>11.615581249999998</c:v>
                </c:pt>
                <c:pt idx="2">
                  <c:v>6.1316860624999983</c:v>
                </c:pt>
                <c:pt idx="3">
                  <c:v>8.4402635331249947</c:v>
                </c:pt>
                <c:pt idx="4">
                  <c:v>9.7815806213562446</c:v>
                </c:pt>
                <c:pt idx="5">
                  <c:v>11.575950194550808</c:v>
                </c:pt>
                <c:pt idx="6">
                  <c:v>21.443723308480408</c:v>
                </c:pt>
                <c:pt idx="7">
                  <c:v>73.475281877932247</c:v>
                </c:pt>
                <c:pt idx="8">
                  <c:v>12.811031771659568</c:v>
                </c:pt>
                <c:pt idx="9">
                  <c:v>9.7413963582975658</c:v>
                </c:pt>
                <c:pt idx="10">
                  <c:v>6.2768105226887876</c:v>
                </c:pt>
                <c:pt idx="11">
                  <c:v>24.767715165414003</c:v>
                </c:pt>
                <c:pt idx="12">
                  <c:v>21.808095942212557</c:v>
                </c:pt>
                <c:pt idx="13">
                  <c:v>10.777167869409126</c:v>
                </c:pt>
                <c:pt idx="14">
                  <c:v>5.367257554566951</c:v>
                </c:pt>
                <c:pt idx="15">
                  <c:v>7.1459431564320681</c:v>
                </c:pt>
                <c:pt idx="16">
                  <c:v>9.9877542009617954</c:v>
                </c:pt>
                <c:pt idx="17">
                  <c:v>10.846731875382233</c:v>
                </c:pt>
                <c:pt idx="18">
                  <c:v>19.805838144940651</c:v>
                </c:pt>
                <c:pt idx="19">
                  <c:v>70.849234715096827</c:v>
                </c:pt>
                <c:pt idx="20">
                  <c:v>10.242022061901608</c:v>
                </c:pt>
                <c:pt idx="21">
                  <c:v>6.9369951310449434</c:v>
                </c:pt>
                <c:pt idx="22">
                  <c:v>4.4887464799657071</c:v>
                </c:pt>
                <c:pt idx="23">
                  <c:v>24.592541086144681</c:v>
                </c:pt>
                <c:pt idx="24">
                  <c:v>22.566621718777711</c:v>
                </c:pt>
                <c:pt idx="25">
                  <c:v>13.268556054923829</c:v>
                </c:pt>
                <c:pt idx="26">
                  <c:v>7.8770164280645929</c:v>
                </c:pt>
                <c:pt idx="27">
                  <c:v>12.677564427875723</c:v>
                </c:pt>
                <c:pt idx="28">
                  <c:v>12.734154128002606</c:v>
                </c:pt>
                <c:pt idx="29">
                  <c:v>14.246223596499915</c:v>
                </c:pt>
                <c:pt idx="30">
                  <c:v>24.211805989953923</c:v>
                </c:pt>
                <c:pt idx="31">
                  <c:v>76.243185266112192</c:v>
                </c:pt>
                <c:pt idx="32">
                  <c:v>16.257072372910336</c:v>
                </c:pt>
                <c:pt idx="33">
                  <c:v>15.13418800792714</c:v>
                </c:pt>
                <c:pt idx="34">
                  <c:v>12.043585692185228</c:v>
                </c:pt>
                <c:pt idx="35">
                  <c:v>31.428229714892364</c:v>
                </c:pt>
                <c:pt idx="36">
                  <c:v>27.181892193732395</c:v>
                </c:pt>
                <c:pt idx="37">
                  <c:v>18.613090653399091</c:v>
                </c:pt>
                <c:pt idx="38">
                  <c:v>13.999556048394105</c:v>
                </c:pt>
                <c:pt idx="39">
                  <c:v>19.002795285270434</c:v>
                </c:pt>
                <c:pt idx="40">
                  <c:v>16.854111037153633</c:v>
                </c:pt>
                <c:pt idx="41">
                  <c:v>19.010241203986773</c:v>
                </c:pt>
                <c:pt idx="42">
                  <c:v>29.018721886622064</c:v>
                </c:pt>
                <c:pt idx="43">
                  <c:v>84.093418744633425</c:v>
                </c:pt>
                <c:pt idx="44">
                  <c:v>23.904463635556539</c:v>
                </c:pt>
                <c:pt idx="45">
                  <c:v>21.265856796119682</c:v>
                </c:pt>
                <c:pt idx="46">
                  <c:v>18.805182181055837</c:v>
                </c:pt>
                <c:pt idx="47">
                  <c:v>38.978872999024112</c:v>
                </c:pt>
                <c:pt idx="48">
                  <c:v>32.289759499705887</c:v>
                </c:pt>
                <c:pt idx="49">
                  <c:v>26.394902667696016</c:v>
                </c:pt>
                <c:pt idx="50">
                  <c:v>20.750226155859604</c:v>
                </c:pt>
                <c:pt idx="51">
                  <c:v>23.74472132974368</c:v>
                </c:pt>
                <c:pt idx="52">
                  <c:v>22.773021278138497</c:v>
                </c:pt>
                <c:pt idx="53">
                  <c:v>26.429914822076746</c:v>
                </c:pt>
                <c:pt idx="54">
                  <c:v>34.379774261503542</c:v>
                </c:pt>
                <c:pt idx="55">
                  <c:v>88.454242021094586</c:v>
                </c:pt>
                <c:pt idx="56">
                  <c:v>26.394201167712769</c:v>
                </c:pt>
                <c:pt idx="57">
                  <c:v>22.998688438812295</c:v>
                </c:pt>
                <c:pt idx="58">
                  <c:v>21.385956306610694</c:v>
                </c:pt>
                <c:pt idx="59">
                  <c:v>40.466894728926547</c:v>
                </c:pt>
                <c:pt idx="60">
                  <c:v>32.238476244777907</c:v>
                </c:pt>
                <c:pt idx="61">
                  <c:v>26.105774658912196</c:v>
                </c:pt>
                <c:pt idx="62">
                  <c:v>19.140212919877751</c:v>
                </c:pt>
                <c:pt idx="63">
                  <c:v>21.778586069928572</c:v>
                </c:pt>
                <c:pt idx="64">
                  <c:v>19.183895119765644</c:v>
                </c:pt>
                <c:pt idx="65">
                  <c:v>21.440314692986746</c:v>
                </c:pt>
                <c:pt idx="66">
                  <c:v>29.76297662946504</c:v>
                </c:pt>
                <c:pt idx="67">
                  <c:v>83.870719863908036</c:v>
                </c:pt>
                <c:pt idx="68">
                  <c:v>23.365267934632392</c:v>
                </c:pt>
                <c:pt idx="69">
                  <c:v>20.020767038554965</c:v>
                </c:pt>
                <c:pt idx="70">
                  <c:v>20.067674516193776</c:v>
                </c:pt>
                <c:pt idx="71">
                  <c:v>41.605541055363609</c:v>
                </c:pt>
                <c:pt idx="72">
                  <c:v>31.374713534700973</c:v>
                </c:pt>
                <c:pt idx="73">
                  <c:v>25.575666922227981</c:v>
                </c:pt>
                <c:pt idx="74">
                  <c:v>18.552453150399003</c:v>
                </c:pt>
                <c:pt idx="75">
                  <c:v>20.718362928611853</c:v>
                </c:pt>
                <c:pt idx="76">
                  <c:v>20.490932944227161</c:v>
                </c:pt>
                <c:pt idx="77">
                  <c:v>21.542417061299499</c:v>
                </c:pt>
                <c:pt idx="78">
                  <c:v>29.541054250867624</c:v>
                </c:pt>
                <c:pt idx="79">
                  <c:v>85.076137120060622</c:v>
                </c:pt>
                <c:pt idx="80">
                  <c:v>23.147224254233137</c:v>
                </c:pt>
                <c:pt idx="81">
                  <c:v>21.387503359075197</c:v>
                </c:pt>
                <c:pt idx="82">
                  <c:v>22.296918720701889</c:v>
                </c:pt>
                <c:pt idx="83">
                  <c:v>36.735863597877938</c:v>
                </c:pt>
                <c:pt idx="84">
                  <c:v>31.33658582138068</c:v>
                </c:pt>
                <c:pt idx="85">
                  <c:v>23.096754974052658</c:v>
                </c:pt>
                <c:pt idx="86">
                  <c:v>16.719399554677953</c:v>
                </c:pt>
                <c:pt idx="87">
                  <c:v>21.638491266553096</c:v>
                </c:pt>
                <c:pt idx="88">
                  <c:v>20.221424317718828</c:v>
                </c:pt>
                <c:pt idx="89">
                  <c:v>23.459527983920495</c:v>
                </c:pt>
                <c:pt idx="90">
                  <c:v>31.503707881954195</c:v>
                </c:pt>
                <c:pt idx="91">
                  <c:v>88.726172541289102</c:v>
                </c:pt>
                <c:pt idx="92">
                  <c:v>27.640462548528895</c:v>
                </c:pt>
                <c:pt idx="93">
                  <c:v>27.010164578828288</c:v>
                </c:pt>
                <c:pt idx="94">
                  <c:v>28.467511698058434</c:v>
                </c:pt>
                <c:pt idx="95">
                  <c:v>47.094731570904585</c:v>
                </c:pt>
                <c:pt idx="97">
                  <c:v>41.36475264961075</c:v>
                </c:pt>
                <c:pt idx="98">
                  <c:v>36.238381671515455</c:v>
                </c:pt>
                <c:pt idx="99">
                  <c:v>30.600647797865392</c:v>
                </c:pt>
                <c:pt idx="100">
                  <c:v>37.555539267262013</c:v>
                </c:pt>
                <c:pt idx="101">
                  <c:v>33.286720439266112</c:v>
                </c:pt>
                <c:pt idx="102">
                  <c:v>37.287714419246676</c:v>
                </c:pt>
                <c:pt idx="103">
                  <c:v>46.036743416653749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F-454C-BCE3-98DF8645F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63664"/>
        <c:axId val="387639232"/>
      </c:lineChart>
      <c:catAx>
        <c:axId val="20576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39232"/>
        <c:crosses val="autoZero"/>
        <c:auto val="1"/>
        <c:lblAlgn val="ctr"/>
        <c:lblOffset val="100"/>
        <c:noMultiLvlLbl val="0"/>
      </c:catAx>
      <c:valAx>
        <c:axId val="3876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581024</xdr:colOff>
      <xdr:row>84</xdr:row>
      <xdr:rowOff>80961</xdr:rowOff>
    </xdr:from>
    <xdr:to>
      <xdr:col>34</xdr:col>
      <xdr:colOff>361949</xdr:colOff>
      <xdr:row>105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102</xdr:row>
      <xdr:rowOff>90486</xdr:rowOff>
    </xdr:from>
    <xdr:to>
      <xdr:col>21</xdr:col>
      <xdr:colOff>304799</xdr:colOff>
      <xdr:row>121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opLeftCell="A70" workbookViewId="0">
      <selection sqref="A1:D104"/>
    </sheetView>
  </sheetViews>
  <sheetFormatPr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  <c r="D1" s="2" t="s">
        <v>15</v>
      </c>
    </row>
    <row r="2" spans="1:4" x14ac:dyDescent="0.25">
      <c r="A2">
        <v>2010</v>
      </c>
      <c r="B2" t="s">
        <v>3</v>
      </c>
      <c r="C2" s="3">
        <v>21.42</v>
      </c>
      <c r="D2">
        <v>1</v>
      </c>
    </row>
    <row r="3" spans="1:4" x14ac:dyDescent="0.25">
      <c r="B3" t="s">
        <v>4</v>
      </c>
      <c r="C3" s="3">
        <v>11.48</v>
      </c>
      <c r="D3">
        <v>2</v>
      </c>
    </row>
    <row r="4" spans="1:4" x14ac:dyDescent="0.25">
      <c r="B4" t="s">
        <v>5</v>
      </c>
      <c r="C4" s="3">
        <v>5.94</v>
      </c>
      <c r="D4">
        <v>3</v>
      </c>
    </row>
    <row r="5" spans="1:4" x14ac:dyDescent="0.25">
      <c r="B5" t="s">
        <v>6</v>
      </c>
      <c r="C5" s="3">
        <v>8.1999999999999993</v>
      </c>
      <c r="D5">
        <v>4</v>
      </c>
    </row>
    <row r="6" spans="1:4" x14ac:dyDescent="0.25">
      <c r="B6" t="s">
        <v>7</v>
      </c>
      <c r="C6" s="3">
        <v>9.5</v>
      </c>
      <c r="D6">
        <v>5</v>
      </c>
    </row>
    <row r="7" spans="1:4" x14ac:dyDescent="0.25">
      <c r="B7" t="s">
        <v>8</v>
      </c>
      <c r="C7" s="3">
        <v>11.26</v>
      </c>
      <c r="D7">
        <v>6</v>
      </c>
    </row>
    <row r="8" spans="1:4" x14ac:dyDescent="0.25">
      <c r="B8" t="s">
        <v>9</v>
      </c>
      <c r="C8" s="3">
        <v>21.1</v>
      </c>
      <c r="D8">
        <v>7</v>
      </c>
    </row>
    <row r="9" spans="1:4" x14ac:dyDescent="0.25">
      <c r="B9" t="s">
        <v>10</v>
      </c>
      <c r="C9" s="3">
        <v>73.11</v>
      </c>
      <c r="D9">
        <v>8</v>
      </c>
    </row>
    <row r="10" spans="1:4" x14ac:dyDescent="0.25">
      <c r="B10" t="s">
        <v>11</v>
      </c>
      <c r="C10" s="3">
        <v>12.43</v>
      </c>
      <c r="D10">
        <v>9</v>
      </c>
    </row>
    <row r="11" spans="1:4" x14ac:dyDescent="0.25">
      <c r="B11" t="s">
        <v>12</v>
      </c>
      <c r="C11" s="3">
        <v>9.35</v>
      </c>
      <c r="D11">
        <v>10</v>
      </c>
    </row>
    <row r="12" spans="1:4" x14ac:dyDescent="0.25">
      <c r="B12" t="s">
        <v>13</v>
      </c>
      <c r="C12" s="3">
        <v>5.88</v>
      </c>
      <c r="D12">
        <v>11</v>
      </c>
    </row>
    <row r="13" spans="1:4" x14ac:dyDescent="0.25">
      <c r="B13" t="s">
        <v>14</v>
      </c>
      <c r="C13" s="3">
        <v>24.37</v>
      </c>
      <c r="D13">
        <v>12</v>
      </c>
    </row>
    <row r="14" spans="1:4" x14ac:dyDescent="0.25">
      <c r="A14">
        <v>2011</v>
      </c>
      <c r="B14" t="s">
        <v>3</v>
      </c>
      <c r="C14" s="3">
        <v>11.61</v>
      </c>
      <c r="D14">
        <v>13</v>
      </c>
    </row>
    <row r="15" spans="1:4" x14ac:dyDescent="0.25">
      <c r="B15" t="s">
        <v>4</v>
      </c>
      <c r="C15" s="3">
        <v>12.6</v>
      </c>
      <c r="D15">
        <v>14</v>
      </c>
    </row>
    <row r="16" spans="1:4" x14ac:dyDescent="0.25">
      <c r="B16" t="s">
        <v>5</v>
      </c>
      <c r="C16" s="3">
        <v>1.46</v>
      </c>
      <c r="D16">
        <v>15</v>
      </c>
    </row>
    <row r="17" spans="1:4" x14ac:dyDescent="0.25">
      <c r="B17" t="s">
        <v>6</v>
      </c>
      <c r="C17" s="3">
        <v>21.98</v>
      </c>
      <c r="D17">
        <v>16</v>
      </c>
    </row>
    <row r="18" spans="1:4" x14ac:dyDescent="0.25">
      <c r="B18" t="s">
        <v>7</v>
      </c>
      <c r="C18" s="3">
        <v>1.26</v>
      </c>
      <c r="D18">
        <v>17</v>
      </c>
    </row>
    <row r="19" spans="1:4" x14ac:dyDescent="0.25">
      <c r="B19" t="s">
        <v>8</v>
      </c>
      <c r="C19" s="3">
        <v>3.09</v>
      </c>
      <c r="D19">
        <v>18</v>
      </c>
    </row>
    <row r="20" spans="1:4" x14ac:dyDescent="0.25">
      <c r="B20" t="s">
        <v>9</v>
      </c>
      <c r="C20" s="3">
        <v>11.97</v>
      </c>
      <c r="D20">
        <v>19</v>
      </c>
    </row>
    <row r="21" spans="1:4" x14ac:dyDescent="0.25">
      <c r="B21" t="s">
        <v>10</v>
      </c>
      <c r="C21" s="3">
        <v>73.17</v>
      </c>
      <c r="D21">
        <v>20</v>
      </c>
    </row>
    <row r="22" spans="1:4" x14ac:dyDescent="0.25">
      <c r="B22" t="s">
        <v>11</v>
      </c>
      <c r="C22" s="3">
        <v>9.64</v>
      </c>
      <c r="D22">
        <v>21</v>
      </c>
    </row>
    <row r="23" spans="1:4" x14ac:dyDescent="0.25">
      <c r="B23" t="s">
        <v>12</v>
      </c>
      <c r="C23" s="3">
        <v>17.72</v>
      </c>
      <c r="D23">
        <v>22</v>
      </c>
    </row>
    <row r="24" spans="1:4" x14ac:dyDescent="0.25">
      <c r="B24" t="s">
        <v>13</v>
      </c>
      <c r="C24" s="3">
        <v>19.670000000000002</v>
      </c>
      <c r="D24">
        <v>23</v>
      </c>
    </row>
    <row r="25" spans="1:4" x14ac:dyDescent="0.25">
      <c r="B25" t="s">
        <v>14</v>
      </c>
      <c r="C25" s="3">
        <v>40.200000000000003</v>
      </c>
      <c r="D25">
        <v>24</v>
      </c>
    </row>
    <row r="26" spans="1:4" x14ac:dyDescent="0.25">
      <c r="A26">
        <v>2012</v>
      </c>
      <c r="B26" t="s">
        <v>3</v>
      </c>
      <c r="C26" s="3">
        <v>16.329999999999998</v>
      </c>
      <c r="D26">
        <v>25</v>
      </c>
    </row>
    <row r="27" spans="1:4" x14ac:dyDescent="0.25">
      <c r="B27" t="s">
        <v>4</v>
      </c>
      <c r="C27" s="3">
        <v>17.63</v>
      </c>
      <c r="D27">
        <v>26</v>
      </c>
    </row>
    <row r="28" spans="1:4" x14ac:dyDescent="0.25">
      <c r="B28" t="s">
        <v>5</v>
      </c>
      <c r="C28" s="3">
        <v>13.56</v>
      </c>
      <c r="D28">
        <v>27</v>
      </c>
    </row>
    <row r="29" spans="1:4" x14ac:dyDescent="0.25">
      <c r="B29" t="s">
        <v>6</v>
      </c>
      <c r="C29" s="3">
        <v>18.05</v>
      </c>
      <c r="D29">
        <v>28</v>
      </c>
    </row>
    <row r="30" spans="1:4" x14ac:dyDescent="0.25">
      <c r="B30" t="s">
        <v>7</v>
      </c>
      <c r="C30" s="3">
        <v>6.59</v>
      </c>
      <c r="D30">
        <v>29</v>
      </c>
    </row>
    <row r="31" spans="1:4" x14ac:dyDescent="0.25">
      <c r="B31" t="s">
        <v>8</v>
      </c>
      <c r="C31" s="3">
        <v>12.91</v>
      </c>
      <c r="D31">
        <v>30</v>
      </c>
    </row>
    <row r="32" spans="1:4" x14ac:dyDescent="0.25">
      <c r="B32" t="s">
        <v>9</v>
      </c>
      <c r="C32" s="3">
        <v>13.67</v>
      </c>
      <c r="D32">
        <v>31</v>
      </c>
    </row>
    <row r="33" spans="1:4" x14ac:dyDescent="0.25">
      <c r="B33" t="s">
        <v>10</v>
      </c>
      <c r="C33" s="3">
        <v>83.47</v>
      </c>
      <c r="D33">
        <v>32</v>
      </c>
    </row>
    <row r="34" spans="1:4" x14ac:dyDescent="0.25">
      <c r="B34" t="s">
        <v>11</v>
      </c>
      <c r="C34" s="3">
        <v>22.6</v>
      </c>
      <c r="D34">
        <v>33</v>
      </c>
    </row>
    <row r="35" spans="1:4" x14ac:dyDescent="0.25">
      <c r="B35" t="s">
        <v>12</v>
      </c>
      <c r="C35" s="3">
        <v>12.27</v>
      </c>
      <c r="D35">
        <v>34</v>
      </c>
    </row>
    <row r="36" spans="1:4" x14ac:dyDescent="0.25">
      <c r="B36" t="s">
        <v>13</v>
      </c>
      <c r="C36" s="3">
        <v>17.37</v>
      </c>
      <c r="D36">
        <v>35</v>
      </c>
    </row>
    <row r="37" spans="1:4" x14ac:dyDescent="0.25">
      <c r="B37" t="s">
        <v>14</v>
      </c>
      <c r="C37" s="3">
        <v>42.65</v>
      </c>
      <c r="D37">
        <v>36</v>
      </c>
    </row>
    <row r="38" spans="1:4" x14ac:dyDescent="0.25">
      <c r="A38">
        <v>2013</v>
      </c>
      <c r="B38" t="s">
        <v>3</v>
      </c>
      <c r="C38" s="3">
        <v>17.23</v>
      </c>
      <c r="D38">
        <v>37</v>
      </c>
    </row>
    <row r="39" spans="1:4" x14ac:dyDescent="0.25">
      <c r="B39" t="s">
        <v>4</v>
      </c>
      <c r="C39" s="3">
        <v>27.63</v>
      </c>
      <c r="D39">
        <v>38</v>
      </c>
    </row>
    <row r="40" spans="1:4" x14ac:dyDescent="0.25">
      <c r="B40" t="s">
        <v>5</v>
      </c>
      <c r="C40" s="3">
        <v>20.02</v>
      </c>
      <c r="D40">
        <v>39</v>
      </c>
    </row>
    <row r="41" spans="1:4" x14ac:dyDescent="0.25">
      <c r="B41" t="s">
        <v>6</v>
      </c>
      <c r="C41" s="3">
        <v>11.96</v>
      </c>
      <c r="D41">
        <v>40</v>
      </c>
    </row>
    <row r="42" spans="1:4" x14ac:dyDescent="0.25">
      <c r="B42" t="s">
        <v>7</v>
      </c>
      <c r="C42" s="3">
        <v>11.97</v>
      </c>
      <c r="D42">
        <v>41</v>
      </c>
    </row>
    <row r="43" spans="1:4" x14ac:dyDescent="0.25">
      <c r="B43" t="s">
        <v>8</v>
      </c>
      <c r="C43" s="3">
        <v>24.82</v>
      </c>
      <c r="D43">
        <v>42</v>
      </c>
    </row>
    <row r="44" spans="1:4" x14ac:dyDescent="0.25">
      <c r="B44" t="s">
        <v>9</v>
      </c>
      <c r="C44" s="3">
        <v>30.18</v>
      </c>
      <c r="D44">
        <v>43</v>
      </c>
    </row>
    <row r="45" spans="1:4" x14ac:dyDescent="0.25">
      <c r="B45" t="s">
        <v>10</v>
      </c>
      <c r="C45" s="3">
        <v>87.71</v>
      </c>
      <c r="D45">
        <v>44</v>
      </c>
    </row>
    <row r="46" spans="1:4" x14ac:dyDescent="0.25">
      <c r="B46" t="s">
        <v>11</v>
      </c>
      <c r="C46" s="3">
        <v>21.84</v>
      </c>
      <c r="D46">
        <v>45</v>
      </c>
    </row>
    <row r="47" spans="1:4" x14ac:dyDescent="0.25">
      <c r="B47" t="s">
        <v>12</v>
      </c>
      <c r="C47" s="3">
        <v>16.03</v>
      </c>
      <c r="D47">
        <v>46</v>
      </c>
    </row>
    <row r="48" spans="1:4" x14ac:dyDescent="0.25">
      <c r="B48" t="s">
        <v>13</v>
      </c>
      <c r="C48" s="3">
        <v>25.3</v>
      </c>
      <c r="D48">
        <v>47</v>
      </c>
    </row>
    <row r="49" spans="1:4" x14ac:dyDescent="0.25">
      <c r="B49" t="s">
        <v>14</v>
      </c>
      <c r="C49" s="3">
        <v>44.03</v>
      </c>
      <c r="D49">
        <v>48</v>
      </c>
    </row>
    <row r="50" spans="1:4" x14ac:dyDescent="0.25">
      <c r="A50">
        <v>2014</v>
      </c>
      <c r="B50" t="s">
        <v>3</v>
      </c>
      <c r="C50" s="3">
        <v>30.4</v>
      </c>
      <c r="D50">
        <v>49</v>
      </c>
    </row>
    <row r="51" spans="1:4" x14ac:dyDescent="0.25">
      <c r="B51" t="s">
        <v>4</v>
      </c>
      <c r="C51" s="3">
        <v>27.03</v>
      </c>
      <c r="D51">
        <v>50</v>
      </c>
    </row>
    <row r="52" spans="1:4" x14ac:dyDescent="0.25">
      <c r="B52" t="s">
        <v>5</v>
      </c>
      <c r="C52" s="3">
        <v>18.5</v>
      </c>
      <c r="D52">
        <v>51</v>
      </c>
    </row>
    <row r="53" spans="1:4" x14ac:dyDescent="0.25">
      <c r="B53" t="s">
        <v>6</v>
      </c>
      <c r="C53" s="3">
        <v>25.69</v>
      </c>
      <c r="D53">
        <v>52</v>
      </c>
    </row>
    <row r="54" spans="1:4" x14ac:dyDescent="0.25">
      <c r="B54" t="s">
        <v>7</v>
      </c>
      <c r="C54" s="3">
        <v>22.02</v>
      </c>
      <c r="D54">
        <v>53</v>
      </c>
    </row>
    <row r="55" spans="1:4" x14ac:dyDescent="0.25">
      <c r="B55" t="s">
        <v>8</v>
      </c>
      <c r="C55" s="3">
        <v>16.190000000000001</v>
      </c>
      <c r="D55">
        <v>54</v>
      </c>
    </row>
    <row r="56" spans="1:4" x14ac:dyDescent="0.25">
      <c r="B56" t="s">
        <v>9</v>
      </c>
      <c r="C56" s="3">
        <v>24.76</v>
      </c>
      <c r="D56">
        <v>55</v>
      </c>
    </row>
    <row r="57" spans="1:4" x14ac:dyDescent="0.25">
      <c r="B57" t="s">
        <v>10</v>
      </c>
      <c r="C57" s="3">
        <v>81.010000000000005</v>
      </c>
      <c r="D57">
        <v>56</v>
      </c>
    </row>
    <row r="58" spans="1:4" x14ac:dyDescent="0.25">
      <c r="B58" t="s">
        <v>11</v>
      </c>
      <c r="C58" s="3">
        <v>22.35</v>
      </c>
      <c r="D58">
        <v>57</v>
      </c>
    </row>
    <row r="59" spans="1:4" x14ac:dyDescent="0.25">
      <c r="B59" t="s">
        <v>12</v>
      </c>
      <c r="C59" s="3">
        <v>18.36</v>
      </c>
      <c r="D59">
        <v>58</v>
      </c>
    </row>
    <row r="60" spans="1:4" x14ac:dyDescent="0.25">
      <c r="B60" t="s">
        <v>13</v>
      </c>
      <c r="C60" s="3">
        <v>21.56</v>
      </c>
      <c r="D60">
        <v>59</v>
      </c>
    </row>
    <row r="61" spans="1:4" x14ac:dyDescent="0.25">
      <c r="B61" t="s">
        <v>14</v>
      </c>
      <c r="C61" s="3">
        <v>40.21</v>
      </c>
      <c r="D61">
        <v>60</v>
      </c>
    </row>
    <row r="62" spans="1:4" x14ac:dyDescent="0.25">
      <c r="A62">
        <v>2015</v>
      </c>
      <c r="B62" t="s">
        <v>3</v>
      </c>
      <c r="C62" s="3">
        <v>29.61</v>
      </c>
      <c r="D62">
        <v>61</v>
      </c>
    </row>
    <row r="63" spans="1:4" x14ac:dyDescent="0.25">
      <c r="B63" t="s">
        <v>4</v>
      </c>
      <c r="C63" s="3">
        <v>20.65</v>
      </c>
      <c r="D63">
        <v>62</v>
      </c>
    </row>
    <row r="64" spans="1:4" x14ac:dyDescent="0.25">
      <c r="B64" t="s">
        <v>5</v>
      </c>
      <c r="C64" s="3">
        <v>14.33</v>
      </c>
      <c r="D64">
        <v>63</v>
      </c>
    </row>
    <row r="65" spans="1:4" x14ac:dyDescent="0.25">
      <c r="B65" t="s">
        <v>6</v>
      </c>
      <c r="C65" s="3">
        <v>15.52</v>
      </c>
      <c r="D65">
        <v>64</v>
      </c>
    </row>
    <row r="66" spans="1:4" x14ac:dyDescent="0.25">
      <c r="B66" t="s">
        <v>7</v>
      </c>
      <c r="C66" s="3">
        <v>18.55</v>
      </c>
      <c r="D66">
        <v>65</v>
      </c>
    </row>
    <row r="67" spans="1:4" x14ac:dyDescent="0.25">
      <c r="B67" t="s">
        <v>8</v>
      </c>
      <c r="C67" s="3">
        <v>19.16</v>
      </c>
      <c r="D67">
        <v>66</v>
      </c>
    </row>
    <row r="68" spans="1:4" x14ac:dyDescent="0.25">
      <c r="B68" t="s">
        <v>9</v>
      </c>
      <c r="C68" s="3">
        <v>23.02</v>
      </c>
      <c r="D68">
        <v>67</v>
      </c>
    </row>
    <row r="69" spans="1:4" x14ac:dyDescent="0.25">
      <c r="B69" t="s">
        <v>10</v>
      </c>
      <c r="C69" s="3">
        <v>91.87</v>
      </c>
      <c r="D69">
        <v>68</v>
      </c>
    </row>
    <row r="70" spans="1:4" x14ac:dyDescent="0.25">
      <c r="B70" t="s">
        <v>11</v>
      </c>
      <c r="C70" s="3">
        <v>22.96</v>
      </c>
      <c r="D70">
        <v>69</v>
      </c>
    </row>
    <row r="71" spans="1:4" x14ac:dyDescent="0.25">
      <c r="B71" t="s">
        <v>12</v>
      </c>
      <c r="C71" s="3">
        <v>28.89</v>
      </c>
      <c r="D71">
        <v>70</v>
      </c>
    </row>
    <row r="72" spans="1:4" x14ac:dyDescent="0.25">
      <c r="B72" t="s">
        <v>13</v>
      </c>
      <c r="C72" s="3">
        <v>44.06</v>
      </c>
      <c r="D72">
        <v>71</v>
      </c>
    </row>
    <row r="73" spans="1:4" x14ac:dyDescent="0.25">
      <c r="B73" t="s">
        <v>14</v>
      </c>
      <c r="C73" s="3">
        <v>24.05</v>
      </c>
      <c r="D73">
        <v>72</v>
      </c>
    </row>
    <row r="74" spans="1:4" x14ac:dyDescent="0.25">
      <c r="A74">
        <v>2016</v>
      </c>
      <c r="B74" t="s">
        <v>3</v>
      </c>
      <c r="C74" s="3">
        <v>34.630000000000003</v>
      </c>
      <c r="D74">
        <v>73</v>
      </c>
    </row>
    <row r="75" spans="1:4" x14ac:dyDescent="0.25">
      <c r="B75" t="s">
        <v>4</v>
      </c>
      <c r="C75" s="3">
        <v>19.07</v>
      </c>
      <c r="D75">
        <v>74</v>
      </c>
    </row>
    <row r="76" spans="1:4" x14ac:dyDescent="0.25">
      <c r="B76" t="s">
        <v>5</v>
      </c>
      <c r="C76" s="3">
        <v>10.73</v>
      </c>
      <c r="D76">
        <v>75</v>
      </c>
    </row>
    <row r="77" spans="1:4" x14ac:dyDescent="0.25">
      <c r="B77" t="s">
        <v>6</v>
      </c>
      <c r="C77" s="3">
        <v>31.75</v>
      </c>
      <c r="D77">
        <v>76</v>
      </c>
    </row>
    <row r="78" spans="1:4" x14ac:dyDescent="0.25">
      <c r="B78" t="s">
        <v>7</v>
      </c>
      <c r="C78" s="3">
        <v>9.0500000000000007</v>
      </c>
      <c r="D78">
        <v>77</v>
      </c>
    </row>
    <row r="79" spans="1:4" x14ac:dyDescent="0.25">
      <c r="B79" t="s">
        <v>8</v>
      </c>
      <c r="C79" s="3">
        <v>19.75</v>
      </c>
      <c r="D79">
        <v>78</v>
      </c>
    </row>
    <row r="80" spans="1:4" x14ac:dyDescent="0.25">
      <c r="B80" t="s">
        <v>9</v>
      </c>
      <c r="C80" s="3">
        <v>23.45</v>
      </c>
      <c r="D80">
        <v>79</v>
      </c>
    </row>
    <row r="81" spans="1:4" x14ac:dyDescent="0.25">
      <c r="B81" t="s">
        <v>10</v>
      </c>
      <c r="C81" s="3">
        <v>86.69</v>
      </c>
      <c r="D81">
        <v>80</v>
      </c>
    </row>
    <row r="82" spans="1:4" x14ac:dyDescent="0.25">
      <c r="B82" t="s">
        <v>11</v>
      </c>
      <c r="C82" s="3">
        <v>29.82</v>
      </c>
      <c r="D82">
        <v>81</v>
      </c>
    </row>
    <row r="83" spans="1:4" x14ac:dyDescent="0.25">
      <c r="B83" t="s">
        <v>12</v>
      </c>
      <c r="C83" s="3">
        <v>25.34</v>
      </c>
      <c r="D83">
        <v>82</v>
      </c>
    </row>
    <row r="84" spans="1:4" x14ac:dyDescent="0.25">
      <c r="B84" t="s">
        <v>13</v>
      </c>
      <c r="C84" s="3">
        <v>15.81</v>
      </c>
      <c r="D84">
        <v>83</v>
      </c>
    </row>
    <row r="85" spans="1:4" x14ac:dyDescent="0.25">
      <c r="B85" t="s">
        <v>14</v>
      </c>
      <c r="C85" s="3">
        <v>48.91</v>
      </c>
      <c r="D85">
        <v>84</v>
      </c>
    </row>
    <row r="86" spans="1:4" x14ac:dyDescent="0.25">
      <c r="A86">
        <v>2017</v>
      </c>
      <c r="B86" t="s">
        <v>3</v>
      </c>
      <c r="C86" s="3">
        <v>20.52</v>
      </c>
      <c r="D86">
        <v>85</v>
      </c>
    </row>
    <row r="87" spans="1:4" x14ac:dyDescent="0.25">
      <c r="B87" t="s">
        <v>4</v>
      </c>
      <c r="C87" s="3">
        <v>24.95</v>
      </c>
      <c r="D87">
        <v>86</v>
      </c>
    </row>
    <row r="88" spans="1:4" x14ac:dyDescent="0.25">
      <c r="B88" t="s">
        <v>5</v>
      </c>
      <c r="C88" s="3">
        <v>19.149999999999999</v>
      </c>
      <c r="D88">
        <v>87</v>
      </c>
    </row>
    <row r="89" spans="1:4" x14ac:dyDescent="0.25">
      <c r="B89" t="s">
        <v>6</v>
      </c>
      <c r="C89" s="3">
        <v>39.96</v>
      </c>
      <c r="D89">
        <v>88</v>
      </c>
    </row>
    <row r="90" spans="1:4" x14ac:dyDescent="0.25">
      <c r="B90" t="s">
        <v>7</v>
      </c>
      <c r="C90" s="3">
        <v>19.82</v>
      </c>
      <c r="D90">
        <v>89</v>
      </c>
    </row>
    <row r="91" spans="1:4" x14ac:dyDescent="0.25">
      <c r="B91" t="s">
        <v>8</v>
      </c>
      <c r="C91" s="3">
        <v>23.65</v>
      </c>
      <c r="D91">
        <v>90</v>
      </c>
    </row>
    <row r="92" spans="1:4" x14ac:dyDescent="0.25">
      <c r="B92" t="s">
        <v>9</v>
      </c>
      <c r="C92" s="3">
        <v>32.32</v>
      </c>
      <c r="D92">
        <v>91</v>
      </c>
    </row>
    <row r="93" spans="1:4" x14ac:dyDescent="0.25">
      <c r="B93" t="s">
        <v>10</v>
      </c>
      <c r="C93" s="3">
        <v>91.11</v>
      </c>
      <c r="D93">
        <v>92</v>
      </c>
    </row>
    <row r="94" spans="1:4" x14ac:dyDescent="0.25">
      <c r="B94" t="s">
        <v>11</v>
      </c>
      <c r="C94" s="3">
        <v>43.98</v>
      </c>
      <c r="D94">
        <v>93</v>
      </c>
    </row>
    <row r="95" spans="1:4" x14ac:dyDescent="0.25">
      <c r="B95" t="s">
        <v>12</v>
      </c>
      <c r="C95" s="3">
        <v>40.78</v>
      </c>
      <c r="D95">
        <v>94</v>
      </c>
    </row>
    <row r="96" spans="1:4" x14ac:dyDescent="0.25">
      <c r="B96" t="s">
        <v>13</v>
      </c>
      <c r="C96" s="3">
        <v>40.19</v>
      </c>
      <c r="D96">
        <v>95</v>
      </c>
    </row>
    <row r="97" spans="1:4" x14ac:dyDescent="0.25">
      <c r="B97" t="s">
        <v>14</v>
      </c>
      <c r="C97" s="3">
        <v>68.819999999999993</v>
      </c>
      <c r="D97">
        <v>96</v>
      </c>
    </row>
    <row r="98" spans="1:4" s="4" customFormat="1" x14ac:dyDescent="0.25">
      <c r="A98" s="4">
        <v>2018</v>
      </c>
      <c r="B98" s="4" t="s">
        <v>3</v>
      </c>
      <c r="C98" s="5">
        <v>35.770000000000003</v>
      </c>
      <c r="D98" s="4">
        <v>97</v>
      </c>
    </row>
    <row r="99" spans="1:4" s="4" customFormat="1" x14ac:dyDescent="0.25">
      <c r="B99" s="4" t="s">
        <v>4</v>
      </c>
      <c r="C99" s="5">
        <v>33.26</v>
      </c>
      <c r="D99" s="4">
        <v>98</v>
      </c>
    </row>
    <row r="100" spans="1:4" s="4" customFormat="1" x14ac:dyDescent="0.25">
      <c r="B100" s="4" t="s">
        <v>5</v>
      </c>
      <c r="C100" s="5">
        <v>41.72</v>
      </c>
      <c r="D100" s="4">
        <v>99</v>
      </c>
    </row>
    <row r="101" spans="1:4" s="4" customFormat="1" x14ac:dyDescent="0.25">
      <c r="B101" s="4" t="s">
        <v>6</v>
      </c>
      <c r="C101" s="5">
        <v>31.06</v>
      </c>
      <c r="D101" s="4">
        <v>100</v>
      </c>
    </row>
    <row r="102" spans="1:4" s="4" customFormat="1" x14ac:dyDescent="0.25">
      <c r="B102" s="4" t="s">
        <v>7</v>
      </c>
      <c r="C102" s="5">
        <v>24.69</v>
      </c>
      <c r="D102" s="4">
        <v>101</v>
      </c>
    </row>
    <row r="103" spans="1:4" s="4" customFormat="1" x14ac:dyDescent="0.25">
      <c r="B103" s="4" t="s">
        <v>8</v>
      </c>
      <c r="C103" s="5">
        <v>30.44</v>
      </c>
      <c r="D103" s="4">
        <v>102</v>
      </c>
    </row>
    <row r="104" spans="1:4" s="4" customFormat="1" x14ac:dyDescent="0.25">
      <c r="B104" s="4" t="s">
        <v>9</v>
      </c>
      <c r="C104" s="5">
        <v>33.130000000000003</v>
      </c>
      <c r="D104" s="4">
        <v>103</v>
      </c>
    </row>
    <row r="105" spans="1:4" x14ac:dyDescent="0.25">
      <c r="D105" s="1"/>
    </row>
    <row r="106" spans="1:4" x14ac:dyDescent="0.25">
      <c r="D10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13"/>
  <sheetViews>
    <sheetView tabSelected="1" topLeftCell="E78" workbookViewId="0">
      <selection activeCell="X109" sqref="X109:X110"/>
    </sheetView>
  </sheetViews>
  <sheetFormatPr defaultRowHeight="15" x14ac:dyDescent="0.25"/>
  <cols>
    <col min="21" max="21" width="12.5703125" bestFit="1" customWidth="1"/>
  </cols>
  <sheetData>
    <row r="1" spans="1:22" s="14" customFormat="1" x14ac:dyDescent="0.25">
      <c r="A1" s="13" t="s">
        <v>0</v>
      </c>
      <c r="B1" s="13" t="s">
        <v>1</v>
      </c>
      <c r="C1" s="13" t="s">
        <v>2</v>
      </c>
      <c r="D1" s="13" t="s">
        <v>15</v>
      </c>
      <c r="E1" s="2" t="s">
        <v>16</v>
      </c>
      <c r="F1" s="14">
        <v>1</v>
      </c>
      <c r="G1" s="14">
        <v>2</v>
      </c>
      <c r="H1" s="14">
        <v>3</v>
      </c>
      <c r="I1" s="14">
        <v>4</v>
      </c>
      <c r="J1" s="14">
        <v>5</v>
      </c>
      <c r="K1" s="14">
        <v>6</v>
      </c>
      <c r="L1" s="14">
        <v>7</v>
      </c>
      <c r="M1" s="14">
        <v>8</v>
      </c>
      <c r="N1" s="14">
        <v>9</v>
      </c>
      <c r="O1" s="14">
        <v>10</v>
      </c>
      <c r="P1" s="14">
        <v>11</v>
      </c>
      <c r="Q1" s="14">
        <v>12</v>
      </c>
      <c r="R1" s="14" t="s">
        <v>30</v>
      </c>
      <c r="S1" s="14" t="s">
        <v>31</v>
      </c>
      <c r="T1" s="14" t="s">
        <v>32</v>
      </c>
      <c r="U1" s="14" t="s">
        <v>33</v>
      </c>
      <c r="V1" s="14" t="s">
        <v>34</v>
      </c>
    </row>
    <row r="2" spans="1:22" x14ac:dyDescent="0.25">
      <c r="A2" s="4">
        <v>2010</v>
      </c>
      <c r="B2" s="4" t="s">
        <v>3</v>
      </c>
      <c r="C2" s="5">
        <v>21.42</v>
      </c>
      <c r="D2" s="4">
        <v>1</v>
      </c>
      <c r="E2" s="9">
        <v>1</v>
      </c>
      <c r="F2" s="9">
        <f>IF(F$1=$E2,$C2,"")</f>
        <v>21.42</v>
      </c>
      <c r="G2" s="9" t="str">
        <f t="shared" ref="G2:Q17" si="0">IF(G$1=$E2,$C2,"")</f>
        <v/>
      </c>
      <c r="H2" s="9" t="str">
        <f t="shared" si="0"/>
        <v/>
      </c>
      <c r="I2" s="9" t="str">
        <f t="shared" si="0"/>
        <v/>
      </c>
      <c r="J2" s="9" t="str">
        <f t="shared" si="0"/>
        <v/>
      </c>
      <c r="K2" s="9" t="str">
        <f t="shared" si="0"/>
        <v/>
      </c>
      <c r="L2" s="9" t="str">
        <f t="shared" si="0"/>
        <v/>
      </c>
      <c r="M2" s="9" t="str">
        <f t="shared" si="0"/>
        <v/>
      </c>
      <c r="N2" s="9" t="str">
        <f t="shared" si="0"/>
        <v/>
      </c>
      <c r="O2" s="9" t="str">
        <f t="shared" si="0"/>
        <v/>
      </c>
      <c r="P2" s="9" t="str">
        <f t="shared" si="0"/>
        <v/>
      </c>
      <c r="Q2" s="9" t="str">
        <f t="shared" si="0"/>
        <v/>
      </c>
      <c r="R2" s="22">
        <v>22.71875</v>
      </c>
      <c r="S2" s="23">
        <f>C2-R2</f>
        <v>-1.2987499999999983</v>
      </c>
      <c r="T2" s="23">
        <f>ABS(S2)</f>
        <v>1.2987499999999983</v>
      </c>
      <c r="U2" s="23">
        <f>S2^2</f>
        <v>1.6867515624999956</v>
      </c>
      <c r="V2" s="23">
        <f>T2/ABS(C2)</f>
        <v>6.0632586367880402E-2</v>
      </c>
    </row>
    <row r="3" spans="1:22" x14ac:dyDescent="0.25">
      <c r="A3" s="4"/>
      <c r="B3" s="4" t="s">
        <v>4</v>
      </c>
      <c r="C3" s="5">
        <v>11.48</v>
      </c>
      <c r="D3" s="4">
        <v>2</v>
      </c>
      <c r="E3" s="9">
        <v>2</v>
      </c>
      <c r="F3" s="9" t="str">
        <f t="shared" ref="F3:Q18" si="1">IF(F$1=$E3,$C3,"")</f>
        <v/>
      </c>
      <c r="G3" s="9">
        <f t="shared" si="0"/>
        <v>11.48</v>
      </c>
      <c r="H3" s="9" t="str">
        <f t="shared" si="0"/>
        <v/>
      </c>
      <c r="I3" s="9" t="str">
        <f t="shared" si="0"/>
        <v/>
      </c>
      <c r="J3" s="9" t="str">
        <f t="shared" si="0"/>
        <v/>
      </c>
      <c r="K3" s="9" t="str">
        <f t="shared" si="0"/>
        <v/>
      </c>
      <c r="L3" s="9" t="str">
        <f t="shared" si="0"/>
        <v/>
      </c>
      <c r="M3" s="9" t="str">
        <f t="shared" si="0"/>
        <v/>
      </c>
      <c r="N3" s="9" t="str">
        <f t="shared" si="0"/>
        <v/>
      </c>
      <c r="O3" s="9" t="str">
        <f t="shared" si="0"/>
        <v/>
      </c>
      <c r="P3" s="9" t="str">
        <f t="shared" si="0"/>
        <v/>
      </c>
      <c r="Q3" s="9" t="str">
        <f t="shared" si="0"/>
        <v/>
      </c>
      <c r="R3" s="22">
        <v>20.129999999999995</v>
      </c>
      <c r="S3" s="23">
        <f t="shared" ref="S3:S66" si="2">C3-R3</f>
        <v>-8.649999999999995</v>
      </c>
      <c r="T3" s="23">
        <f t="shared" ref="T3:T66" si="3">ABS(S3)</f>
        <v>8.649999999999995</v>
      </c>
      <c r="U3" s="23">
        <f t="shared" ref="U3:U66" si="4">S3^2</f>
        <v>74.82249999999992</v>
      </c>
      <c r="V3" s="23">
        <f t="shared" ref="V3:V66" si="5">T3/ABS(C3)</f>
        <v>0.75348432055749082</v>
      </c>
    </row>
    <row r="4" spans="1:22" x14ac:dyDescent="0.25">
      <c r="A4" s="4"/>
      <c r="B4" s="4" t="s">
        <v>5</v>
      </c>
      <c r="C4" s="5">
        <v>5.94</v>
      </c>
      <c r="D4" s="4">
        <v>3</v>
      </c>
      <c r="E4" s="9">
        <v>3</v>
      </c>
      <c r="F4" s="9" t="str">
        <f t="shared" si="1"/>
        <v/>
      </c>
      <c r="G4" s="9" t="str">
        <f t="shared" si="0"/>
        <v/>
      </c>
      <c r="H4" s="9">
        <f t="shared" si="0"/>
        <v>5.94</v>
      </c>
      <c r="I4" s="9" t="str">
        <f t="shared" si="0"/>
        <v/>
      </c>
      <c r="J4" s="9" t="str">
        <f t="shared" si="0"/>
        <v/>
      </c>
      <c r="K4" s="9" t="str">
        <f t="shared" si="0"/>
        <v/>
      </c>
      <c r="L4" s="9" t="str">
        <f t="shared" si="0"/>
        <v/>
      </c>
      <c r="M4" s="9" t="str">
        <f t="shared" si="0"/>
        <v/>
      </c>
      <c r="N4" s="9" t="str">
        <f t="shared" si="0"/>
        <v/>
      </c>
      <c r="O4" s="9" t="str">
        <f t="shared" si="0"/>
        <v/>
      </c>
      <c r="P4" s="9" t="str">
        <f t="shared" si="0"/>
        <v/>
      </c>
      <c r="Q4" s="9" t="str">
        <f t="shared" si="0"/>
        <v/>
      </c>
      <c r="R4" s="22">
        <v>12.96125</v>
      </c>
      <c r="S4" s="23">
        <f t="shared" si="2"/>
        <v>-7.0212499999999993</v>
      </c>
      <c r="T4" s="23">
        <f t="shared" si="3"/>
        <v>7.0212499999999993</v>
      </c>
      <c r="U4" s="23">
        <f t="shared" si="4"/>
        <v>49.297951562499989</v>
      </c>
      <c r="V4" s="23">
        <f t="shared" si="5"/>
        <v>1.1820286195286194</v>
      </c>
    </row>
    <row r="5" spans="1:22" x14ac:dyDescent="0.25">
      <c r="A5" s="4"/>
      <c r="B5" s="4" t="s">
        <v>6</v>
      </c>
      <c r="C5" s="5">
        <v>8.1999999999999993</v>
      </c>
      <c r="D5" s="4">
        <v>4</v>
      </c>
      <c r="E5" s="9">
        <v>4</v>
      </c>
      <c r="F5" s="9" t="str">
        <f t="shared" si="1"/>
        <v/>
      </c>
      <c r="G5" s="9" t="str">
        <f t="shared" si="0"/>
        <v/>
      </c>
      <c r="H5" s="9" t="str">
        <f t="shared" si="0"/>
        <v/>
      </c>
      <c r="I5" s="9">
        <f t="shared" si="0"/>
        <v>8.1999999999999993</v>
      </c>
      <c r="J5" s="9" t="str">
        <f t="shared" si="0"/>
        <v/>
      </c>
      <c r="K5" s="9" t="str">
        <f t="shared" si="0"/>
        <v/>
      </c>
      <c r="L5" s="9" t="str">
        <f t="shared" si="0"/>
        <v/>
      </c>
      <c r="M5" s="9" t="str">
        <f t="shared" si="0"/>
        <v/>
      </c>
      <c r="N5" s="9" t="str">
        <f t="shared" si="0"/>
        <v/>
      </c>
      <c r="O5" s="9" t="str">
        <f t="shared" si="0"/>
        <v/>
      </c>
      <c r="P5" s="9" t="str">
        <f t="shared" si="0"/>
        <v/>
      </c>
      <c r="Q5" s="9" t="str">
        <f t="shared" si="0"/>
        <v/>
      </c>
      <c r="R5" s="22">
        <v>21.638750000000002</v>
      </c>
      <c r="S5" s="23">
        <f t="shared" si="2"/>
        <v>-13.438750000000002</v>
      </c>
      <c r="T5" s="23">
        <f t="shared" si="3"/>
        <v>13.438750000000002</v>
      </c>
      <c r="U5" s="23">
        <f t="shared" si="4"/>
        <v>180.60000156250007</v>
      </c>
      <c r="V5" s="23">
        <f t="shared" si="5"/>
        <v>1.6388719512195127</v>
      </c>
    </row>
    <row r="6" spans="1:22" x14ac:dyDescent="0.25">
      <c r="A6" s="4"/>
      <c r="B6" s="4" t="s">
        <v>7</v>
      </c>
      <c r="C6" s="5">
        <v>9.5</v>
      </c>
      <c r="D6" s="4">
        <v>5</v>
      </c>
      <c r="E6" s="9">
        <v>5</v>
      </c>
      <c r="F6" s="9" t="str">
        <f t="shared" si="1"/>
        <v/>
      </c>
      <c r="G6" s="9" t="str">
        <f t="shared" si="0"/>
        <v/>
      </c>
      <c r="H6" s="9" t="str">
        <f t="shared" si="0"/>
        <v/>
      </c>
      <c r="I6" s="9" t="str">
        <f t="shared" si="0"/>
        <v/>
      </c>
      <c r="J6" s="9">
        <f t="shared" si="0"/>
        <v>9.5</v>
      </c>
      <c r="K6" s="9" t="str">
        <f t="shared" si="0"/>
        <v/>
      </c>
      <c r="L6" s="9" t="str">
        <f t="shared" si="0"/>
        <v/>
      </c>
      <c r="M6" s="9" t="str">
        <f t="shared" si="0"/>
        <v/>
      </c>
      <c r="N6" s="9" t="str">
        <f t="shared" si="0"/>
        <v/>
      </c>
      <c r="O6" s="9" t="str">
        <f t="shared" si="0"/>
        <v/>
      </c>
      <c r="P6" s="9" t="str">
        <f t="shared" si="0"/>
        <v/>
      </c>
      <c r="Q6" s="9" t="str">
        <f t="shared" si="0"/>
        <v/>
      </c>
      <c r="R6" s="22">
        <v>12.344999999999999</v>
      </c>
      <c r="S6" s="23">
        <f t="shared" si="2"/>
        <v>-2.8449999999999989</v>
      </c>
      <c r="T6" s="23">
        <f t="shared" si="3"/>
        <v>2.8449999999999989</v>
      </c>
      <c r="U6" s="23">
        <f t="shared" si="4"/>
        <v>8.0940249999999931</v>
      </c>
      <c r="V6" s="23">
        <f t="shared" si="5"/>
        <v>0.29947368421052617</v>
      </c>
    </row>
    <row r="7" spans="1:22" x14ac:dyDescent="0.25">
      <c r="A7" s="4"/>
      <c r="B7" s="4" t="s">
        <v>8</v>
      </c>
      <c r="C7" s="5">
        <v>11.26</v>
      </c>
      <c r="D7" s="4">
        <v>6</v>
      </c>
      <c r="E7" s="9">
        <v>6</v>
      </c>
      <c r="F7" s="9" t="str">
        <f t="shared" si="1"/>
        <v/>
      </c>
      <c r="G7" s="9" t="str">
        <f t="shared" si="0"/>
        <v/>
      </c>
      <c r="H7" s="9" t="str">
        <f t="shared" si="0"/>
        <v/>
      </c>
      <c r="I7" s="9" t="str">
        <f t="shared" si="0"/>
        <v/>
      </c>
      <c r="J7" s="9" t="str">
        <f t="shared" si="0"/>
        <v/>
      </c>
      <c r="K7" s="9">
        <f t="shared" si="0"/>
        <v>11.26</v>
      </c>
      <c r="L7" s="9" t="str">
        <f t="shared" si="0"/>
        <v/>
      </c>
      <c r="M7" s="9" t="str">
        <f t="shared" si="0"/>
        <v/>
      </c>
      <c r="N7" s="9" t="str">
        <f t="shared" si="0"/>
        <v/>
      </c>
      <c r="O7" s="9" t="str">
        <f t="shared" si="0"/>
        <v/>
      </c>
      <c r="P7" s="9" t="str">
        <f t="shared" si="0"/>
        <v/>
      </c>
      <c r="Q7" s="9" t="str">
        <f t="shared" si="0"/>
        <v/>
      </c>
      <c r="R7" s="22">
        <v>16.353749999999998</v>
      </c>
      <c r="S7" s="23">
        <f t="shared" si="2"/>
        <v>-5.0937499999999982</v>
      </c>
      <c r="T7" s="23">
        <f t="shared" si="3"/>
        <v>5.0937499999999982</v>
      </c>
      <c r="U7" s="23">
        <f t="shared" si="4"/>
        <v>25.946289062499982</v>
      </c>
      <c r="V7" s="23">
        <f t="shared" si="5"/>
        <v>0.45237566607460022</v>
      </c>
    </row>
    <row r="8" spans="1:22" x14ac:dyDescent="0.25">
      <c r="A8" s="4"/>
      <c r="B8" s="4" t="s">
        <v>9</v>
      </c>
      <c r="C8" s="5">
        <v>21.1</v>
      </c>
      <c r="D8" s="4">
        <v>7</v>
      </c>
      <c r="E8" s="9">
        <v>7</v>
      </c>
      <c r="F8" s="9" t="str">
        <f t="shared" si="1"/>
        <v/>
      </c>
      <c r="G8" s="9" t="str">
        <f t="shared" si="0"/>
        <v/>
      </c>
      <c r="H8" s="9" t="str">
        <f t="shared" si="0"/>
        <v/>
      </c>
      <c r="I8" s="9" t="str">
        <f t="shared" si="0"/>
        <v/>
      </c>
      <c r="J8" s="9" t="str">
        <f t="shared" si="0"/>
        <v/>
      </c>
      <c r="K8" s="9" t="str">
        <f t="shared" si="0"/>
        <v/>
      </c>
      <c r="L8" s="9">
        <f t="shared" si="0"/>
        <v>21.1</v>
      </c>
      <c r="M8" s="9" t="str">
        <f t="shared" si="0"/>
        <v/>
      </c>
      <c r="N8" s="9" t="str">
        <f t="shared" si="0"/>
        <v/>
      </c>
      <c r="O8" s="9" t="str">
        <f t="shared" si="0"/>
        <v/>
      </c>
      <c r="P8" s="9" t="str">
        <f t="shared" si="0"/>
        <v/>
      </c>
      <c r="Q8" s="9" t="str">
        <f t="shared" si="0"/>
        <v/>
      </c>
      <c r="R8" s="22">
        <v>22.55875</v>
      </c>
      <c r="S8" s="23">
        <f t="shared" si="2"/>
        <v>-1.4587499999999984</v>
      </c>
      <c r="T8" s="23">
        <f t="shared" si="3"/>
        <v>1.4587499999999984</v>
      </c>
      <c r="U8" s="23">
        <f t="shared" si="4"/>
        <v>2.1279515624999954</v>
      </c>
      <c r="V8" s="23">
        <f t="shared" si="5"/>
        <v>6.9135071090047309E-2</v>
      </c>
    </row>
    <row r="9" spans="1:22" x14ac:dyDescent="0.25">
      <c r="A9" s="4"/>
      <c r="B9" s="4" t="s">
        <v>10</v>
      </c>
      <c r="C9" s="5">
        <v>73.11</v>
      </c>
      <c r="D9" s="4">
        <v>8</v>
      </c>
      <c r="E9" s="9">
        <v>8</v>
      </c>
      <c r="F9" s="9" t="str">
        <f t="shared" si="1"/>
        <v/>
      </c>
      <c r="G9" s="9" t="str">
        <f t="shared" si="0"/>
        <v/>
      </c>
      <c r="H9" s="9" t="str">
        <f t="shared" si="0"/>
        <v/>
      </c>
      <c r="I9" s="9" t="str">
        <f t="shared" si="0"/>
        <v/>
      </c>
      <c r="J9" s="9" t="str">
        <f t="shared" si="0"/>
        <v/>
      </c>
      <c r="K9" s="9" t="str">
        <f t="shared" si="0"/>
        <v/>
      </c>
      <c r="L9" s="9" t="str">
        <f t="shared" si="0"/>
        <v/>
      </c>
      <c r="M9" s="9">
        <f t="shared" si="0"/>
        <v>73.11</v>
      </c>
      <c r="N9" s="9" t="str">
        <f t="shared" si="0"/>
        <v/>
      </c>
      <c r="O9" s="9" t="str">
        <f t="shared" si="0"/>
        <v/>
      </c>
      <c r="P9" s="9" t="str">
        <f t="shared" si="0"/>
        <v/>
      </c>
      <c r="Q9" s="9" t="str">
        <f t="shared" si="0"/>
        <v/>
      </c>
      <c r="R9" s="22">
        <v>83.517499999999998</v>
      </c>
      <c r="S9" s="23">
        <f t="shared" si="2"/>
        <v>-10.407499999999999</v>
      </c>
      <c r="T9" s="23">
        <f t="shared" si="3"/>
        <v>10.407499999999999</v>
      </c>
      <c r="U9" s="23">
        <f t="shared" si="4"/>
        <v>108.31605624999997</v>
      </c>
      <c r="V9" s="23">
        <f t="shared" si="5"/>
        <v>0.14235398714266173</v>
      </c>
    </row>
    <row r="10" spans="1:22" x14ac:dyDescent="0.25">
      <c r="A10" s="4"/>
      <c r="B10" s="4" t="s">
        <v>11</v>
      </c>
      <c r="C10" s="5">
        <v>12.43</v>
      </c>
      <c r="D10" s="4">
        <v>9</v>
      </c>
      <c r="E10" s="9">
        <v>9</v>
      </c>
      <c r="F10" s="9" t="str">
        <f t="shared" si="1"/>
        <v/>
      </c>
      <c r="G10" s="9" t="str">
        <f t="shared" si="0"/>
        <v/>
      </c>
      <c r="H10" s="9" t="str">
        <f t="shared" si="0"/>
        <v/>
      </c>
      <c r="I10" s="9" t="str">
        <f t="shared" si="0"/>
        <v/>
      </c>
      <c r="J10" s="9" t="str">
        <f t="shared" si="0"/>
        <v/>
      </c>
      <c r="K10" s="9" t="str">
        <f t="shared" si="0"/>
        <v/>
      </c>
      <c r="L10" s="9" t="str">
        <f t="shared" si="0"/>
        <v/>
      </c>
      <c r="M10" s="9" t="str">
        <f t="shared" si="0"/>
        <v/>
      </c>
      <c r="N10" s="9">
        <f t="shared" si="0"/>
        <v>12.43</v>
      </c>
      <c r="O10" s="9" t="str">
        <f t="shared" si="0"/>
        <v/>
      </c>
      <c r="P10" s="9" t="str">
        <f t="shared" si="0"/>
        <v/>
      </c>
      <c r="Q10" s="9" t="str">
        <f t="shared" si="0"/>
        <v/>
      </c>
      <c r="R10" s="22">
        <v>23.202500000000001</v>
      </c>
      <c r="S10" s="23">
        <f t="shared" si="2"/>
        <v>-10.772500000000001</v>
      </c>
      <c r="T10" s="23">
        <f t="shared" si="3"/>
        <v>10.772500000000001</v>
      </c>
      <c r="U10" s="23">
        <f t="shared" si="4"/>
        <v>116.04675625000002</v>
      </c>
      <c r="V10" s="23">
        <f t="shared" si="5"/>
        <v>0.86665325824617867</v>
      </c>
    </row>
    <row r="11" spans="1:22" x14ac:dyDescent="0.25">
      <c r="A11" s="4"/>
      <c r="B11" s="4" t="s">
        <v>12</v>
      </c>
      <c r="C11" s="5">
        <v>9.35</v>
      </c>
      <c r="D11" s="4">
        <v>10</v>
      </c>
      <c r="E11" s="9">
        <v>10</v>
      </c>
      <c r="F11" s="9" t="str">
        <f t="shared" si="1"/>
        <v/>
      </c>
      <c r="G11" s="9" t="str">
        <f t="shared" si="0"/>
        <v/>
      </c>
      <c r="H11" s="9" t="str">
        <f t="shared" si="0"/>
        <v/>
      </c>
      <c r="I11" s="9" t="str">
        <f t="shared" si="0"/>
        <v/>
      </c>
      <c r="J11" s="9" t="str">
        <f t="shared" si="0"/>
        <v/>
      </c>
      <c r="K11" s="9" t="str">
        <f t="shared" si="0"/>
        <v/>
      </c>
      <c r="L11" s="9" t="str">
        <f t="shared" si="0"/>
        <v/>
      </c>
      <c r="M11" s="9" t="str">
        <f t="shared" si="0"/>
        <v/>
      </c>
      <c r="N11" s="9" t="str">
        <f t="shared" si="0"/>
        <v/>
      </c>
      <c r="O11" s="9">
        <f t="shared" si="0"/>
        <v>9.35</v>
      </c>
      <c r="P11" s="9" t="str">
        <f t="shared" si="0"/>
        <v/>
      </c>
      <c r="Q11" s="9" t="str">
        <f t="shared" si="0"/>
        <v/>
      </c>
      <c r="R11" s="22">
        <v>21.092500000000001</v>
      </c>
      <c r="S11" s="23">
        <f t="shared" si="2"/>
        <v>-11.742500000000001</v>
      </c>
      <c r="T11" s="23">
        <f t="shared" si="3"/>
        <v>11.742500000000001</v>
      </c>
      <c r="U11" s="23">
        <f t="shared" si="4"/>
        <v>137.88630625000005</v>
      </c>
      <c r="V11" s="23">
        <f t="shared" si="5"/>
        <v>1.2558823529411767</v>
      </c>
    </row>
    <row r="12" spans="1:22" x14ac:dyDescent="0.25">
      <c r="A12" s="4"/>
      <c r="B12" s="4" t="s">
        <v>13</v>
      </c>
      <c r="C12" s="5">
        <v>5.88</v>
      </c>
      <c r="D12" s="4">
        <v>11</v>
      </c>
      <c r="E12" s="9">
        <v>11</v>
      </c>
      <c r="F12" s="9" t="str">
        <f t="shared" si="1"/>
        <v/>
      </c>
      <c r="G12" s="9" t="str">
        <f t="shared" si="0"/>
        <v/>
      </c>
      <c r="H12" s="9" t="str">
        <f t="shared" si="0"/>
        <v/>
      </c>
      <c r="I12" s="9" t="str">
        <f t="shared" si="0"/>
        <v/>
      </c>
      <c r="J12" s="9" t="str">
        <f t="shared" si="0"/>
        <v/>
      </c>
      <c r="K12" s="9" t="str">
        <f t="shared" si="0"/>
        <v/>
      </c>
      <c r="L12" s="9" t="str">
        <f t="shared" si="0"/>
        <v/>
      </c>
      <c r="M12" s="9" t="str">
        <f t="shared" si="0"/>
        <v/>
      </c>
      <c r="N12" s="9" t="str">
        <f t="shared" si="0"/>
        <v/>
      </c>
      <c r="O12" s="9" t="str">
        <f t="shared" si="0"/>
        <v/>
      </c>
      <c r="P12" s="9">
        <f t="shared" si="0"/>
        <v>5.88</v>
      </c>
      <c r="Q12" s="9" t="str">
        <f t="shared" si="0"/>
        <v/>
      </c>
      <c r="R12" s="22">
        <v>23.73</v>
      </c>
      <c r="S12" s="23">
        <f t="shared" si="2"/>
        <v>-17.850000000000001</v>
      </c>
      <c r="T12" s="23">
        <f t="shared" si="3"/>
        <v>17.850000000000001</v>
      </c>
      <c r="U12" s="23">
        <f t="shared" si="4"/>
        <v>318.62250000000006</v>
      </c>
      <c r="V12" s="23">
        <f t="shared" si="5"/>
        <v>3.035714285714286</v>
      </c>
    </row>
    <row r="13" spans="1:22" x14ac:dyDescent="0.25">
      <c r="A13" s="4"/>
      <c r="B13" s="4" t="s">
        <v>14</v>
      </c>
      <c r="C13" s="5">
        <v>24.37</v>
      </c>
      <c r="D13" s="4">
        <v>12</v>
      </c>
      <c r="E13" s="9">
        <v>12</v>
      </c>
      <c r="F13" s="9" t="str">
        <f t="shared" si="1"/>
        <v/>
      </c>
      <c r="G13" s="9" t="str">
        <f t="shared" si="0"/>
        <v/>
      </c>
      <c r="H13" s="9" t="str">
        <f t="shared" si="0"/>
        <v/>
      </c>
      <c r="I13" s="9" t="str">
        <f t="shared" si="0"/>
        <v/>
      </c>
      <c r="J13" s="9" t="str">
        <f t="shared" si="0"/>
        <v/>
      </c>
      <c r="K13" s="9" t="str">
        <f t="shared" si="0"/>
        <v/>
      </c>
      <c r="L13" s="9" t="str">
        <f t="shared" si="0"/>
        <v/>
      </c>
      <c r="M13" s="9" t="str">
        <f t="shared" si="0"/>
        <v/>
      </c>
      <c r="N13" s="9" t="str">
        <f t="shared" si="0"/>
        <v/>
      </c>
      <c r="O13" s="9" t="str">
        <f t="shared" si="0"/>
        <v/>
      </c>
      <c r="P13" s="9" t="str">
        <f t="shared" si="0"/>
        <v/>
      </c>
      <c r="Q13" s="9">
        <f t="shared" si="0"/>
        <v>24.37</v>
      </c>
      <c r="R13" s="22">
        <v>41.655000000000001</v>
      </c>
      <c r="S13" s="23">
        <f t="shared" si="2"/>
        <v>-17.285</v>
      </c>
      <c r="T13" s="23">
        <f t="shared" si="3"/>
        <v>17.285</v>
      </c>
      <c r="U13" s="23">
        <f t="shared" si="4"/>
        <v>298.77122500000002</v>
      </c>
      <c r="V13" s="23">
        <f t="shared" si="5"/>
        <v>0.70927369716864996</v>
      </c>
    </row>
    <row r="14" spans="1:22" x14ac:dyDescent="0.25">
      <c r="A14" s="4">
        <v>2011</v>
      </c>
      <c r="B14" s="4" t="s">
        <v>3</v>
      </c>
      <c r="C14" s="5">
        <v>11.61</v>
      </c>
      <c r="D14" s="4">
        <v>13</v>
      </c>
      <c r="E14" s="9">
        <v>1</v>
      </c>
      <c r="F14" s="9">
        <f t="shared" si="1"/>
        <v>11.61</v>
      </c>
      <c r="G14" s="9" t="str">
        <f t="shared" si="0"/>
        <v/>
      </c>
      <c r="H14" s="9" t="str">
        <f t="shared" si="0"/>
        <v/>
      </c>
      <c r="I14" s="9" t="str">
        <f t="shared" si="0"/>
        <v/>
      </c>
      <c r="J14" s="9" t="str">
        <f t="shared" si="0"/>
        <v/>
      </c>
      <c r="K14" s="9" t="str">
        <f t="shared" si="0"/>
        <v/>
      </c>
      <c r="L14" s="9" t="str">
        <f t="shared" si="0"/>
        <v/>
      </c>
      <c r="M14" s="9" t="str">
        <f t="shared" si="0"/>
        <v/>
      </c>
      <c r="N14" s="9" t="str">
        <f t="shared" si="0"/>
        <v/>
      </c>
      <c r="O14" s="9" t="str">
        <f t="shared" si="0"/>
        <v/>
      </c>
      <c r="P14" s="9" t="str">
        <f t="shared" si="0"/>
        <v/>
      </c>
      <c r="Q14" s="9" t="str">
        <f t="shared" si="0"/>
        <v/>
      </c>
      <c r="R14" s="22">
        <v>22.718750000000004</v>
      </c>
      <c r="S14" s="23">
        <f t="shared" si="2"/>
        <v>-11.108750000000004</v>
      </c>
      <c r="T14" s="23">
        <f t="shared" si="3"/>
        <v>11.108750000000004</v>
      </c>
      <c r="U14" s="23">
        <f t="shared" si="4"/>
        <v>123.40432656250009</v>
      </c>
      <c r="V14" s="23">
        <f t="shared" si="5"/>
        <v>0.95682601205857065</v>
      </c>
    </row>
    <row r="15" spans="1:22" x14ac:dyDescent="0.25">
      <c r="A15" s="4"/>
      <c r="B15" s="4" t="s">
        <v>4</v>
      </c>
      <c r="C15" s="5">
        <v>12.6</v>
      </c>
      <c r="D15" s="4">
        <v>14</v>
      </c>
      <c r="E15" s="9">
        <v>2</v>
      </c>
      <c r="F15" s="9" t="str">
        <f t="shared" si="1"/>
        <v/>
      </c>
      <c r="G15" s="9">
        <f t="shared" si="0"/>
        <v>12.6</v>
      </c>
      <c r="H15" s="9" t="str">
        <f t="shared" si="0"/>
        <v/>
      </c>
      <c r="I15" s="9" t="str">
        <f t="shared" si="0"/>
        <v/>
      </c>
      <c r="J15" s="9" t="str">
        <f t="shared" si="0"/>
        <v/>
      </c>
      <c r="K15" s="9" t="str">
        <f t="shared" si="0"/>
        <v/>
      </c>
      <c r="L15" s="9" t="str">
        <f t="shared" si="0"/>
        <v/>
      </c>
      <c r="M15" s="9" t="str">
        <f t="shared" si="0"/>
        <v/>
      </c>
      <c r="N15" s="9" t="str">
        <f t="shared" si="0"/>
        <v/>
      </c>
      <c r="O15" s="9" t="str">
        <f t="shared" si="0"/>
        <v/>
      </c>
      <c r="P15" s="9" t="str">
        <f t="shared" si="0"/>
        <v/>
      </c>
      <c r="Q15" s="9" t="str">
        <f t="shared" si="0"/>
        <v/>
      </c>
      <c r="R15" s="22">
        <v>20.129999999999995</v>
      </c>
      <c r="S15" s="23">
        <f t="shared" si="2"/>
        <v>-7.5299999999999958</v>
      </c>
      <c r="T15" s="23">
        <f t="shared" si="3"/>
        <v>7.5299999999999958</v>
      </c>
      <c r="U15" s="23">
        <f t="shared" si="4"/>
        <v>56.70089999999994</v>
      </c>
      <c r="V15" s="23">
        <f t="shared" si="5"/>
        <v>0.59761904761904727</v>
      </c>
    </row>
    <row r="16" spans="1:22" x14ac:dyDescent="0.25">
      <c r="A16" s="4"/>
      <c r="B16" s="4" t="s">
        <v>5</v>
      </c>
      <c r="C16" s="5">
        <v>1.46</v>
      </c>
      <c r="D16" s="4">
        <v>15</v>
      </c>
      <c r="E16" s="9">
        <v>3</v>
      </c>
      <c r="F16" s="9" t="str">
        <f t="shared" si="1"/>
        <v/>
      </c>
      <c r="G16" s="9" t="str">
        <f t="shared" si="0"/>
        <v/>
      </c>
      <c r="H16" s="9">
        <f t="shared" si="0"/>
        <v>1.46</v>
      </c>
      <c r="I16" s="9" t="str">
        <f t="shared" si="0"/>
        <v/>
      </c>
      <c r="J16" s="9" t="str">
        <f t="shared" si="0"/>
        <v/>
      </c>
      <c r="K16" s="9" t="str">
        <f t="shared" si="0"/>
        <v/>
      </c>
      <c r="L16" s="9" t="str">
        <f t="shared" si="0"/>
        <v/>
      </c>
      <c r="M16" s="9" t="str">
        <f t="shared" si="0"/>
        <v/>
      </c>
      <c r="N16" s="9" t="str">
        <f t="shared" si="0"/>
        <v/>
      </c>
      <c r="O16" s="9" t="str">
        <f t="shared" si="0"/>
        <v/>
      </c>
      <c r="P16" s="9" t="str">
        <f t="shared" si="0"/>
        <v/>
      </c>
      <c r="Q16" s="9" t="str">
        <f t="shared" si="0"/>
        <v/>
      </c>
      <c r="R16" s="22">
        <v>12.96125</v>
      </c>
      <c r="S16" s="23">
        <f t="shared" si="2"/>
        <v>-11.501249999999999</v>
      </c>
      <c r="T16" s="23">
        <f t="shared" si="3"/>
        <v>11.501249999999999</v>
      </c>
      <c r="U16" s="23">
        <f t="shared" si="4"/>
        <v>132.27875156249996</v>
      </c>
      <c r="V16" s="23">
        <f t="shared" si="5"/>
        <v>7.877568493150684</v>
      </c>
    </row>
    <row r="17" spans="1:22" x14ac:dyDescent="0.25">
      <c r="A17" s="4"/>
      <c r="B17" s="4" t="s">
        <v>6</v>
      </c>
      <c r="C17" s="5">
        <v>21.98</v>
      </c>
      <c r="D17" s="4">
        <v>16</v>
      </c>
      <c r="E17" s="9">
        <v>4</v>
      </c>
      <c r="F17" s="9" t="str">
        <f t="shared" si="1"/>
        <v/>
      </c>
      <c r="G17" s="9" t="str">
        <f t="shared" si="0"/>
        <v/>
      </c>
      <c r="H17" s="9" t="str">
        <f t="shared" si="0"/>
        <v/>
      </c>
      <c r="I17" s="9">
        <f t="shared" si="0"/>
        <v>21.98</v>
      </c>
      <c r="J17" s="9" t="str">
        <f t="shared" si="0"/>
        <v/>
      </c>
      <c r="K17" s="9" t="str">
        <f t="shared" si="0"/>
        <v/>
      </c>
      <c r="L17" s="9" t="str">
        <f t="shared" si="0"/>
        <v/>
      </c>
      <c r="M17" s="9" t="str">
        <f t="shared" si="0"/>
        <v/>
      </c>
      <c r="N17" s="9" t="str">
        <f t="shared" si="0"/>
        <v/>
      </c>
      <c r="O17" s="9" t="str">
        <f t="shared" si="0"/>
        <v/>
      </c>
      <c r="P17" s="9" t="str">
        <f t="shared" si="0"/>
        <v/>
      </c>
      <c r="Q17" s="9" t="str">
        <f t="shared" si="0"/>
        <v/>
      </c>
      <c r="R17" s="22">
        <v>21.638750000000002</v>
      </c>
      <c r="S17" s="23">
        <f t="shared" si="2"/>
        <v>0.34124999999999872</v>
      </c>
      <c r="T17" s="23">
        <f t="shared" si="3"/>
        <v>0.34124999999999872</v>
      </c>
      <c r="U17" s="23">
        <f t="shared" si="4"/>
        <v>0.11645156249999913</v>
      </c>
      <c r="V17" s="23">
        <f t="shared" si="5"/>
        <v>1.552547770700631E-2</v>
      </c>
    </row>
    <row r="18" spans="1:22" x14ac:dyDescent="0.25">
      <c r="A18" s="4"/>
      <c r="B18" s="4" t="s">
        <v>7</v>
      </c>
      <c r="C18" s="5">
        <v>1.26</v>
      </c>
      <c r="D18" s="4">
        <v>17</v>
      </c>
      <c r="E18" s="9">
        <v>5</v>
      </c>
      <c r="F18" s="9" t="str">
        <f t="shared" si="1"/>
        <v/>
      </c>
      <c r="G18" s="9" t="str">
        <f t="shared" si="1"/>
        <v/>
      </c>
      <c r="H18" s="9" t="str">
        <f t="shared" si="1"/>
        <v/>
      </c>
      <c r="I18" s="9" t="str">
        <f t="shared" si="1"/>
        <v/>
      </c>
      <c r="J18" s="9">
        <f t="shared" si="1"/>
        <v>1.26</v>
      </c>
      <c r="K18" s="9" t="str">
        <f t="shared" si="1"/>
        <v/>
      </c>
      <c r="L18" s="9" t="str">
        <f t="shared" si="1"/>
        <v/>
      </c>
      <c r="M18" s="9" t="str">
        <f t="shared" si="1"/>
        <v/>
      </c>
      <c r="N18" s="9" t="str">
        <f t="shared" si="1"/>
        <v/>
      </c>
      <c r="O18" s="9" t="str">
        <f t="shared" si="1"/>
        <v/>
      </c>
      <c r="P18" s="9" t="str">
        <f t="shared" si="1"/>
        <v/>
      </c>
      <c r="Q18" s="9" t="str">
        <f t="shared" si="1"/>
        <v/>
      </c>
      <c r="R18" s="22">
        <v>12.344999999999999</v>
      </c>
      <c r="S18" s="23">
        <f t="shared" si="2"/>
        <v>-11.084999999999999</v>
      </c>
      <c r="T18" s="23">
        <f t="shared" si="3"/>
        <v>11.084999999999999</v>
      </c>
      <c r="U18" s="23">
        <f t="shared" si="4"/>
        <v>122.87722499999998</v>
      </c>
      <c r="V18" s="23">
        <f t="shared" si="5"/>
        <v>8.7976190476190474</v>
      </c>
    </row>
    <row r="19" spans="1:22" x14ac:dyDescent="0.25">
      <c r="A19" s="4"/>
      <c r="B19" s="4" t="s">
        <v>8</v>
      </c>
      <c r="C19" s="5">
        <v>3.09</v>
      </c>
      <c r="D19" s="4">
        <v>18</v>
      </c>
      <c r="E19" s="9">
        <v>6</v>
      </c>
      <c r="F19" s="9" t="str">
        <f t="shared" ref="F19:Q40" si="6">IF(F$1=$E19,$C19,"")</f>
        <v/>
      </c>
      <c r="G19" s="9" t="str">
        <f t="shared" si="6"/>
        <v/>
      </c>
      <c r="H19" s="9" t="str">
        <f t="shared" si="6"/>
        <v/>
      </c>
      <c r="I19" s="9" t="str">
        <f t="shared" si="6"/>
        <v/>
      </c>
      <c r="J19" s="9" t="str">
        <f t="shared" si="6"/>
        <v/>
      </c>
      <c r="K19" s="9">
        <f t="shared" si="6"/>
        <v>3.09</v>
      </c>
      <c r="L19" s="9" t="str">
        <f t="shared" si="6"/>
        <v/>
      </c>
      <c r="M19" s="9" t="str">
        <f t="shared" si="6"/>
        <v/>
      </c>
      <c r="N19" s="9" t="str">
        <f t="shared" si="6"/>
        <v/>
      </c>
      <c r="O19" s="9" t="str">
        <f t="shared" si="6"/>
        <v/>
      </c>
      <c r="P19" s="9" t="str">
        <f t="shared" si="6"/>
        <v/>
      </c>
      <c r="Q19" s="9" t="str">
        <f t="shared" si="6"/>
        <v/>
      </c>
      <c r="R19" s="22">
        <v>16.353749999999998</v>
      </c>
      <c r="S19" s="23">
        <f t="shared" si="2"/>
        <v>-13.263749999999998</v>
      </c>
      <c r="T19" s="23">
        <f t="shared" si="3"/>
        <v>13.263749999999998</v>
      </c>
      <c r="U19" s="23">
        <f t="shared" si="4"/>
        <v>175.92706406249994</v>
      </c>
      <c r="V19" s="23">
        <f t="shared" si="5"/>
        <v>4.2924757281553392</v>
      </c>
    </row>
    <row r="20" spans="1:22" x14ac:dyDescent="0.25">
      <c r="A20" s="4"/>
      <c r="B20" s="4" t="s">
        <v>9</v>
      </c>
      <c r="C20" s="5">
        <v>11.97</v>
      </c>
      <c r="D20" s="4">
        <v>19</v>
      </c>
      <c r="E20" s="9">
        <v>7</v>
      </c>
      <c r="F20" s="9" t="str">
        <f t="shared" si="6"/>
        <v/>
      </c>
      <c r="G20" s="9" t="str">
        <f t="shared" si="6"/>
        <v/>
      </c>
      <c r="H20" s="9" t="str">
        <f t="shared" si="6"/>
        <v/>
      </c>
      <c r="I20" s="9" t="str">
        <f t="shared" si="6"/>
        <v/>
      </c>
      <c r="J20" s="9" t="str">
        <f t="shared" si="6"/>
        <v/>
      </c>
      <c r="K20" s="9" t="str">
        <f t="shared" si="6"/>
        <v/>
      </c>
      <c r="L20" s="9">
        <f t="shared" si="6"/>
        <v>11.97</v>
      </c>
      <c r="M20" s="9" t="str">
        <f t="shared" si="6"/>
        <v/>
      </c>
      <c r="N20" s="9" t="str">
        <f t="shared" si="6"/>
        <v/>
      </c>
      <c r="O20" s="9" t="str">
        <f t="shared" si="6"/>
        <v/>
      </c>
      <c r="P20" s="9" t="str">
        <f t="shared" si="6"/>
        <v/>
      </c>
      <c r="Q20" s="9" t="str">
        <f t="shared" si="6"/>
        <v/>
      </c>
      <c r="R20" s="22">
        <v>22.55875</v>
      </c>
      <c r="S20" s="23">
        <f t="shared" si="2"/>
        <v>-10.588749999999999</v>
      </c>
      <c r="T20" s="23">
        <f t="shared" si="3"/>
        <v>10.588749999999999</v>
      </c>
      <c r="U20" s="23">
        <f t="shared" si="4"/>
        <v>112.12162656249998</v>
      </c>
      <c r="V20" s="23">
        <f t="shared" si="5"/>
        <v>0.88460735171261473</v>
      </c>
    </row>
    <row r="21" spans="1:22" x14ac:dyDescent="0.25">
      <c r="A21" s="4"/>
      <c r="B21" s="4" t="s">
        <v>10</v>
      </c>
      <c r="C21" s="5">
        <v>73.17</v>
      </c>
      <c r="D21" s="4">
        <v>20</v>
      </c>
      <c r="E21" s="9">
        <v>8</v>
      </c>
      <c r="F21" s="9" t="str">
        <f t="shared" si="6"/>
        <v/>
      </c>
      <c r="G21" s="9" t="str">
        <f t="shared" si="6"/>
        <v/>
      </c>
      <c r="H21" s="9" t="str">
        <f t="shared" si="6"/>
        <v/>
      </c>
      <c r="I21" s="9" t="str">
        <f t="shared" si="6"/>
        <v/>
      </c>
      <c r="J21" s="9" t="str">
        <f t="shared" si="6"/>
        <v/>
      </c>
      <c r="K21" s="9" t="str">
        <f t="shared" si="6"/>
        <v/>
      </c>
      <c r="L21" s="9" t="str">
        <f t="shared" si="6"/>
        <v/>
      </c>
      <c r="M21" s="9">
        <f t="shared" si="6"/>
        <v>73.17</v>
      </c>
      <c r="N21" s="9" t="str">
        <f t="shared" si="6"/>
        <v/>
      </c>
      <c r="O21" s="9" t="str">
        <f t="shared" si="6"/>
        <v/>
      </c>
      <c r="P21" s="9" t="str">
        <f t="shared" si="6"/>
        <v/>
      </c>
      <c r="Q21" s="9" t="str">
        <f t="shared" si="6"/>
        <v/>
      </c>
      <c r="R21" s="22">
        <v>83.517499999999998</v>
      </c>
      <c r="S21" s="23">
        <f t="shared" si="2"/>
        <v>-10.347499999999997</v>
      </c>
      <c r="T21" s="23">
        <f t="shared" si="3"/>
        <v>10.347499999999997</v>
      </c>
      <c r="U21" s="23">
        <f t="shared" si="4"/>
        <v>107.07075624999993</v>
      </c>
      <c r="V21" s="23">
        <f t="shared" si="5"/>
        <v>0.14141724750580834</v>
      </c>
    </row>
    <row r="22" spans="1:22" x14ac:dyDescent="0.25">
      <c r="A22" s="4"/>
      <c r="B22" s="4" t="s">
        <v>11</v>
      </c>
      <c r="C22" s="5">
        <v>9.64</v>
      </c>
      <c r="D22" s="4">
        <v>21</v>
      </c>
      <c r="E22" s="9">
        <v>9</v>
      </c>
      <c r="F22" s="9" t="str">
        <f t="shared" si="6"/>
        <v/>
      </c>
      <c r="G22" s="9" t="str">
        <f t="shared" si="6"/>
        <v/>
      </c>
      <c r="H22" s="9" t="str">
        <f t="shared" si="6"/>
        <v/>
      </c>
      <c r="I22" s="9" t="str">
        <f t="shared" si="6"/>
        <v/>
      </c>
      <c r="J22" s="9" t="str">
        <f t="shared" si="6"/>
        <v/>
      </c>
      <c r="K22" s="9" t="str">
        <f t="shared" si="6"/>
        <v/>
      </c>
      <c r="L22" s="9" t="str">
        <f t="shared" si="6"/>
        <v/>
      </c>
      <c r="M22" s="9" t="str">
        <f t="shared" si="6"/>
        <v/>
      </c>
      <c r="N22" s="9">
        <f t="shared" si="6"/>
        <v>9.64</v>
      </c>
      <c r="O22" s="9" t="str">
        <f t="shared" si="6"/>
        <v/>
      </c>
      <c r="P22" s="9" t="str">
        <f t="shared" si="6"/>
        <v/>
      </c>
      <c r="Q22" s="9" t="str">
        <f t="shared" si="6"/>
        <v/>
      </c>
      <c r="R22" s="22">
        <v>23.202500000000001</v>
      </c>
      <c r="S22" s="23">
        <f t="shared" si="2"/>
        <v>-13.5625</v>
      </c>
      <c r="T22" s="23">
        <f t="shared" si="3"/>
        <v>13.5625</v>
      </c>
      <c r="U22" s="23">
        <f t="shared" si="4"/>
        <v>183.94140625</v>
      </c>
      <c r="V22" s="23">
        <f t="shared" si="5"/>
        <v>1.4068983402489625</v>
      </c>
    </row>
    <row r="23" spans="1:22" x14ac:dyDescent="0.25">
      <c r="A23" s="4"/>
      <c r="B23" s="4" t="s">
        <v>12</v>
      </c>
      <c r="C23" s="5">
        <v>17.72</v>
      </c>
      <c r="D23" s="4">
        <v>22</v>
      </c>
      <c r="E23" s="9">
        <v>10</v>
      </c>
      <c r="F23" s="9" t="str">
        <f t="shared" si="6"/>
        <v/>
      </c>
      <c r="G23" s="9" t="str">
        <f t="shared" si="6"/>
        <v/>
      </c>
      <c r="H23" s="9" t="str">
        <f t="shared" si="6"/>
        <v/>
      </c>
      <c r="I23" s="9" t="str">
        <f t="shared" si="6"/>
        <v/>
      </c>
      <c r="J23" s="9" t="str">
        <f t="shared" si="6"/>
        <v/>
      </c>
      <c r="K23" s="9" t="str">
        <f t="shared" si="6"/>
        <v/>
      </c>
      <c r="L23" s="9" t="str">
        <f t="shared" si="6"/>
        <v/>
      </c>
      <c r="M23" s="9" t="str">
        <f t="shared" si="6"/>
        <v/>
      </c>
      <c r="N23" s="9" t="str">
        <f t="shared" si="6"/>
        <v/>
      </c>
      <c r="O23" s="9">
        <f t="shared" si="6"/>
        <v>17.72</v>
      </c>
      <c r="P23" s="9" t="str">
        <f t="shared" si="6"/>
        <v/>
      </c>
      <c r="Q23" s="9" t="str">
        <f t="shared" si="6"/>
        <v/>
      </c>
      <c r="R23" s="22">
        <v>21.092500000000001</v>
      </c>
      <c r="S23" s="23">
        <f t="shared" si="2"/>
        <v>-3.3725000000000023</v>
      </c>
      <c r="T23" s="23">
        <f t="shared" si="3"/>
        <v>3.3725000000000023</v>
      </c>
      <c r="U23" s="23">
        <f t="shared" si="4"/>
        <v>11.373756250000016</v>
      </c>
      <c r="V23" s="23">
        <f t="shared" si="5"/>
        <v>0.19032167042889406</v>
      </c>
    </row>
    <row r="24" spans="1:22" x14ac:dyDescent="0.25">
      <c r="A24" s="4"/>
      <c r="B24" s="4" t="s">
        <v>13</v>
      </c>
      <c r="C24" s="5">
        <v>19.670000000000002</v>
      </c>
      <c r="D24" s="4">
        <v>23</v>
      </c>
      <c r="E24" s="9">
        <v>11</v>
      </c>
      <c r="F24" s="9" t="str">
        <f t="shared" si="6"/>
        <v/>
      </c>
      <c r="G24" s="9" t="str">
        <f t="shared" si="6"/>
        <v/>
      </c>
      <c r="H24" s="9" t="str">
        <f t="shared" si="6"/>
        <v/>
      </c>
      <c r="I24" s="9" t="str">
        <f t="shared" si="6"/>
        <v/>
      </c>
      <c r="J24" s="9" t="str">
        <f t="shared" si="6"/>
        <v/>
      </c>
      <c r="K24" s="9" t="str">
        <f t="shared" si="6"/>
        <v/>
      </c>
      <c r="L24" s="9" t="str">
        <f t="shared" si="6"/>
        <v/>
      </c>
      <c r="M24" s="9" t="str">
        <f t="shared" si="6"/>
        <v/>
      </c>
      <c r="N24" s="9" t="str">
        <f t="shared" si="6"/>
        <v/>
      </c>
      <c r="O24" s="9" t="str">
        <f t="shared" si="6"/>
        <v/>
      </c>
      <c r="P24" s="9">
        <f t="shared" si="6"/>
        <v>19.670000000000002</v>
      </c>
      <c r="Q24" s="9" t="str">
        <f t="shared" si="6"/>
        <v/>
      </c>
      <c r="R24" s="22">
        <v>23.73</v>
      </c>
      <c r="S24" s="23">
        <f t="shared" si="2"/>
        <v>-4.0599999999999987</v>
      </c>
      <c r="T24" s="23">
        <f t="shared" si="3"/>
        <v>4.0599999999999987</v>
      </c>
      <c r="U24" s="23">
        <f t="shared" si="4"/>
        <v>16.483599999999988</v>
      </c>
      <c r="V24" s="23">
        <f t="shared" si="5"/>
        <v>0.20640569395017785</v>
      </c>
    </row>
    <row r="25" spans="1:22" x14ac:dyDescent="0.25">
      <c r="A25" s="4"/>
      <c r="B25" s="4" t="s">
        <v>14</v>
      </c>
      <c r="C25" s="5">
        <v>40.200000000000003</v>
      </c>
      <c r="D25" s="4">
        <v>24</v>
      </c>
      <c r="E25" s="9">
        <v>12</v>
      </c>
      <c r="F25" s="9" t="str">
        <f t="shared" si="6"/>
        <v/>
      </c>
      <c r="G25" s="9" t="str">
        <f t="shared" si="6"/>
        <v/>
      </c>
      <c r="H25" s="9" t="str">
        <f t="shared" si="6"/>
        <v/>
      </c>
      <c r="I25" s="9" t="str">
        <f t="shared" si="6"/>
        <v/>
      </c>
      <c r="J25" s="9" t="str">
        <f t="shared" si="6"/>
        <v/>
      </c>
      <c r="K25" s="9" t="str">
        <f t="shared" si="6"/>
        <v/>
      </c>
      <c r="L25" s="9" t="str">
        <f t="shared" si="6"/>
        <v/>
      </c>
      <c r="M25" s="9" t="str">
        <f t="shared" si="6"/>
        <v/>
      </c>
      <c r="N25" s="9" t="str">
        <f t="shared" si="6"/>
        <v/>
      </c>
      <c r="O25" s="9" t="str">
        <f t="shared" si="6"/>
        <v/>
      </c>
      <c r="P25" s="9" t="str">
        <f t="shared" si="6"/>
        <v/>
      </c>
      <c r="Q25" s="9">
        <f t="shared" si="6"/>
        <v>40.200000000000003</v>
      </c>
      <c r="R25" s="22">
        <v>41.655000000000001</v>
      </c>
      <c r="S25" s="23">
        <f t="shared" si="2"/>
        <v>-1.4549999999999983</v>
      </c>
      <c r="T25" s="23">
        <f t="shared" si="3"/>
        <v>1.4549999999999983</v>
      </c>
      <c r="U25" s="23">
        <f t="shared" si="4"/>
        <v>2.117024999999995</v>
      </c>
      <c r="V25" s="23">
        <f t="shared" si="5"/>
        <v>3.6194029850746226E-2</v>
      </c>
    </row>
    <row r="26" spans="1:22" x14ac:dyDescent="0.25">
      <c r="A26" s="4">
        <v>2012</v>
      </c>
      <c r="B26" s="4" t="s">
        <v>3</v>
      </c>
      <c r="C26" s="5">
        <v>16.329999999999998</v>
      </c>
      <c r="D26" s="4">
        <v>25</v>
      </c>
      <c r="E26" s="9">
        <v>1</v>
      </c>
      <c r="F26" s="9">
        <f t="shared" si="6"/>
        <v>16.329999999999998</v>
      </c>
      <c r="G26" s="9" t="str">
        <f t="shared" si="6"/>
        <v/>
      </c>
      <c r="H26" s="9" t="str">
        <f t="shared" si="6"/>
        <v/>
      </c>
      <c r="I26" s="9" t="str">
        <f t="shared" si="6"/>
        <v/>
      </c>
      <c r="J26" s="9" t="str">
        <f t="shared" si="6"/>
        <v/>
      </c>
      <c r="K26" s="9" t="str">
        <f t="shared" si="6"/>
        <v/>
      </c>
      <c r="L26" s="9" t="str">
        <f t="shared" si="6"/>
        <v/>
      </c>
      <c r="M26" s="9" t="str">
        <f t="shared" si="6"/>
        <v/>
      </c>
      <c r="N26" s="9" t="str">
        <f t="shared" si="6"/>
        <v/>
      </c>
      <c r="O26" s="9" t="str">
        <f t="shared" si="6"/>
        <v/>
      </c>
      <c r="P26" s="9" t="str">
        <f t="shared" si="6"/>
        <v/>
      </c>
      <c r="Q26" s="9" t="str">
        <f t="shared" si="6"/>
        <v/>
      </c>
      <c r="R26" s="22">
        <v>22.718750000000004</v>
      </c>
      <c r="S26" s="23">
        <f t="shared" si="2"/>
        <v>-6.3887500000000053</v>
      </c>
      <c r="T26" s="23">
        <f t="shared" si="3"/>
        <v>6.3887500000000053</v>
      </c>
      <c r="U26" s="23">
        <f t="shared" si="4"/>
        <v>40.816126562500067</v>
      </c>
      <c r="V26" s="23">
        <f t="shared" si="5"/>
        <v>0.39122780159216203</v>
      </c>
    </row>
    <row r="27" spans="1:22" x14ac:dyDescent="0.25">
      <c r="A27" s="4"/>
      <c r="B27" s="4" t="s">
        <v>4</v>
      </c>
      <c r="C27" s="5">
        <v>17.63</v>
      </c>
      <c r="D27" s="4">
        <v>26</v>
      </c>
      <c r="E27" s="9">
        <v>2</v>
      </c>
      <c r="F27" s="9" t="str">
        <f t="shared" si="6"/>
        <v/>
      </c>
      <c r="G27" s="9">
        <f t="shared" si="6"/>
        <v>17.63</v>
      </c>
      <c r="H27" s="9" t="str">
        <f t="shared" si="6"/>
        <v/>
      </c>
      <c r="I27" s="9" t="str">
        <f t="shared" si="6"/>
        <v/>
      </c>
      <c r="J27" s="9" t="str">
        <f t="shared" si="6"/>
        <v/>
      </c>
      <c r="K27" s="9" t="str">
        <f t="shared" si="6"/>
        <v/>
      </c>
      <c r="L27" s="9" t="str">
        <f t="shared" si="6"/>
        <v/>
      </c>
      <c r="M27" s="9" t="str">
        <f t="shared" si="6"/>
        <v/>
      </c>
      <c r="N27" s="9" t="str">
        <f t="shared" si="6"/>
        <v/>
      </c>
      <c r="O27" s="9" t="str">
        <f t="shared" si="6"/>
        <v/>
      </c>
      <c r="P27" s="9" t="str">
        <f t="shared" si="6"/>
        <v/>
      </c>
      <c r="Q27" s="9" t="str">
        <f t="shared" si="6"/>
        <v/>
      </c>
      <c r="R27" s="22">
        <v>20.129999999999995</v>
      </c>
      <c r="S27" s="23">
        <f t="shared" si="2"/>
        <v>-2.4999999999999964</v>
      </c>
      <c r="T27" s="23">
        <f t="shared" si="3"/>
        <v>2.4999999999999964</v>
      </c>
      <c r="U27" s="23">
        <f t="shared" si="4"/>
        <v>6.2499999999999822</v>
      </c>
      <c r="V27" s="23">
        <f t="shared" si="5"/>
        <v>0.14180374361883136</v>
      </c>
    </row>
    <row r="28" spans="1:22" x14ac:dyDescent="0.25">
      <c r="A28" s="4"/>
      <c r="B28" s="4" t="s">
        <v>5</v>
      </c>
      <c r="C28" s="5">
        <v>13.56</v>
      </c>
      <c r="D28" s="4">
        <v>27</v>
      </c>
      <c r="E28" s="9">
        <v>3</v>
      </c>
      <c r="F28" s="9" t="str">
        <f t="shared" si="6"/>
        <v/>
      </c>
      <c r="G28" s="9" t="str">
        <f t="shared" si="6"/>
        <v/>
      </c>
      <c r="H28" s="9">
        <f t="shared" si="6"/>
        <v>13.56</v>
      </c>
      <c r="I28" s="9" t="str">
        <f t="shared" si="6"/>
        <v/>
      </c>
      <c r="J28" s="9" t="str">
        <f t="shared" si="6"/>
        <v/>
      </c>
      <c r="K28" s="9" t="str">
        <f t="shared" si="6"/>
        <v/>
      </c>
      <c r="L28" s="9" t="str">
        <f t="shared" si="6"/>
        <v/>
      </c>
      <c r="M28" s="9" t="str">
        <f t="shared" si="6"/>
        <v/>
      </c>
      <c r="N28" s="9" t="str">
        <f t="shared" si="6"/>
        <v/>
      </c>
      <c r="O28" s="9" t="str">
        <f t="shared" si="6"/>
        <v/>
      </c>
      <c r="P28" s="9" t="str">
        <f t="shared" si="6"/>
        <v/>
      </c>
      <c r="Q28" s="9" t="str">
        <f t="shared" si="6"/>
        <v/>
      </c>
      <c r="R28" s="22">
        <v>12.96125</v>
      </c>
      <c r="S28" s="23">
        <f t="shared" si="2"/>
        <v>0.59875000000000078</v>
      </c>
      <c r="T28" s="23">
        <f t="shared" si="3"/>
        <v>0.59875000000000078</v>
      </c>
      <c r="U28" s="23">
        <f t="shared" si="4"/>
        <v>0.35850156250000093</v>
      </c>
      <c r="V28" s="23">
        <f t="shared" si="5"/>
        <v>4.4155604719764069E-2</v>
      </c>
    </row>
    <row r="29" spans="1:22" x14ac:dyDescent="0.25">
      <c r="A29" s="4"/>
      <c r="B29" s="4" t="s">
        <v>6</v>
      </c>
      <c r="C29" s="5">
        <v>18.05</v>
      </c>
      <c r="D29" s="4">
        <v>28</v>
      </c>
      <c r="E29" s="9">
        <v>4</v>
      </c>
      <c r="F29" s="9" t="str">
        <f t="shared" si="6"/>
        <v/>
      </c>
      <c r="G29" s="9" t="str">
        <f t="shared" si="6"/>
        <v/>
      </c>
      <c r="H29" s="9" t="str">
        <f t="shared" si="6"/>
        <v/>
      </c>
      <c r="I29" s="9">
        <f t="shared" si="6"/>
        <v>18.05</v>
      </c>
      <c r="J29" s="9" t="str">
        <f t="shared" si="6"/>
        <v/>
      </c>
      <c r="K29" s="9" t="str">
        <f t="shared" si="6"/>
        <v/>
      </c>
      <c r="L29" s="9" t="str">
        <f t="shared" si="6"/>
        <v/>
      </c>
      <c r="M29" s="9" t="str">
        <f t="shared" si="6"/>
        <v/>
      </c>
      <c r="N29" s="9" t="str">
        <f t="shared" si="6"/>
        <v/>
      </c>
      <c r="O29" s="9" t="str">
        <f t="shared" si="6"/>
        <v/>
      </c>
      <c r="P29" s="9" t="str">
        <f t="shared" si="6"/>
        <v/>
      </c>
      <c r="Q29" s="9" t="str">
        <f t="shared" si="6"/>
        <v/>
      </c>
      <c r="R29" s="22">
        <v>21.638750000000002</v>
      </c>
      <c r="S29" s="23">
        <f t="shared" si="2"/>
        <v>-3.588750000000001</v>
      </c>
      <c r="T29" s="23">
        <f t="shared" si="3"/>
        <v>3.588750000000001</v>
      </c>
      <c r="U29" s="23">
        <f t="shared" si="4"/>
        <v>12.879126562500007</v>
      </c>
      <c r="V29" s="23">
        <f t="shared" si="5"/>
        <v>0.1988227146814405</v>
      </c>
    </row>
    <row r="30" spans="1:22" x14ac:dyDescent="0.25">
      <c r="A30" s="4"/>
      <c r="B30" s="4" t="s">
        <v>7</v>
      </c>
      <c r="C30" s="5">
        <v>6.59</v>
      </c>
      <c r="D30" s="4">
        <v>29</v>
      </c>
      <c r="E30" s="9">
        <v>5</v>
      </c>
      <c r="F30" s="9" t="str">
        <f t="shared" si="6"/>
        <v/>
      </c>
      <c r="G30" s="9" t="str">
        <f t="shared" si="6"/>
        <v/>
      </c>
      <c r="H30" s="9" t="str">
        <f t="shared" si="6"/>
        <v/>
      </c>
      <c r="I30" s="9" t="str">
        <f t="shared" si="6"/>
        <v/>
      </c>
      <c r="J30" s="9">
        <f t="shared" si="6"/>
        <v>6.59</v>
      </c>
      <c r="K30" s="9" t="str">
        <f t="shared" si="6"/>
        <v/>
      </c>
      <c r="L30" s="9" t="str">
        <f t="shared" si="6"/>
        <v/>
      </c>
      <c r="M30" s="9" t="str">
        <f t="shared" si="6"/>
        <v/>
      </c>
      <c r="N30" s="9" t="str">
        <f t="shared" si="6"/>
        <v/>
      </c>
      <c r="O30" s="9" t="str">
        <f t="shared" si="6"/>
        <v/>
      </c>
      <c r="P30" s="9" t="str">
        <f t="shared" si="6"/>
        <v/>
      </c>
      <c r="Q30" s="9" t="str">
        <f t="shared" si="6"/>
        <v/>
      </c>
      <c r="R30" s="22">
        <v>12.344999999999999</v>
      </c>
      <c r="S30" s="23">
        <f t="shared" si="2"/>
        <v>-5.754999999999999</v>
      </c>
      <c r="T30" s="23">
        <f t="shared" si="3"/>
        <v>5.754999999999999</v>
      </c>
      <c r="U30" s="23">
        <f t="shared" si="4"/>
        <v>33.120024999999991</v>
      </c>
      <c r="V30" s="23">
        <f t="shared" si="5"/>
        <v>0.87329286798179051</v>
      </c>
    </row>
    <row r="31" spans="1:22" x14ac:dyDescent="0.25">
      <c r="A31" s="4"/>
      <c r="B31" s="4" t="s">
        <v>8</v>
      </c>
      <c r="C31" s="5">
        <v>12.91</v>
      </c>
      <c r="D31" s="4">
        <v>30</v>
      </c>
      <c r="E31" s="9">
        <v>6</v>
      </c>
      <c r="F31" s="9" t="str">
        <f t="shared" si="6"/>
        <v/>
      </c>
      <c r="G31" s="9" t="str">
        <f t="shared" si="6"/>
        <v/>
      </c>
      <c r="H31" s="9" t="str">
        <f t="shared" si="6"/>
        <v/>
      </c>
      <c r="I31" s="9" t="str">
        <f t="shared" si="6"/>
        <v/>
      </c>
      <c r="J31" s="9" t="str">
        <f t="shared" si="6"/>
        <v/>
      </c>
      <c r="K31" s="9">
        <f t="shared" si="6"/>
        <v>12.91</v>
      </c>
      <c r="L31" s="9" t="str">
        <f t="shared" si="6"/>
        <v/>
      </c>
      <c r="M31" s="9" t="str">
        <f t="shared" si="6"/>
        <v/>
      </c>
      <c r="N31" s="9" t="str">
        <f t="shared" si="6"/>
        <v/>
      </c>
      <c r="O31" s="9" t="str">
        <f t="shared" si="6"/>
        <v/>
      </c>
      <c r="P31" s="9" t="str">
        <f t="shared" si="6"/>
        <v/>
      </c>
      <c r="Q31" s="9" t="str">
        <f t="shared" si="6"/>
        <v/>
      </c>
      <c r="R31" s="22">
        <v>16.353749999999998</v>
      </c>
      <c r="S31" s="23">
        <f t="shared" si="2"/>
        <v>-3.4437499999999979</v>
      </c>
      <c r="T31" s="23">
        <f t="shared" si="3"/>
        <v>3.4437499999999979</v>
      </c>
      <c r="U31" s="23">
        <f t="shared" si="4"/>
        <v>11.859414062499985</v>
      </c>
      <c r="V31" s="23">
        <f t="shared" si="5"/>
        <v>0.2667505809450037</v>
      </c>
    </row>
    <row r="32" spans="1:22" x14ac:dyDescent="0.25">
      <c r="A32" s="4"/>
      <c r="B32" s="4" t="s">
        <v>9</v>
      </c>
      <c r="C32" s="5">
        <v>13.67</v>
      </c>
      <c r="D32" s="4">
        <v>31</v>
      </c>
      <c r="E32" s="9">
        <v>7</v>
      </c>
      <c r="F32" s="9" t="str">
        <f t="shared" si="6"/>
        <v/>
      </c>
      <c r="G32" s="9" t="str">
        <f t="shared" si="6"/>
        <v/>
      </c>
      <c r="H32" s="9" t="str">
        <f t="shared" si="6"/>
        <v/>
      </c>
      <c r="I32" s="9" t="str">
        <f t="shared" si="6"/>
        <v/>
      </c>
      <c r="J32" s="9" t="str">
        <f t="shared" si="6"/>
        <v/>
      </c>
      <c r="K32" s="9" t="str">
        <f t="shared" si="6"/>
        <v/>
      </c>
      <c r="L32" s="9">
        <f t="shared" si="6"/>
        <v>13.67</v>
      </c>
      <c r="M32" s="9" t="str">
        <f t="shared" si="6"/>
        <v/>
      </c>
      <c r="N32" s="9" t="str">
        <f t="shared" si="6"/>
        <v/>
      </c>
      <c r="O32" s="9" t="str">
        <f t="shared" si="6"/>
        <v/>
      </c>
      <c r="P32" s="9" t="str">
        <f t="shared" si="6"/>
        <v/>
      </c>
      <c r="Q32" s="9" t="str">
        <f t="shared" si="6"/>
        <v/>
      </c>
      <c r="R32" s="22">
        <v>22.55875</v>
      </c>
      <c r="S32" s="23">
        <f t="shared" si="2"/>
        <v>-8.8887499999999999</v>
      </c>
      <c r="T32" s="23">
        <f t="shared" si="3"/>
        <v>8.8887499999999999</v>
      </c>
      <c r="U32" s="23">
        <f t="shared" si="4"/>
        <v>79.009876562499997</v>
      </c>
      <c r="V32" s="23">
        <f t="shared" si="5"/>
        <v>0.65023774689100222</v>
      </c>
    </row>
    <row r="33" spans="1:22" x14ac:dyDescent="0.25">
      <c r="A33" s="4"/>
      <c r="B33" s="4" t="s">
        <v>10</v>
      </c>
      <c r="C33" s="5">
        <v>83.47</v>
      </c>
      <c r="D33" s="4">
        <v>32</v>
      </c>
      <c r="E33" s="9">
        <v>8</v>
      </c>
      <c r="F33" s="9" t="str">
        <f t="shared" si="6"/>
        <v/>
      </c>
      <c r="G33" s="9" t="str">
        <f t="shared" si="6"/>
        <v/>
      </c>
      <c r="H33" s="9" t="str">
        <f t="shared" si="6"/>
        <v/>
      </c>
      <c r="I33" s="9" t="str">
        <f t="shared" si="6"/>
        <v/>
      </c>
      <c r="J33" s="9" t="str">
        <f t="shared" si="6"/>
        <v/>
      </c>
      <c r="K33" s="9" t="str">
        <f t="shared" si="6"/>
        <v/>
      </c>
      <c r="L33" s="9" t="str">
        <f t="shared" si="6"/>
        <v/>
      </c>
      <c r="M33" s="9">
        <f t="shared" si="6"/>
        <v>83.47</v>
      </c>
      <c r="N33" s="9" t="str">
        <f t="shared" si="6"/>
        <v/>
      </c>
      <c r="O33" s="9" t="str">
        <f t="shared" si="6"/>
        <v/>
      </c>
      <c r="P33" s="9" t="str">
        <f t="shared" si="6"/>
        <v/>
      </c>
      <c r="Q33" s="9" t="str">
        <f t="shared" si="6"/>
        <v/>
      </c>
      <c r="R33" s="22">
        <v>83.517499999999998</v>
      </c>
      <c r="S33" s="23">
        <f t="shared" si="2"/>
        <v>-4.7499999999999432E-2</v>
      </c>
      <c r="T33" s="23">
        <f t="shared" si="3"/>
        <v>4.7499999999999432E-2</v>
      </c>
      <c r="U33" s="23">
        <f t="shared" si="4"/>
        <v>2.2562499999999458E-3</v>
      </c>
      <c r="V33" s="23">
        <f t="shared" si="5"/>
        <v>5.6906673056187176E-4</v>
      </c>
    </row>
    <row r="34" spans="1:22" x14ac:dyDescent="0.25">
      <c r="A34" s="4"/>
      <c r="B34" s="4" t="s">
        <v>11</v>
      </c>
      <c r="C34" s="5">
        <v>22.6</v>
      </c>
      <c r="D34" s="4">
        <v>33</v>
      </c>
      <c r="E34" s="9">
        <v>9</v>
      </c>
      <c r="F34" s="9" t="str">
        <f t="shared" si="6"/>
        <v/>
      </c>
      <c r="G34" s="9" t="str">
        <f t="shared" si="6"/>
        <v/>
      </c>
      <c r="H34" s="9" t="str">
        <f t="shared" si="6"/>
        <v/>
      </c>
      <c r="I34" s="9" t="str">
        <f t="shared" si="6"/>
        <v/>
      </c>
      <c r="J34" s="9" t="str">
        <f t="shared" si="6"/>
        <v/>
      </c>
      <c r="K34" s="9" t="str">
        <f t="shared" si="6"/>
        <v/>
      </c>
      <c r="L34" s="9" t="str">
        <f t="shared" si="6"/>
        <v/>
      </c>
      <c r="M34" s="9" t="str">
        <f t="shared" si="6"/>
        <v/>
      </c>
      <c r="N34" s="9">
        <f t="shared" si="6"/>
        <v>22.6</v>
      </c>
      <c r="O34" s="9" t="str">
        <f t="shared" si="6"/>
        <v/>
      </c>
      <c r="P34" s="9" t="str">
        <f t="shared" si="6"/>
        <v/>
      </c>
      <c r="Q34" s="9" t="str">
        <f t="shared" si="6"/>
        <v/>
      </c>
      <c r="R34" s="22">
        <v>23.202500000000001</v>
      </c>
      <c r="S34" s="23">
        <f t="shared" si="2"/>
        <v>-0.60249999999999915</v>
      </c>
      <c r="T34" s="23">
        <f t="shared" si="3"/>
        <v>0.60249999999999915</v>
      </c>
      <c r="U34" s="23">
        <f t="shared" si="4"/>
        <v>0.36300624999999898</v>
      </c>
      <c r="V34" s="23">
        <f t="shared" si="5"/>
        <v>2.6659292035398189E-2</v>
      </c>
    </row>
    <row r="35" spans="1:22" x14ac:dyDescent="0.25">
      <c r="A35" s="4"/>
      <c r="B35" s="4" t="s">
        <v>12</v>
      </c>
      <c r="C35" s="5">
        <v>12.27</v>
      </c>
      <c r="D35" s="4">
        <v>34</v>
      </c>
      <c r="E35" s="9">
        <v>10</v>
      </c>
      <c r="F35" s="9" t="str">
        <f t="shared" si="6"/>
        <v/>
      </c>
      <c r="G35" s="9" t="str">
        <f t="shared" si="6"/>
        <v/>
      </c>
      <c r="H35" s="9" t="str">
        <f t="shared" si="6"/>
        <v/>
      </c>
      <c r="I35" s="9" t="str">
        <f t="shared" si="6"/>
        <v/>
      </c>
      <c r="J35" s="9" t="str">
        <f t="shared" si="6"/>
        <v/>
      </c>
      <c r="K35" s="9" t="str">
        <f t="shared" si="6"/>
        <v/>
      </c>
      <c r="L35" s="9" t="str">
        <f t="shared" si="6"/>
        <v/>
      </c>
      <c r="M35" s="9" t="str">
        <f t="shared" si="6"/>
        <v/>
      </c>
      <c r="N35" s="9" t="str">
        <f t="shared" si="6"/>
        <v/>
      </c>
      <c r="O35" s="9">
        <f t="shared" si="6"/>
        <v>12.27</v>
      </c>
      <c r="P35" s="9" t="str">
        <f t="shared" si="6"/>
        <v/>
      </c>
      <c r="Q35" s="9" t="str">
        <f t="shared" si="6"/>
        <v/>
      </c>
      <c r="R35" s="22">
        <v>21.092500000000001</v>
      </c>
      <c r="S35" s="23">
        <f t="shared" si="2"/>
        <v>-8.8225000000000016</v>
      </c>
      <c r="T35" s="23">
        <f t="shared" si="3"/>
        <v>8.8225000000000016</v>
      </c>
      <c r="U35" s="23">
        <f t="shared" si="4"/>
        <v>77.836506250000028</v>
      </c>
      <c r="V35" s="23">
        <f t="shared" si="5"/>
        <v>0.71903015484922594</v>
      </c>
    </row>
    <row r="36" spans="1:22" x14ac:dyDescent="0.25">
      <c r="A36" s="4"/>
      <c r="B36" s="4" t="s">
        <v>13</v>
      </c>
      <c r="C36" s="5">
        <v>17.37</v>
      </c>
      <c r="D36" s="4">
        <v>35</v>
      </c>
      <c r="E36" s="9">
        <v>11</v>
      </c>
      <c r="F36" s="9" t="str">
        <f t="shared" si="6"/>
        <v/>
      </c>
      <c r="G36" s="9" t="str">
        <f t="shared" si="6"/>
        <v/>
      </c>
      <c r="H36" s="9" t="str">
        <f t="shared" si="6"/>
        <v/>
      </c>
      <c r="I36" s="9" t="str">
        <f t="shared" si="6"/>
        <v/>
      </c>
      <c r="J36" s="9" t="str">
        <f t="shared" si="6"/>
        <v/>
      </c>
      <c r="K36" s="9" t="str">
        <f t="shared" si="6"/>
        <v/>
      </c>
      <c r="L36" s="9" t="str">
        <f t="shared" si="6"/>
        <v/>
      </c>
      <c r="M36" s="9" t="str">
        <f t="shared" si="6"/>
        <v/>
      </c>
      <c r="N36" s="9" t="str">
        <f t="shared" si="6"/>
        <v/>
      </c>
      <c r="O36" s="9" t="str">
        <f t="shared" si="6"/>
        <v/>
      </c>
      <c r="P36" s="9">
        <f t="shared" si="6"/>
        <v>17.37</v>
      </c>
      <c r="Q36" s="9" t="str">
        <f t="shared" si="6"/>
        <v/>
      </c>
      <c r="R36" s="22">
        <v>23.73</v>
      </c>
      <c r="S36" s="23">
        <f t="shared" si="2"/>
        <v>-6.3599999999999994</v>
      </c>
      <c r="T36" s="23">
        <f t="shared" si="3"/>
        <v>6.3599999999999994</v>
      </c>
      <c r="U36" s="23">
        <f t="shared" si="4"/>
        <v>40.44959999999999</v>
      </c>
      <c r="V36" s="23">
        <f t="shared" si="5"/>
        <v>0.36614853195164071</v>
      </c>
    </row>
    <row r="37" spans="1:22" x14ac:dyDescent="0.25">
      <c r="A37" s="4"/>
      <c r="B37" s="4" t="s">
        <v>14</v>
      </c>
      <c r="C37" s="5">
        <v>42.65</v>
      </c>
      <c r="D37" s="4">
        <v>36</v>
      </c>
      <c r="E37" s="9">
        <v>12</v>
      </c>
      <c r="F37" s="9" t="str">
        <f t="shared" si="6"/>
        <v/>
      </c>
      <c r="G37" s="9" t="str">
        <f t="shared" si="6"/>
        <v/>
      </c>
      <c r="H37" s="9" t="str">
        <f t="shared" si="6"/>
        <v/>
      </c>
      <c r="I37" s="9" t="str">
        <f t="shared" si="6"/>
        <v/>
      </c>
      <c r="J37" s="9" t="str">
        <f t="shared" si="6"/>
        <v/>
      </c>
      <c r="K37" s="9" t="str">
        <f t="shared" si="6"/>
        <v/>
      </c>
      <c r="L37" s="9" t="str">
        <f t="shared" si="6"/>
        <v/>
      </c>
      <c r="M37" s="9" t="str">
        <f t="shared" si="6"/>
        <v/>
      </c>
      <c r="N37" s="9" t="str">
        <f t="shared" si="6"/>
        <v/>
      </c>
      <c r="O37" s="9" t="str">
        <f t="shared" si="6"/>
        <v/>
      </c>
      <c r="P37" s="9" t="str">
        <f t="shared" si="6"/>
        <v/>
      </c>
      <c r="Q37" s="9">
        <f t="shared" si="6"/>
        <v>42.65</v>
      </c>
      <c r="R37" s="22">
        <v>41.655000000000001</v>
      </c>
      <c r="S37" s="23">
        <f t="shared" si="2"/>
        <v>0.99499999999999744</v>
      </c>
      <c r="T37" s="23">
        <f t="shared" si="3"/>
        <v>0.99499999999999744</v>
      </c>
      <c r="U37" s="23">
        <f t="shared" si="4"/>
        <v>0.99002499999999494</v>
      </c>
      <c r="V37" s="23">
        <f t="shared" si="5"/>
        <v>2.3329425556858088E-2</v>
      </c>
    </row>
    <row r="38" spans="1:22" x14ac:dyDescent="0.25">
      <c r="A38" s="4">
        <v>2013</v>
      </c>
      <c r="B38" s="4" t="s">
        <v>3</v>
      </c>
      <c r="C38" s="5">
        <v>17.23</v>
      </c>
      <c r="D38" s="4">
        <v>37</v>
      </c>
      <c r="E38" s="9">
        <v>1</v>
      </c>
      <c r="F38" s="9">
        <f t="shared" si="6"/>
        <v>17.23</v>
      </c>
      <c r="G38" s="9" t="str">
        <f t="shared" si="6"/>
        <v/>
      </c>
      <c r="H38" s="9" t="str">
        <f t="shared" si="6"/>
        <v/>
      </c>
      <c r="I38" s="9" t="str">
        <f t="shared" si="6"/>
        <v/>
      </c>
      <c r="J38" s="9" t="str">
        <f t="shared" si="6"/>
        <v/>
      </c>
      <c r="K38" s="9" t="str">
        <f t="shared" si="6"/>
        <v/>
      </c>
      <c r="L38" s="9" t="str">
        <f t="shared" si="6"/>
        <v/>
      </c>
      <c r="M38" s="9" t="str">
        <f t="shared" si="6"/>
        <v/>
      </c>
      <c r="N38" s="9" t="str">
        <f t="shared" si="6"/>
        <v/>
      </c>
      <c r="O38" s="9" t="str">
        <f t="shared" si="6"/>
        <v/>
      </c>
      <c r="P38" s="9" t="str">
        <f t="shared" si="6"/>
        <v/>
      </c>
      <c r="Q38" s="9" t="str">
        <f t="shared" si="6"/>
        <v/>
      </c>
      <c r="R38" s="22">
        <v>22.718750000000004</v>
      </c>
      <c r="S38" s="23">
        <f t="shared" si="2"/>
        <v>-5.4887500000000031</v>
      </c>
      <c r="T38" s="23">
        <f t="shared" si="3"/>
        <v>5.4887500000000031</v>
      </c>
      <c r="U38" s="23">
        <f t="shared" si="4"/>
        <v>30.126376562500035</v>
      </c>
      <c r="V38" s="23">
        <f t="shared" si="5"/>
        <v>0.31855774811375526</v>
      </c>
    </row>
    <row r="39" spans="1:22" x14ac:dyDescent="0.25">
      <c r="A39" s="4"/>
      <c r="B39" s="4" t="s">
        <v>4</v>
      </c>
      <c r="C39" s="5">
        <v>27.63</v>
      </c>
      <c r="D39" s="4">
        <v>38</v>
      </c>
      <c r="E39" s="9">
        <v>2</v>
      </c>
      <c r="F39" s="9" t="str">
        <f t="shared" si="6"/>
        <v/>
      </c>
      <c r="G39" s="9">
        <f t="shared" si="6"/>
        <v>27.63</v>
      </c>
      <c r="H39" s="9" t="str">
        <f t="shared" si="6"/>
        <v/>
      </c>
      <c r="I39" s="9" t="str">
        <f t="shared" si="6"/>
        <v/>
      </c>
      <c r="J39" s="9" t="str">
        <f t="shared" si="6"/>
        <v/>
      </c>
      <c r="K39" s="9" t="str">
        <f t="shared" si="6"/>
        <v/>
      </c>
      <c r="L39" s="9" t="str">
        <f t="shared" si="6"/>
        <v/>
      </c>
      <c r="M39" s="9" t="str">
        <f t="shared" si="6"/>
        <v/>
      </c>
      <c r="N39" s="9" t="str">
        <f t="shared" si="6"/>
        <v/>
      </c>
      <c r="O39" s="9" t="str">
        <f t="shared" si="6"/>
        <v/>
      </c>
      <c r="P39" s="9" t="str">
        <f t="shared" si="6"/>
        <v/>
      </c>
      <c r="Q39" s="9" t="str">
        <f t="shared" si="6"/>
        <v/>
      </c>
      <c r="R39" s="22">
        <v>20.129999999999995</v>
      </c>
      <c r="S39" s="23">
        <f t="shared" si="2"/>
        <v>7.5000000000000036</v>
      </c>
      <c r="T39" s="23">
        <f t="shared" si="3"/>
        <v>7.5000000000000036</v>
      </c>
      <c r="U39" s="23">
        <f t="shared" si="4"/>
        <v>56.250000000000057</v>
      </c>
      <c r="V39" s="23">
        <f t="shared" si="5"/>
        <v>0.27144408251900121</v>
      </c>
    </row>
    <row r="40" spans="1:22" x14ac:dyDescent="0.25">
      <c r="A40" s="4"/>
      <c r="B40" s="4" t="s">
        <v>5</v>
      </c>
      <c r="C40" s="5">
        <v>20.02</v>
      </c>
      <c r="D40" s="4">
        <v>39</v>
      </c>
      <c r="E40" s="9">
        <v>3</v>
      </c>
      <c r="F40" s="9" t="str">
        <f t="shared" si="6"/>
        <v/>
      </c>
      <c r="G40" s="9" t="str">
        <f t="shared" si="6"/>
        <v/>
      </c>
      <c r="H40" s="9">
        <f t="shared" si="6"/>
        <v>20.02</v>
      </c>
      <c r="I40" s="9" t="str">
        <f t="shared" ref="G40:Q63" si="7">IF(I$1=$E40,$C40,"")</f>
        <v/>
      </c>
      <c r="J40" s="9" t="str">
        <f t="shared" si="7"/>
        <v/>
      </c>
      <c r="K40" s="9" t="str">
        <f t="shared" si="7"/>
        <v/>
      </c>
      <c r="L40" s="9" t="str">
        <f t="shared" si="7"/>
        <v/>
      </c>
      <c r="M40" s="9" t="str">
        <f t="shared" si="7"/>
        <v/>
      </c>
      <c r="N40" s="9" t="str">
        <f t="shared" si="7"/>
        <v/>
      </c>
      <c r="O40" s="9" t="str">
        <f t="shared" si="7"/>
        <v/>
      </c>
      <c r="P40" s="9" t="str">
        <f t="shared" si="7"/>
        <v/>
      </c>
      <c r="Q40" s="9" t="str">
        <f t="shared" si="7"/>
        <v/>
      </c>
      <c r="R40" s="22">
        <v>12.96125</v>
      </c>
      <c r="S40" s="23">
        <f t="shared" si="2"/>
        <v>7.0587499999999999</v>
      </c>
      <c r="T40" s="23">
        <f t="shared" si="3"/>
        <v>7.0587499999999999</v>
      </c>
      <c r="U40" s="23">
        <f t="shared" si="4"/>
        <v>49.825951562499995</v>
      </c>
      <c r="V40" s="23">
        <f t="shared" si="5"/>
        <v>0.35258491508491507</v>
      </c>
    </row>
    <row r="41" spans="1:22" x14ac:dyDescent="0.25">
      <c r="A41" s="4"/>
      <c r="B41" s="4" t="s">
        <v>6</v>
      </c>
      <c r="C41" s="5">
        <v>11.96</v>
      </c>
      <c r="D41" s="4">
        <v>40</v>
      </c>
      <c r="E41" s="9">
        <v>4</v>
      </c>
      <c r="F41" s="9" t="str">
        <f t="shared" ref="F41:F97" si="8">IF(F$1=$E41,$C41,"")</f>
        <v/>
      </c>
      <c r="G41" s="9" t="str">
        <f t="shared" si="7"/>
        <v/>
      </c>
      <c r="H41" s="9" t="str">
        <f t="shared" si="7"/>
        <v/>
      </c>
      <c r="I41" s="9">
        <f t="shared" si="7"/>
        <v>11.96</v>
      </c>
      <c r="J41" s="9" t="str">
        <f t="shared" si="7"/>
        <v/>
      </c>
      <c r="K41" s="9" t="str">
        <f t="shared" si="7"/>
        <v/>
      </c>
      <c r="L41" s="9" t="str">
        <f t="shared" si="7"/>
        <v/>
      </c>
      <c r="M41" s="9" t="str">
        <f t="shared" si="7"/>
        <v/>
      </c>
      <c r="N41" s="9" t="str">
        <f t="shared" si="7"/>
        <v/>
      </c>
      <c r="O41" s="9" t="str">
        <f t="shared" si="7"/>
        <v/>
      </c>
      <c r="P41" s="9" t="str">
        <f t="shared" si="7"/>
        <v/>
      </c>
      <c r="Q41" s="9" t="str">
        <f t="shared" si="7"/>
        <v/>
      </c>
      <c r="R41" s="22">
        <v>21.638750000000002</v>
      </c>
      <c r="S41" s="23">
        <f t="shared" si="2"/>
        <v>-9.6787500000000009</v>
      </c>
      <c r="T41" s="23">
        <f t="shared" si="3"/>
        <v>9.6787500000000009</v>
      </c>
      <c r="U41" s="23">
        <f t="shared" si="4"/>
        <v>93.678201562500021</v>
      </c>
      <c r="V41" s="23">
        <f t="shared" si="5"/>
        <v>0.80926003344481612</v>
      </c>
    </row>
    <row r="42" spans="1:22" x14ac:dyDescent="0.25">
      <c r="A42" s="4"/>
      <c r="B42" s="4" t="s">
        <v>7</v>
      </c>
      <c r="C42" s="5">
        <v>11.97</v>
      </c>
      <c r="D42" s="4">
        <v>41</v>
      </c>
      <c r="E42" s="9">
        <v>5</v>
      </c>
      <c r="F42" s="9" t="str">
        <f t="shared" si="8"/>
        <v/>
      </c>
      <c r="G42" s="9" t="str">
        <f t="shared" si="7"/>
        <v/>
      </c>
      <c r="H42" s="9" t="str">
        <f t="shared" si="7"/>
        <v/>
      </c>
      <c r="I42" s="9" t="str">
        <f t="shared" si="7"/>
        <v/>
      </c>
      <c r="J42" s="9">
        <f t="shared" si="7"/>
        <v>11.97</v>
      </c>
      <c r="K42" s="9" t="str">
        <f t="shared" si="7"/>
        <v/>
      </c>
      <c r="L42" s="9" t="str">
        <f t="shared" si="7"/>
        <v/>
      </c>
      <c r="M42" s="9" t="str">
        <f t="shared" si="7"/>
        <v/>
      </c>
      <c r="N42" s="9" t="str">
        <f t="shared" si="7"/>
        <v/>
      </c>
      <c r="O42" s="9" t="str">
        <f t="shared" si="7"/>
        <v/>
      </c>
      <c r="P42" s="9" t="str">
        <f t="shared" si="7"/>
        <v/>
      </c>
      <c r="Q42" s="9" t="str">
        <f t="shared" si="7"/>
        <v/>
      </c>
      <c r="R42" s="22">
        <v>12.344999999999999</v>
      </c>
      <c r="S42" s="23">
        <f t="shared" si="2"/>
        <v>-0.37499999999999822</v>
      </c>
      <c r="T42" s="23">
        <f t="shared" si="3"/>
        <v>0.37499999999999822</v>
      </c>
      <c r="U42" s="23">
        <f t="shared" si="4"/>
        <v>0.14062499999999867</v>
      </c>
      <c r="V42" s="23">
        <f t="shared" si="5"/>
        <v>3.1328320802004865E-2</v>
      </c>
    </row>
    <row r="43" spans="1:22" x14ac:dyDescent="0.25">
      <c r="A43" s="4"/>
      <c r="B43" s="4" t="s">
        <v>8</v>
      </c>
      <c r="C43" s="5">
        <v>24.82</v>
      </c>
      <c r="D43" s="4">
        <v>42</v>
      </c>
      <c r="E43" s="9">
        <v>6</v>
      </c>
      <c r="F43" s="9" t="str">
        <f t="shared" si="8"/>
        <v/>
      </c>
      <c r="G43" s="9" t="str">
        <f t="shared" si="7"/>
        <v/>
      </c>
      <c r="H43" s="9" t="str">
        <f t="shared" si="7"/>
        <v/>
      </c>
      <c r="I43" s="9" t="str">
        <f t="shared" si="7"/>
        <v/>
      </c>
      <c r="J43" s="9" t="str">
        <f t="shared" si="7"/>
        <v/>
      </c>
      <c r="K43" s="9">
        <f t="shared" si="7"/>
        <v>24.82</v>
      </c>
      <c r="L43" s="9" t="str">
        <f t="shared" si="7"/>
        <v/>
      </c>
      <c r="M43" s="9" t="str">
        <f t="shared" si="7"/>
        <v/>
      </c>
      <c r="N43" s="9" t="str">
        <f t="shared" si="7"/>
        <v/>
      </c>
      <c r="O43" s="9" t="str">
        <f t="shared" si="7"/>
        <v/>
      </c>
      <c r="P43" s="9" t="str">
        <f t="shared" si="7"/>
        <v/>
      </c>
      <c r="Q43" s="9" t="str">
        <f t="shared" si="7"/>
        <v/>
      </c>
      <c r="R43" s="22">
        <v>16.353749999999998</v>
      </c>
      <c r="S43" s="23">
        <f t="shared" si="2"/>
        <v>8.4662500000000023</v>
      </c>
      <c r="T43" s="23">
        <f t="shared" si="3"/>
        <v>8.4662500000000023</v>
      </c>
      <c r="U43" s="23">
        <f t="shared" si="4"/>
        <v>71.67738906250004</v>
      </c>
      <c r="V43" s="23">
        <f t="shared" si="5"/>
        <v>0.34110596293311857</v>
      </c>
    </row>
    <row r="44" spans="1:22" x14ac:dyDescent="0.25">
      <c r="A44" s="4"/>
      <c r="B44" s="4" t="s">
        <v>9</v>
      </c>
      <c r="C44" s="5">
        <v>30.18</v>
      </c>
      <c r="D44" s="4">
        <v>43</v>
      </c>
      <c r="E44" s="9">
        <v>7</v>
      </c>
      <c r="F44" s="9" t="str">
        <f t="shared" si="8"/>
        <v/>
      </c>
      <c r="G44" s="9" t="str">
        <f t="shared" si="7"/>
        <v/>
      </c>
      <c r="H44" s="9" t="str">
        <f t="shared" si="7"/>
        <v/>
      </c>
      <c r="I44" s="9" t="str">
        <f t="shared" si="7"/>
        <v/>
      </c>
      <c r="J44" s="9" t="str">
        <f t="shared" si="7"/>
        <v/>
      </c>
      <c r="K44" s="9" t="str">
        <f t="shared" si="7"/>
        <v/>
      </c>
      <c r="L44" s="9">
        <f t="shared" si="7"/>
        <v>30.18</v>
      </c>
      <c r="M44" s="9" t="str">
        <f t="shared" si="7"/>
        <v/>
      </c>
      <c r="N44" s="9" t="str">
        <f t="shared" si="7"/>
        <v/>
      </c>
      <c r="O44" s="9" t="str">
        <f t="shared" si="7"/>
        <v/>
      </c>
      <c r="P44" s="9" t="str">
        <f t="shared" si="7"/>
        <v/>
      </c>
      <c r="Q44" s="9" t="str">
        <f t="shared" si="7"/>
        <v/>
      </c>
      <c r="R44" s="22">
        <v>22.55875</v>
      </c>
      <c r="S44" s="23">
        <f t="shared" si="2"/>
        <v>7.6212499999999999</v>
      </c>
      <c r="T44" s="23">
        <f t="shared" si="3"/>
        <v>7.6212499999999999</v>
      </c>
      <c r="U44" s="23">
        <f t="shared" si="4"/>
        <v>58.083451562499995</v>
      </c>
      <c r="V44" s="23">
        <f t="shared" si="5"/>
        <v>0.25252650762094103</v>
      </c>
    </row>
    <row r="45" spans="1:22" x14ac:dyDescent="0.25">
      <c r="A45" s="4"/>
      <c r="B45" s="4" t="s">
        <v>10</v>
      </c>
      <c r="C45" s="5">
        <v>87.71</v>
      </c>
      <c r="D45" s="4">
        <v>44</v>
      </c>
      <c r="E45" s="9">
        <v>8</v>
      </c>
      <c r="F45" s="9" t="str">
        <f t="shared" si="8"/>
        <v/>
      </c>
      <c r="G45" s="9" t="str">
        <f t="shared" si="7"/>
        <v/>
      </c>
      <c r="H45" s="9" t="str">
        <f t="shared" si="7"/>
        <v/>
      </c>
      <c r="I45" s="9" t="str">
        <f t="shared" si="7"/>
        <v/>
      </c>
      <c r="J45" s="9" t="str">
        <f t="shared" si="7"/>
        <v/>
      </c>
      <c r="K45" s="9" t="str">
        <f t="shared" si="7"/>
        <v/>
      </c>
      <c r="L45" s="9" t="str">
        <f t="shared" si="7"/>
        <v/>
      </c>
      <c r="M45" s="9">
        <f t="shared" si="7"/>
        <v>87.71</v>
      </c>
      <c r="N45" s="9" t="str">
        <f t="shared" si="7"/>
        <v/>
      </c>
      <c r="O45" s="9" t="str">
        <f t="shared" si="7"/>
        <v/>
      </c>
      <c r="P45" s="9" t="str">
        <f t="shared" si="7"/>
        <v/>
      </c>
      <c r="Q45" s="9" t="str">
        <f t="shared" si="7"/>
        <v/>
      </c>
      <c r="R45" s="22">
        <v>83.517499999999998</v>
      </c>
      <c r="S45" s="23">
        <f t="shared" si="2"/>
        <v>4.1924999999999955</v>
      </c>
      <c r="T45" s="23">
        <f t="shared" si="3"/>
        <v>4.1924999999999955</v>
      </c>
      <c r="U45" s="23">
        <f t="shared" si="4"/>
        <v>17.577056249999963</v>
      </c>
      <c r="V45" s="23">
        <f t="shared" si="5"/>
        <v>4.7799566754075887E-2</v>
      </c>
    </row>
    <row r="46" spans="1:22" x14ac:dyDescent="0.25">
      <c r="A46" s="4"/>
      <c r="B46" s="4" t="s">
        <v>11</v>
      </c>
      <c r="C46" s="5">
        <v>21.84</v>
      </c>
      <c r="D46" s="4">
        <v>45</v>
      </c>
      <c r="E46" s="9">
        <v>9</v>
      </c>
      <c r="F46" s="9" t="str">
        <f t="shared" si="8"/>
        <v/>
      </c>
      <c r="G46" s="9" t="str">
        <f t="shared" si="7"/>
        <v/>
      </c>
      <c r="H46" s="9" t="str">
        <f t="shared" si="7"/>
        <v/>
      </c>
      <c r="I46" s="9" t="str">
        <f t="shared" si="7"/>
        <v/>
      </c>
      <c r="J46" s="9" t="str">
        <f t="shared" si="7"/>
        <v/>
      </c>
      <c r="K46" s="9" t="str">
        <f t="shared" si="7"/>
        <v/>
      </c>
      <c r="L46" s="9" t="str">
        <f t="shared" si="7"/>
        <v/>
      </c>
      <c r="M46" s="9" t="str">
        <f t="shared" si="7"/>
        <v/>
      </c>
      <c r="N46" s="9">
        <f t="shared" si="7"/>
        <v>21.84</v>
      </c>
      <c r="O46" s="9" t="str">
        <f t="shared" si="7"/>
        <v/>
      </c>
      <c r="P46" s="9" t="str">
        <f t="shared" si="7"/>
        <v/>
      </c>
      <c r="Q46" s="9" t="str">
        <f t="shared" si="7"/>
        <v/>
      </c>
      <c r="R46" s="22">
        <v>23.202500000000001</v>
      </c>
      <c r="S46" s="23">
        <f t="shared" si="2"/>
        <v>-1.3625000000000007</v>
      </c>
      <c r="T46" s="23">
        <f t="shared" si="3"/>
        <v>1.3625000000000007</v>
      </c>
      <c r="U46" s="23">
        <f t="shared" si="4"/>
        <v>1.856406250000002</v>
      </c>
      <c r="V46" s="23">
        <f t="shared" si="5"/>
        <v>6.2385531135531171E-2</v>
      </c>
    </row>
    <row r="47" spans="1:22" x14ac:dyDescent="0.25">
      <c r="A47" s="4"/>
      <c r="B47" s="4" t="s">
        <v>12</v>
      </c>
      <c r="C47" s="5">
        <v>16.03</v>
      </c>
      <c r="D47" s="4">
        <v>46</v>
      </c>
      <c r="E47" s="9">
        <v>10</v>
      </c>
      <c r="F47" s="9" t="str">
        <f t="shared" si="8"/>
        <v/>
      </c>
      <c r="G47" s="9" t="str">
        <f t="shared" si="7"/>
        <v/>
      </c>
      <c r="H47" s="9" t="str">
        <f t="shared" si="7"/>
        <v/>
      </c>
      <c r="I47" s="9" t="str">
        <f t="shared" si="7"/>
        <v/>
      </c>
      <c r="J47" s="9" t="str">
        <f t="shared" si="7"/>
        <v/>
      </c>
      <c r="K47" s="9" t="str">
        <f t="shared" si="7"/>
        <v/>
      </c>
      <c r="L47" s="9" t="str">
        <f t="shared" si="7"/>
        <v/>
      </c>
      <c r="M47" s="9" t="str">
        <f t="shared" si="7"/>
        <v/>
      </c>
      <c r="N47" s="9" t="str">
        <f t="shared" si="7"/>
        <v/>
      </c>
      <c r="O47" s="9">
        <f t="shared" si="7"/>
        <v>16.03</v>
      </c>
      <c r="P47" s="9" t="str">
        <f t="shared" si="7"/>
        <v/>
      </c>
      <c r="Q47" s="9" t="str">
        <f t="shared" si="7"/>
        <v/>
      </c>
      <c r="R47" s="22">
        <v>21.092500000000001</v>
      </c>
      <c r="S47" s="23">
        <f t="shared" si="2"/>
        <v>-5.0625</v>
      </c>
      <c r="T47" s="23">
        <f t="shared" si="3"/>
        <v>5.0625</v>
      </c>
      <c r="U47" s="23">
        <f t="shared" si="4"/>
        <v>25.62890625</v>
      </c>
      <c r="V47" s="23">
        <f t="shared" si="5"/>
        <v>0.31581409856519027</v>
      </c>
    </row>
    <row r="48" spans="1:22" x14ac:dyDescent="0.25">
      <c r="A48" s="4"/>
      <c r="B48" s="4" t="s">
        <v>13</v>
      </c>
      <c r="C48" s="5">
        <v>25.3</v>
      </c>
      <c r="D48" s="4">
        <v>47</v>
      </c>
      <c r="E48" s="9">
        <v>11</v>
      </c>
      <c r="F48" s="9" t="str">
        <f t="shared" si="8"/>
        <v/>
      </c>
      <c r="G48" s="9" t="str">
        <f t="shared" si="7"/>
        <v/>
      </c>
      <c r="H48" s="9" t="str">
        <f t="shared" si="7"/>
        <v/>
      </c>
      <c r="I48" s="9" t="str">
        <f t="shared" si="7"/>
        <v/>
      </c>
      <c r="J48" s="9" t="str">
        <f t="shared" si="7"/>
        <v/>
      </c>
      <c r="K48" s="9" t="str">
        <f t="shared" si="7"/>
        <v/>
      </c>
      <c r="L48" s="9" t="str">
        <f t="shared" si="7"/>
        <v/>
      </c>
      <c r="M48" s="9" t="str">
        <f t="shared" si="7"/>
        <v/>
      </c>
      <c r="N48" s="9" t="str">
        <f t="shared" si="7"/>
        <v/>
      </c>
      <c r="O48" s="9" t="str">
        <f t="shared" si="7"/>
        <v/>
      </c>
      <c r="P48" s="9">
        <f t="shared" si="7"/>
        <v>25.3</v>
      </c>
      <c r="Q48" s="9" t="str">
        <f t="shared" si="7"/>
        <v/>
      </c>
      <c r="R48" s="22">
        <v>23.73</v>
      </c>
      <c r="S48" s="23">
        <f t="shared" si="2"/>
        <v>1.5700000000000003</v>
      </c>
      <c r="T48" s="23">
        <f t="shared" si="3"/>
        <v>1.5700000000000003</v>
      </c>
      <c r="U48" s="23">
        <f t="shared" si="4"/>
        <v>2.464900000000001</v>
      </c>
      <c r="V48" s="23">
        <f t="shared" si="5"/>
        <v>6.2055335968379456E-2</v>
      </c>
    </row>
    <row r="49" spans="1:22" x14ac:dyDescent="0.25">
      <c r="A49" s="4"/>
      <c r="B49" s="4" t="s">
        <v>14</v>
      </c>
      <c r="C49" s="5">
        <v>44.03</v>
      </c>
      <c r="D49" s="4">
        <v>48</v>
      </c>
      <c r="E49" s="9">
        <v>12</v>
      </c>
      <c r="F49" s="9" t="str">
        <f t="shared" si="8"/>
        <v/>
      </c>
      <c r="G49" s="9" t="str">
        <f t="shared" si="7"/>
        <v/>
      </c>
      <c r="H49" s="9" t="str">
        <f t="shared" si="7"/>
        <v/>
      </c>
      <c r="I49" s="9" t="str">
        <f t="shared" si="7"/>
        <v/>
      </c>
      <c r="J49" s="9" t="str">
        <f t="shared" si="7"/>
        <v/>
      </c>
      <c r="K49" s="9" t="str">
        <f t="shared" si="7"/>
        <v/>
      </c>
      <c r="L49" s="9" t="str">
        <f t="shared" si="7"/>
        <v/>
      </c>
      <c r="M49" s="9" t="str">
        <f t="shared" si="7"/>
        <v/>
      </c>
      <c r="N49" s="9" t="str">
        <f t="shared" si="7"/>
        <v/>
      </c>
      <c r="O49" s="9" t="str">
        <f t="shared" si="7"/>
        <v/>
      </c>
      <c r="P49" s="9" t="str">
        <f t="shared" si="7"/>
        <v/>
      </c>
      <c r="Q49" s="9">
        <f t="shared" si="7"/>
        <v>44.03</v>
      </c>
      <c r="R49" s="22">
        <v>41.655000000000001</v>
      </c>
      <c r="S49" s="23">
        <f t="shared" si="2"/>
        <v>2.375</v>
      </c>
      <c r="T49" s="23">
        <f t="shared" si="3"/>
        <v>2.375</v>
      </c>
      <c r="U49" s="23">
        <f t="shared" si="4"/>
        <v>5.640625</v>
      </c>
      <c r="V49" s="23">
        <f t="shared" si="5"/>
        <v>5.3940495116965706E-2</v>
      </c>
    </row>
    <row r="50" spans="1:22" x14ac:dyDescent="0.25">
      <c r="A50" s="4">
        <v>2014</v>
      </c>
      <c r="B50" s="4" t="s">
        <v>3</v>
      </c>
      <c r="C50" s="5">
        <v>30.4</v>
      </c>
      <c r="D50" s="4">
        <v>49</v>
      </c>
      <c r="E50" s="9">
        <v>1</v>
      </c>
      <c r="F50" s="9">
        <f t="shared" si="8"/>
        <v>30.4</v>
      </c>
      <c r="G50" s="9" t="str">
        <f t="shared" si="7"/>
        <v/>
      </c>
      <c r="H50" s="9" t="str">
        <f t="shared" si="7"/>
        <v/>
      </c>
      <c r="I50" s="9" t="str">
        <f t="shared" si="7"/>
        <v/>
      </c>
      <c r="J50" s="9" t="str">
        <f t="shared" si="7"/>
        <v/>
      </c>
      <c r="K50" s="9" t="str">
        <f t="shared" si="7"/>
        <v/>
      </c>
      <c r="L50" s="9" t="str">
        <f t="shared" si="7"/>
        <v/>
      </c>
      <c r="M50" s="9" t="str">
        <f t="shared" si="7"/>
        <v/>
      </c>
      <c r="N50" s="9" t="str">
        <f t="shared" si="7"/>
        <v/>
      </c>
      <c r="O50" s="9" t="str">
        <f t="shared" si="7"/>
        <v/>
      </c>
      <c r="P50" s="9" t="str">
        <f t="shared" si="7"/>
        <v/>
      </c>
      <c r="Q50" s="9" t="str">
        <f t="shared" si="7"/>
        <v/>
      </c>
      <c r="R50" s="22">
        <v>22.718750000000004</v>
      </c>
      <c r="S50" s="23">
        <f t="shared" si="2"/>
        <v>7.681249999999995</v>
      </c>
      <c r="T50" s="23">
        <f t="shared" si="3"/>
        <v>7.681249999999995</v>
      </c>
      <c r="U50" s="23">
        <f t="shared" si="4"/>
        <v>59.001601562499921</v>
      </c>
      <c r="V50" s="23">
        <f t="shared" si="5"/>
        <v>0.25267269736842091</v>
      </c>
    </row>
    <row r="51" spans="1:22" x14ac:dyDescent="0.25">
      <c r="A51" s="4"/>
      <c r="B51" s="4" t="s">
        <v>4</v>
      </c>
      <c r="C51" s="5">
        <v>27.03</v>
      </c>
      <c r="D51" s="4">
        <v>50</v>
      </c>
      <c r="E51" s="9">
        <v>2</v>
      </c>
      <c r="F51" s="9" t="str">
        <f t="shared" si="8"/>
        <v/>
      </c>
      <c r="G51" s="9">
        <f t="shared" si="7"/>
        <v>27.03</v>
      </c>
      <c r="H51" s="9" t="str">
        <f t="shared" si="7"/>
        <v/>
      </c>
      <c r="I51" s="9" t="str">
        <f t="shared" si="7"/>
        <v/>
      </c>
      <c r="J51" s="9" t="str">
        <f t="shared" si="7"/>
        <v/>
      </c>
      <c r="K51" s="9" t="str">
        <f t="shared" si="7"/>
        <v/>
      </c>
      <c r="L51" s="9" t="str">
        <f t="shared" si="7"/>
        <v/>
      </c>
      <c r="M51" s="9" t="str">
        <f t="shared" si="7"/>
        <v/>
      </c>
      <c r="N51" s="9" t="str">
        <f t="shared" si="7"/>
        <v/>
      </c>
      <c r="O51" s="9" t="str">
        <f t="shared" si="7"/>
        <v/>
      </c>
      <c r="P51" s="9" t="str">
        <f t="shared" si="7"/>
        <v/>
      </c>
      <c r="Q51" s="9" t="str">
        <f t="shared" si="7"/>
        <v/>
      </c>
      <c r="R51" s="22">
        <v>20.129999999999995</v>
      </c>
      <c r="S51" s="23">
        <f t="shared" si="2"/>
        <v>6.9000000000000057</v>
      </c>
      <c r="T51" s="23">
        <f t="shared" si="3"/>
        <v>6.9000000000000057</v>
      </c>
      <c r="U51" s="23">
        <f t="shared" si="4"/>
        <v>47.610000000000078</v>
      </c>
      <c r="V51" s="23">
        <f t="shared" si="5"/>
        <v>0.2552719200887904</v>
      </c>
    </row>
    <row r="52" spans="1:22" x14ac:dyDescent="0.25">
      <c r="A52" s="4"/>
      <c r="B52" s="4" t="s">
        <v>5</v>
      </c>
      <c r="C52" s="5">
        <v>18.5</v>
      </c>
      <c r="D52" s="4">
        <v>51</v>
      </c>
      <c r="E52" s="9">
        <v>3</v>
      </c>
      <c r="F52" s="9" t="str">
        <f t="shared" si="8"/>
        <v/>
      </c>
      <c r="G52" s="9" t="str">
        <f t="shared" si="7"/>
        <v/>
      </c>
      <c r="H52" s="9">
        <f t="shared" si="7"/>
        <v>18.5</v>
      </c>
      <c r="I52" s="9" t="str">
        <f t="shared" si="7"/>
        <v/>
      </c>
      <c r="J52" s="9" t="str">
        <f t="shared" si="7"/>
        <v/>
      </c>
      <c r="K52" s="9" t="str">
        <f t="shared" si="7"/>
        <v/>
      </c>
      <c r="L52" s="9" t="str">
        <f t="shared" si="7"/>
        <v/>
      </c>
      <c r="M52" s="9" t="str">
        <f t="shared" si="7"/>
        <v/>
      </c>
      <c r="N52" s="9" t="str">
        <f t="shared" si="7"/>
        <v/>
      </c>
      <c r="O52" s="9" t="str">
        <f t="shared" si="7"/>
        <v/>
      </c>
      <c r="P52" s="9" t="str">
        <f t="shared" si="7"/>
        <v/>
      </c>
      <c r="Q52" s="9" t="str">
        <f t="shared" si="7"/>
        <v/>
      </c>
      <c r="R52" s="22">
        <v>12.96125</v>
      </c>
      <c r="S52" s="23">
        <f t="shared" si="2"/>
        <v>5.5387500000000003</v>
      </c>
      <c r="T52" s="23">
        <f t="shared" si="3"/>
        <v>5.5387500000000003</v>
      </c>
      <c r="U52" s="23">
        <f t="shared" si="4"/>
        <v>30.677751562500003</v>
      </c>
      <c r="V52" s="23">
        <f t="shared" si="5"/>
        <v>0.29939189189189191</v>
      </c>
    </row>
    <row r="53" spans="1:22" x14ac:dyDescent="0.25">
      <c r="A53" s="4"/>
      <c r="B53" s="4" t="s">
        <v>6</v>
      </c>
      <c r="C53" s="5">
        <v>25.69</v>
      </c>
      <c r="D53" s="4">
        <v>52</v>
      </c>
      <c r="E53" s="9">
        <v>4</v>
      </c>
      <c r="F53" s="9" t="str">
        <f t="shared" si="8"/>
        <v/>
      </c>
      <c r="G53" s="9" t="str">
        <f t="shared" si="7"/>
        <v/>
      </c>
      <c r="H53" s="9" t="str">
        <f t="shared" si="7"/>
        <v/>
      </c>
      <c r="I53" s="9">
        <f t="shared" si="7"/>
        <v>25.69</v>
      </c>
      <c r="J53" s="9" t="str">
        <f t="shared" si="7"/>
        <v/>
      </c>
      <c r="K53" s="9" t="str">
        <f t="shared" si="7"/>
        <v/>
      </c>
      <c r="L53" s="9" t="str">
        <f t="shared" si="7"/>
        <v/>
      </c>
      <c r="M53" s="9" t="str">
        <f t="shared" si="7"/>
        <v/>
      </c>
      <c r="N53" s="9" t="str">
        <f t="shared" si="7"/>
        <v/>
      </c>
      <c r="O53" s="9" t="str">
        <f t="shared" si="7"/>
        <v/>
      </c>
      <c r="P53" s="9" t="str">
        <f t="shared" si="7"/>
        <v/>
      </c>
      <c r="Q53" s="9" t="str">
        <f t="shared" si="7"/>
        <v/>
      </c>
      <c r="R53" s="22">
        <v>21.638750000000002</v>
      </c>
      <c r="S53" s="23">
        <f t="shared" si="2"/>
        <v>4.0512499999999996</v>
      </c>
      <c r="T53" s="23">
        <f t="shared" si="3"/>
        <v>4.0512499999999996</v>
      </c>
      <c r="U53" s="23">
        <f t="shared" si="4"/>
        <v>16.412626562499998</v>
      </c>
      <c r="V53" s="23">
        <f t="shared" si="5"/>
        <v>0.15769754768392369</v>
      </c>
    </row>
    <row r="54" spans="1:22" x14ac:dyDescent="0.25">
      <c r="A54" s="4"/>
      <c r="B54" s="4" t="s">
        <v>7</v>
      </c>
      <c r="C54" s="5">
        <v>22.02</v>
      </c>
      <c r="D54" s="4">
        <v>53</v>
      </c>
      <c r="E54" s="9">
        <v>5</v>
      </c>
      <c r="F54" s="9" t="str">
        <f t="shared" si="8"/>
        <v/>
      </c>
      <c r="G54" s="9" t="str">
        <f t="shared" si="7"/>
        <v/>
      </c>
      <c r="H54" s="9" t="str">
        <f t="shared" si="7"/>
        <v/>
      </c>
      <c r="I54" s="9" t="str">
        <f t="shared" si="7"/>
        <v/>
      </c>
      <c r="J54" s="9">
        <f t="shared" si="7"/>
        <v>22.02</v>
      </c>
      <c r="K54" s="9" t="str">
        <f t="shared" si="7"/>
        <v/>
      </c>
      <c r="L54" s="9" t="str">
        <f t="shared" si="7"/>
        <v/>
      </c>
      <c r="M54" s="9" t="str">
        <f t="shared" si="7"/>
        <v/>
      </c>
      <c r="N54" s="9" t="str">
        <f t="shared" si="7"/>
        <v/>
      </c>
      <c r="O54" s="9" t="str">
        <f t="shared" si="7"/>
        <v/>
      </c>
      <c r="P54" s="9" t="str">
        <f t="shared" si="7"/>
        <v/>
      </c>
      <c r="Q54" s="9" t="str">
        <f t="shared" si="7"/>
        <v/>
      </c>
      <c r="R54" s="22">
        <v>12.344999999999999</v>
      </c>
      <c r="S54" s="23">
        <f t="shared" si="2"/>
        <v>9.6750000000000007</v>
      </c>
      <c r="T54" s="23">
        <f t="shared" si="3"/>
        <v>9.6750000000000007</v>
      </c>
      <c r="U54" s="23">
        <f t="shared" si="4"/>
        <v>93.605625000000018</v>
      </c>
      <c r="V54" s="23">
        <f t="shared" si="5"/>
        <v>0.43937329700272482</v>
      </c>
    </row>
    <row r="55" spans="1:22" x14ac:dyDescent="0.25">
      <c r="A55" s="4"/>
      <c r="B55" s="4" t="s">
        <v>8</v>
      </c>
      <c r="C55" s="5">
        <v>16.190000000000001</v>
      </c>
      <c r="D55" s="4">
        <v>54</v>
      </c>
      <c r="E55" s="9">
        <v>6</v>
      </c>
      <c r="F55" s="9" t="str">
        <f t="shared" si="8"/>
        <v/>
      </c>
      <c r="G55" s="9" t="str">
        <f t="shared" si="7"/>
        <v/>
      </c>
      <c r="H55" s="9" t="str">
        <f t="shared" si="7"/>
        <v/>
      </c>
      <c r="I55" s="9" t="str">
        <f t="shared" si="7"/>
        <v/>
      </c>
      <c r="J55" s="9" t="str">
        <f t="shared" si="7"/>
        <v/>
      </c>
      <c r="K55" s="9">
        <f t="shared" si="7"/>
        <v>16.190000000000001</v>
      </c>
      <c r="L55" s="9" t="str">
        <f t="shared" si="7"/>
        <v/>
      </c>
      <c r="M55" s="9" t="str">
        <f t="shared" si="7"/>
        <v/>
      </c>
      <c r="N55" s="9" t="str">
        <f t="shared" si="7"/>
        <v/>
      </c>
      <c r="O55" s="9" t="str">
        <f t="shared" si="7"/>
        <v/>
      </c>
      <c r="P55" s="9" t="str">
        <f t="shared" si="7"/>
        <v/>
      </c>
      <c r="Q55" s="9" t="str">
        <f t="shared" si="7"/>
        <v/>
      </c>
      <c r="R55" s="22">
        <v>16.353749999999998</v>
      </c>
      <c r="S55" s="23">
        <f t="shared" si="2"/>
        <v>-0.16374999999999673</v>
      </c>
      <c r="T55" s="23">
        <f t="shared" si="3"/>
        <v>0.16374999999999673</v>
      </c>
      <c r="U55" s="23">
        <f t="shared" si="4"/>
        <v>2.6814062499998931E-2</v>
      </c>
      <c r="V55" s="23">
        <f t="shared" si="5"/>
        <v>1.0114268066707642E-2</v>
      </c>
    </row>
    <row r="56" spans="1:22" x14ac:dyDescent="0.25">
      <c r="A56" s="4"/>
      <c r="B56" s="4" t="s">
        <v>9</v>
      </c>
      <c r="C56" s="5">
        <v>24.76</v>
      </c>
      <c r="D56" s="4">
        <v>55</v>
      </c>
      <c r="E56" s="9">
        <v>7</v>
      </c>
      <c r="F56" s="9" t="str">
        <f t="shared" si="8"/>
        <v/>
      </c>
      <c r="G56" s="9" t="str">
        <f t="shared" si="7"/>
        <v/>
      </c>
      <c r="H56" s="9" t="str">
        <f t="shared" si="7"/>
        <v/>
      </c>
      <c r="I56" s="9" t="str">
        <f t="shared" si="7"/>
        <v/>
      </c>
      <c r="J56" s="9" t="str">
        <f t="shared" si="7"/>
        <v/>
      </c>
      <c r="K56" s="9" t="str">
        <f t="shared" si="7"/>
        <v/>
      </c>
      <c r="L56" s="9">
        <f t="shared" si="7"/>
        <v>24.76</v>
      </c>
      <c r="M56" s="9" t="str">
        <f t="shared" si="7"/>
        <v/>
      </c>
      <c r="N56" s="9" t="str">
        <f t="shared" si="7"/>
        <v/>
      </c>
      <c r="O56" s="9" t="str">
        <f t="shared" si="7"/>
        <v/>
      </c>
      <c r="P56" s="9" t="str">
        <f t="shared" si="7"/>
        <v/>
      </c>
      <c r="Q56" s="9" t="str">
        <f t="shared" si="7"/>
        <v/>
      </c>
      <c r="R56" s="22">
        <v>22.55875</v>
      </c>
      <c r="S56" s="23">
        <f t="shared" si="2"/>
        <v>2.2012500000000017</v>
      </c>
      <c r="T56" s="23">
        <f t="shared" si="3"/>
        <v>2.2012500000000017</v>
      </c>
      <c r="U56" s="23">
        <f t="shared" si="4"/>
        <v>4.8455015625000071</v>
      </c>
      <c r="V56" s="23">
        <f t="shared" si="5"/>
        <v>8.8903473344103451E-2</v>
      </c>
    </row>
    <row r="57" spans="1:22" x14ac:dyDescent="0.25">
      <c r="A57" s="4"/>
      <c r="B57" s="4" t="s">
        <v>10</v>
      </c>
      <c r="C57" s="5">
        <v>81.010000000000005</v>
      </c>
      <c r="D57" s="4">
        <v>56</v>
      </c>
      <c r="E57" s="9">
        <v>8</v>
      </c>
      <c r="F57" s="9" t="str">
        <f t="shared" si="8"/>
        <v/>
      </c>
      <c r="G57" s="9" t="str">
        <f t="shared" si="7"/>
        <v/>
      </c>
      <c r="H57" s="9" t="str">
        <f t="shared" si="7"/>
        <v/>
      </c>
      <c r="I57" s="9" t="str">
        <f t="shared" si="7"/>
        <v/>
      </c>
      <c r="J57" s="9" t="str">
        <f t="shared" si="7"/>
        <v/>
      </c>
      <c r="K57" s="9" t="str">
        <f t="shared" si="7"/>
        <v/>
      </c>
      <c r="L57" s="9" t="str">
        <f t="shared" si="7"/>
        <v/>
      </c>
      <c r="M57" s="9">
        <f t="shared" si="7"/>
        <v>81.010000000000005</v>
      </c>
      <c r="N57" s="9" t="str">
        <f t="shared" si="7"/>
        <v/>
      </c>
      <c r="O57" s="9" t="str">
        <f t="shared" si="7"/>
        <v/>
      </c>
      <c r="P57" s="9" t="str">
        <f t="shared" si="7"/>
        <v/>
      </c>
      <c r="Q57" s="9" t="str">
        <f t="shared" si="7"/>
        <v/>
      </c>
      <c r="R57" s="22">
        <v>83.517499999999998</v>
      </c>
      <c r="S57" s="23">
        <f t="shared" si="2"/>
        <v>-2.5074999999999932</v>
      </c>
      <c r="T57" s="23">
        <f t="shared" si="3"/>
        <v>2.5074999999999932</v>
      </c>
      <c r="U57" s="23">
        <f t="shared" si="4"/>
        <v>6.287556249999966</v>
      </c>
      <c r="V57" s="23">
        <f t="shared" si="5"/>
        <v>3.0952968769287655E-2</v>
      </c>
    </row>
    <row r="58" spans="1:22" x14ac:dyDescent="0.25">
      <c r="A58" s="4"/>
      <c r="B58" s="4" t="s">
        <v>11</v>
      </c>
      <c r="C58" s="5">
        <v>22.35</v>
      </c>
      <c r="D58" s="4">
        <v>57</v>
      </c>
      <c r="E58" s="9">
        <v>9</v>
      </c>
      <c r="F58" s="9" t="str">
        <f t="shared" si="8"/>
        <v/>
      </c>
      <c r="G58" s="9" t="str">
        <f t="shared" si="7"/>
        <v/>
      </c>
      <c r="H58" s="9" t="str">
        <f t="shared" si="7"/>
        <v/>
      </c>
      <c r="I58" s="9" t="str">
        <f t="shared" si="7"/>
        <v/>
      </c>
      <c r="J58" s="9" t="str">
        <f t="shared" si="7"/>
        <v/>
      </c>
      <c r="K58" s="9" t="str">
        <f t="shared" si="7"/>
        <v/>
      </c>
      <c r="L58" s="9" t="str">
        <f t="shared" si="7"/>
        <v/>
      </c>
      <c r="M58" s="9" t="str">
        <f t="shared" si="7"/>
        <v/>
      </c>
      <c r="N58" s="9">
        <f t="shared" si="7"/>
        <v>22.35</v>
      </c>
      <c r="O58" s="9" t="str">
        <f t="shared" si="7"/>
        <v/>
      </c>
      <c r="P58" s="9" t="str">
        <f t="shared" si="7"/>
        <v/>
      </c>
      <c r="Q58" s="9" t="str">
        <f t="shared" si="7"/>
        <v/>
      </c>
      <c r="R58" s="22">
        <v>23.202500000000001</v>
      </c>
      <c r="S58" s="23">
        <f t="shared" si="2"/>
        <v>-0.85249999999999915</v>
      </c>
      <c r="T58" s="23">
        <f t="shared" si="3"/>
        <v>0.85249999999999915</v>
      </c>
      <c r="U58" s="23">
        <f t="shared" si="4"/>
        <v>0.72675624999999855</v>
      </c>
      <c r="V58" s="23">
        <f t="shared" si="5"/>
        <v>3.8143176733780718E-2</v>
      </c>
    </row>
    <row r="59" spans="1:22" x14ac:dyDescent="0.25">
      <c r="A59" s="4"/>
      <c r="B59" s="4" t="s">
        <v>12</v>
      </c>
      <c r="C59" s="5">
        <v>18.36</v>
      </c>
      <c r="D59" s="4">
        <v>58</v>
      </c>
      <c r="E59" s="9">
        <v>10</v>
      </c>
      <c r="F59" s="9" t="str">
        <f t="shared" si="8"/>
        <v/>
      </c>
      <c r="G59" s="9" t="str">
        <f t="shared" si="7"/>
        <v/>
      </c>
      <c r="H59" s="9" t="str">
        <f t="shared" si="7"/>
        <v/>
      </c>
      <c r="I59" s="9" t="str">
        <f t="shared" si="7"/>
        <v/>
      </c>
      <c r="J59" s="9" t="str">
        <f t="shared" si="7"/>
        <v/>
      </c>
      <c r="K59" s="9" t="str">
        <f t="shared" si="7"/>
        <v/>
      </c>
      <c r="L59" s="9" t="str">
        <f t="shared" si="7"/>
        <v/>
      </c>
      <c r="M59" s="9" t="str">
        <f t="shared" si="7"/>
        <v/>
      </c>
      <c r="N59" s="9" t="str">
        <f t="shared" si="7"/>
        <v/>
      </c>
      <c r="O59" s="9">
        <f t="shared" si="7"/>
        <v>18.36</v>
      </c>
      <c r="P59" s="9" t="str">
        <f t="shared" si="7"/>
        <v/>
      </c>
      <c r="Q59" s="9" t="str">
        <f t="shared" si="7"/>
        <v/>
      </c>
      <c r="R59" s="22">
        <v>21.092500000000001</v>
      </c>
      <c r="S59" s="23">
        <f t="shared" si="2"/>
        <v>-2.7325000000000017</v>
      </c>
      <c r="T59" s="23">
        <f t="shared" si="3"/>
        <v>2.7325000000000017</v>
      </c>
      <c r="U59" s="23">
        <f t="shared" si="4"/>
        <v>7.4665562500000089</v>
      </c>
      <c r="V59" s="23">
        <f t="shared" si="5"/>
        <v>0.14882897603485848</v>
      </c>
    </row>
    <row r="60" spans="1:22" x14ac:dyDescent="0.25">
      <c r="A60" s="4"/>
      <c r="B60" s="4" t="s">
        <v>13</v>
      </c>
      <c r="C60" s="5">
        <v>21.56</v>
      </c>
      <c r="D60" s="4">
        <v>59</v>
      </c>
      <c r="E60" s="9">
        <v>11</v>
      </c>
      <c r="F60" s="9" t="str">
        <f t="shared" si="8"/>
        <v/>
      </c>
      <c r="G60" s="9" t="str">
        <f t="shared" si="7"/>
        <v/>
      </c>
      <c r="H60" s="9" t="str">
        <f t="shared" si="7"/>
        <v/>
      </c>
      <c r="I60" s="9" t="str">
        <f t="shared" si="7"/>
        <v/>
      </c>
      <c r="J60" s="9" t="str">
        <f t="shared" si="7"/>
        <v/>
      </c>
      <c r="K60" s="9" t="str">
        <f t="shared" si="7"/>
        <v/>
      </c>
      <c r="L60" s="9" t="str">
        <f t="shared" si="7"/>
        <v/>
      </c>
      <c r="M60" s="9" t="str">
        <f t="shared" si="7"/>
        <v/>
      </c>
      <c r="N60" s="9" t="str">
        <f t="shared" si="7"/>
        <v/>
      </c>
      <c r="O60" s="9" t="str">
        <f t="shared" si="7"/>
        <v/>
      </c>
      <c r="P60" s="9">
        <f t="shared" si="7"/>
        <v>21.56</v>
      </c>
      <c r="Q60" s="9" t="str">
        <f t="shared" si="7"/>
        <v/>
      </c>
      <c r="R60" s="22">
        <v>23.73</v>
      </c>
      <c r="S60" s="23">
        <f t="shared" si="2"/>
        <v>-2.1700000000000017</v>
      </c>
      <c r="T60" s="23">
        <f t="shared" si="3"/>
        <v>2.1700000000000017</v>
      </c>
      <c r="U60" s="23">
        <f t="shared" si="4"/>
        <v>4.708900000000007</v>
      </c>
      <c r="V60" s="23">
        <f t="shared" si="5"/>
        <v>0.10064935064935074</v>
      </c>
    </row>
    <row r="61" spans="1:22" x14ac:dyDescent="0.25">
      <c r="A61" s="4"/>
      <c r="B61" s="4" t="s">
        <v>14</v>
      </c>
      <c r="C61" s="5">
        <v>40.21</v>
      </c>
      <c r="D61" s="4">
        <v>60</v>
      </c>
      <c r="E61" s="9">
        <v>12</v>
      </c>
      <c r="F61" s="9" t="str">
        <f t="shared" si="8"/>
        <v/>
      </c>
      <c r="G61" s="9" t="str">
        <f t="shared" si="7"/>
        <v/>
      </c>
      <c r="H61" s="9" t="str">
        <f t="shared" si="7"/>
        <v/>
      </c>
      <c r="I61" s="9" t="str">
        <f t="shared" si="7"/>
        <v/>
      </c>
      <c r="J61" s="9" t="str">
        <f t="shared" si="7"/>
        <v/>
      </c>
      <c r="K61" s="9" t="str">
        <f t="shared" si="7"/>
        <v/>
      </c>
      <c r="L61" s="9" t="str">
        <f t="shared" si="7"/>
        <v/>
      </c>
      <c r="M61" s="9" t="str">
        <f t="shared" si="7"/>
        <v/>
      </c>
      <c r="N61" s="9" t="str">
        <f t="shared" si="7"/>
        <v/>
      </c>
      <c r="O61" s="9" t="str">
        <f t="shared" si="7"/>
        <v/>
      </c>
      <c r="P61" s="9" t="str">
        <f t="shared" si="7"/>
        <v/>
      </c>
      <c r="Q61" s="9">
        <f t="shared" si="7"/>
        <v>40.21</v>
      </c>
      <c r="R61" s="22">
        <v>41.655000000000001</v>
      </c>
      <c r="S61" s="23">
        <f t="shared" si="2"/>
        <v>-1.4450000000000003</v>
      </c>
      <c r="T61" s="23">
        <f t="shared" si="3"/>
        <v>1.4450000000000003</v>
      </c>
      <c r="U61" s="23">
        <f t="shared" si="4"/>
        <v>2.0880250000000009</v>
      </c>
      <c r="V61" s="23">
        <f t="shared" si="5"/>
        <v>3.5936334245212642E-2</v>
      </c>
    </row>
    <row r="62" spans="1:22" x14ac:dyDescent="0.25">
      <c r="A62" s="4">
        <v>2015</v>
      </c>
      <c r="B62" s="4" t="s">
        <v>3</v>
      </c>
      <c r="C62" s="5">
        <v>29.61</v>
      </c>
      <c r="D62" s="4">
        <v>61</v>
      </c>
      <c r="E62" s="9">
        <v>1</v>
      </c>
      <c r="F62" s="9">
        <f t="shared" si="8"/>
        <v>29.61</v>
      </c>
      <c r="G62" s="9" t="str">
        <f t="shared" si="7"/>
        <v/>
      </c>
      <c r="H62" s="9" t="str">
        <f t="shared" si="7"/>
        <v/>
      </c>
      <c r="I62" s="9" t="str">
        <f t="shared" si="7"/>
        <v/>
      </c>
      <c r="J62" s="9" t="str">
        <f t="shared" si="7"/>
        <v/>
      </c>
      <c r="K62" s="9" t="str">
        <f t="shared" si="7"/>
        <v/>
      </c>
      <c r="L62" s="9" t="str">
        <f t="shared" si="7"/>
        <v/>
      </c>
      <c r="M62" s="9" t="str">
        <f t="shared" si="7"/>
        <v/>
      </c>
      <c r="N62" s="9" t="str">
        <f t="shared" si="7"/>
        <v/>
      </c>
      <c r="O62" s="9" t="str">
        <f t="shared" si="7"/>
        <v/>
      </c>
      <c r="P62" s="9" t="str">
        <f t="shared" si="7"/>
        <v/>
      </c>
      <c r="Q62" s="9" t="str">
        <f t="shared" si="7"/>
        <v/>
      </c>
      <c r="R62" s="22">
        <v>22.718750000000004</v>
      </c>
      <c r="S62" s="23">
        <f t="shared" si="2"/>
        <v>6.8912499999999959</v>
      </c>
      <c r="T62" s="23">
        <f t="shared" si="3"/>
        <v>6.8912499999999959</v>
      </c>
      <c r="U62" s="23">
        <f t="shared" si="4"/>
        <v>47.48932656249994</v>
      </c>
      <c r="V62" s="23">
        <f t="shared" si="5"/>
        <v>0.23273387369132037</v>
      </c>
    </row>
    <row r="63" spans="1:22" x14ac:dyDescent="0.25">
      <c r="A63" s="4"/>
      <c r="B63" s="4" t="s">
        <v>4</v>
      </c>
      <c r="C63" s="5">
        <v>20.65</v>
      </c>
      <c r="D63" s="4">
        <v>62</v>
      </c>
      <c r="E63" s="9">
        <v>2</v>
      </c>
      <c r="F63" s="9" t="str">
        <f t="shared" si="8"/>
        <v/>
      </c>
      <c r="G63" s="9">
        <f t="shared" si="7"/>
        <v>20.65</v>
      </c>
      <c r="H63" s="9" t="str">
        <f t="shared" si="7"/>
        <v/>
      </c>
      <c r="I63" s="9" t="str">
        <f t="shared" si="7"/>
        <v/>
      </c>
      <c r="J63" s="9" t="str">
        <f t="shared" si="7"/>
        <v/>
      </c>
      <c r="K63" s="9" t="str">
        <f t="shared" ref="G63:Q86" si="9">IF(K$1=$E63,$C63,"")</f>
        <v/>
      </c>
      <c r="L63" s="9" t="str">
        <f t="shared" si="9"/>
        <v/>
      </c>
      <c r="M63" s="9" t="str">
        <f t="shared" si="9"/>
        <v/>
      </c>
      <c r="N63" s="9" t="str">
        <f t="shared" si="9"/>
        <v/>
      </c>
      <c r="O63" s="9" t="str">
        <f t="shared" si="9"/>
        <v/>
      </c>
      <c r="P63" s="9" t="str">
        <f t="shared" si="9"/>
        <v/>
      </c>
      <c r="Q63" s="9" t="str">
        <f t="shared" si="9"/>
        <v/>
      </c>
      <c r="R63" s="22">
        <v>20.129999999999995</v>
      </c>
      <c r="S63" s="23">
        <f t="shared" si="2"/>
        <v>0.52000000000000313</v>
      </c>
      <c r="T63" s="23">
        <f t="shared" si="3"/>
        <v>0.52000000000000313</v>
      </c>
      <c r="U63" s="23">
        <f t="shared" si="4"/>
        <v>0.27040000000000325</v>
      </c>
      <c r="V63" s="23">
        <f t="shared" si="5"/>
        <v>2.5181598062954148E-2</v>
      </c>
    </row>
    <row r="64" spans="1:22" x14ac:dyDescent="0.25">
      <c r="A64" s="4"/>
      <c r="B64" s="4" t="s">
        <v>5</v>
      </c>
      <c r="C64" s="5">
        <v>14.33</v>
      </c>
      <c r="D64" s="4">
        <v>63</v>
      </c>
      <c r="E64" s="9">
        <v>3</v>
      </c>
      <c r="F64" s="9" t="str">
        <f t="shared" si="8"/>
        <v/>
      </c>
      <c r="G64" s="9" t="str">
        <f t="shared" si="9"/>
        <v/>
      </c>
      <c r="H64" s="9">
        <f t="shared" si="9"/>
        <v>14.33</v>
      </c>
      <c r="I64" s="9" t="str">
        <f t="shared" si="9"/>
        <v/>
      </c>
      <c r="J64" s="9" t="str">
        <f t="shared" si="9"/>
        <v/>
      </c>
      <c r="K64" s="9" t="str">
        <f t="shared" si="9"/>
        <v/>
      </c>
      <c r="L64" s="9" t="str">
        <f t="shared" si="9"/>
        <v/>
      </c>
      <c r="M64" s="9" t="str">
        <f t="shared" si="9"/>
        <v/>
      </c>
      <c r="N64" s="9" t="str">
        <f t="shared" si="9"/>
        <v/>
      </c>
      <c r="O64" s="9" t="str">
        <f t="shared" si="9"/>
        <v/>
      </c>
      <c r="P64" s="9" t="str">
        <f t="shared" si="9"/>
        <v/>
      </c>
      <c r="Q64" s="9" t="str">
        <f t="shared" si="9"/>
        <v/>
      </c>
      <c r="R64" s="22">
        <v>12.96125</v>
      </c>
      <c r="S64" s="23">
        <f t="shared" si="2"/>
        <v>1.3687500000000004</v>
      </c>
      <c r="T64" s="23">
        <f t="shared" si="3"/>
        <v>1.3687500000000004</v>
      </c>
      <c r="U64" s="23">
        <f t="shared" si="4"/>
        <v>1.8734765625000009</v>
      </c>
      <c r="V64" s="23">
        <f t="shared" si="5"/>
        <v>9.551639916259598E-2</v>
      </c>
    </row>
    <row r="65" spans="1:22" x14ac:dyDescent="0.25">
      <c r="A65" s="4"/>
      <c r="B65" s="4" t="s">
        <v>6</v>
      </c>
      <c r="C65" s="5">
        <v>15.52</v>
      </c>
      <c r="D65" s="4">
        <v>64</v>
      </c>
      <c r="E65" s="9">
        <v>4</v>
      </c>
      <c r="F65" s="9" t="str">
        <f t="shared" si="8"/>
        <v/>
      </c>
      <c r="G65" s="9" t="str">
        <f t="shared" si="9"/>
        <v/>
      </c>
      <c r="H65" s="9" t="str">
        <f t="shared" si="9"/>
        <v/>
      </c>
      <c r="I65" s="9">
        <f t="shared" si="9"/>
        <v>15.52</v>
      </c>
      <c r="J65" s="9" t="str">
        <f t="shared" si="9"/>
        <v/>
      </c>
      <c r="K65" s="9" t="str">
        <f t="shared" si="9"/>
        <v/>
      </c>
      <c r="L65" s="9" t="str">
        <f t="shared" si="9"/>
        <v/>
      </c>
      <c r="M65" s="9" t="str">
        <f t="shared" si="9"/>
        <v/>
      </c>
      <c r="N65" s="9" t="str">
        <f t="shared" si="9"/>
        <v/>
      </c>
      <c r="O65" s="9" t="str">
        <f t="shared" si="9"/>
        <v/>
      </c>
      <c r="P65" s="9" t="str">
        <f t="shared" si="9"/>
        <v/>
      </c>
      <c r="Q65" s="9" t="str">
        <f t="shared" si="9"/>
        <v/>
      </c>
      <c r="R65" s="22">
        <v>21.638750000000002</v>
      </c>
      <c r="S65" s="23">
        <f t="shared" si="2"/>
        <v>-6.1187500000000021</v>
      </c>
      <c r="T65" s="23">
        <f t="shared" si="3"/>
        <v>6.1187500000000021</v>
      </c>
      <c r="U65" s="23">
        <f t="shared" si="4"/>
        <v>37.439101562500028</v>
      </c>
      <c r="V65" s="23">
        <f t="shared" si="5"/>
        <v>0.39424935567010322</v>
      </c>
    </row>
    <row r="66" spans="1:22" x14ac:dyDescent="0.25">
      <c r="A66" s="4"/>
      <c r="B66" s="4" t="s">
        <v>7</v>
      </c>
      <c r="C66" s="5">
        <v>18.55</v>
      </c>
      <c r="D66" s="4">
        <v>65</v>
      </c>
      <c r="E66" s="9">
        <v>5</v>
      </c>
      <c r="F66" s="9" t="str">
        <f t="shared" si="8"/>
        <v/>
      </c>
      <c r="G66" s="9" t="str">
        <f t="shared" si="9"/>
        <v/>
      </c>
      <c r="H66" s="9" t="str">
        <f t="shared" si="9"/>
        <v/>
      </c>
      <c r="I66" s="9" t="str">
        <f t="shared" si="9"/>
        <v/>
      </c>
      <c r="J66" s="9">
        <f t="shared" si="9"/>
        <v>18.55</v>
      </c>
      <c r="K66" s="9" t="str">
        <f t="shared" si="9"/>
        <v/>
      </c>
      <c r="L66" s="9" t="str">
        <f t="shared" si="9"/>
        <v/>
      </c>
      <c r="M66" s="9" t="str">
        <f t="shared" si="9"/>
        <v/>
      </c>
      <c r="N66" s="9" t="str">
        <f t="shared" si="9"/>
        <v/>
      </c>
      <c r="O66" s="9" t="str">
        <f t="shared" si="9"/>
        <v/>
      </c>
      <c r="P66" s="9" t="str">
        <f t="shared" si="9"/>
        <v/>
      </c>
      <c r="Q66" s="9" t="str">
        <f t="shared" si="9"/>
        <v/>
      </c>
      <c r="R66" s="22">
        <v>12.344999999999999</v>
      </c>
      <c r="S66" s="23">
        <f t="shared" si="2"/>
        <v>6.2050000000000018</v>
      </c>
      <c r="T66" s="23">
        <f t="shared" si="3"/>
        <v>6.2050000000000018</v>
      </c>
      <c r="U66" s="23">
        <f t="shared" si="4"/>
        <v>38.502025000000025</v>
      </c>
      <c r="V66" s="23">
        <f t="shared" si="5"/>
        <v>0.33450134770889495</v>
      </c>
    </row>
    <row r="67" spans="1:22" x14ac:dyDescent="0.25">
      <c r="A67" s="4"/>
      <c r="B67" s="4" t="s">
        <v>8</v>
      </c>
      <c r="C67" s="5">
        <v>19.16</v>
      </c>
      <c r="D67" s="4">
        <v>66</v>
      </c>
      <c r="E67" s="9">
        <v>6</v>
      </c>
      <c r="F67" s="9" t="str">
        <f t="shared" si="8"/>
        <v/>
      </c>
      <c r="G67" s="9" t="str">
        <f t="shared" si="9"/>
        <v/>
      </c>
      <c r="H67" s="9" t="str">
        <f t="shared" si="9"/>
        <v/>
      </c>
      <c r="I67" s="9" t="str">
        <f t="shared" si="9"/>
        <v/>
      </c>
      <c r="J67" s="9" t="str">
        <f t="shared" si="9"/>
        <v/>
      </c>
      <c r="K67" s="9">
        <f t="shared" si="9"/>
        <v>19.16</v>
      </c>
      <c r="L67" s="9" t="str">
        <f t="shared" si="9"/>
        <v/>
      </c>
      <c r="M67" s="9" t="str">
        <f t="shared" si="9"/>
        <v/>
      </c>
      <c r="N67" s="9" t="str">
        <f t="shared" si="9"/>
        <v/>
      </c>
      <c r="O67" s="9" t="str">
        <f t="shared" si="9"/>
        <v/>
      </c>
      <c r="P67" s="9" t="str">
        <f t="shared" si="9"/>
        <v/>
      </c>
      <c r="Q67" s="9" t="str">
        <f t="shared" si="9"/>
        <v/>
      </c>
      <c r="R67" s="22">
        <v>16.353749999999998</v>
      </c>
      <c r="S67" s="23">
        <f t="shared" ref="S67:S105" si="10">C67-R67</f>
        <v>2.8062500000000021</v>
      </c>
      <c r="T67" s="23">
        <f t="shared" ref="T67:T105" si="11">ABS(S67)</f>
        <v>2.8062500000000021</v>
      </c>
      <c r="U67" s="23">
        <f t="shared" ref="U67:U105" si="12">S67^2</f>
        <v>7.8750390625000124</v>
      </c>
      <c r="V67" s="23">
        <f t="shared" ref="V67:V105" si="13">T67/ABS(C67)</f>
        <v>0.14646398747390407</v>
      </c>
    </row>
    <row r="68" spans="1:22" x14ac:dyDescent="0.25">
      <c r="A68" s="4"/>
      <c r="B68" s="4" t="s">
        <v>9</v>
      </c>
      <c r="C68" s="5">
        <v>23.02</v>
      </c>
      <c r="D68" s="4">
        <v>67</v>
      </c>
      <c r="E68" s="9">
        <v>7</v>
      </c>
      <c r="F68" s="9" t="str">
        <f t="shared" si="8"/>
        <v/>
      </c>
      <c r="G68" s="9" t="str">
        <f t="shared" si="9"/>
        <v/>
      </c>
      <c r="H68" s="9" t="str">
        <f t="shared" si="9"/>
        <v/>
      </c>
      <c r="I68" s="9" t="str">
        <f t="shared" si="9"/>
        <v/>
      </c>
      <c r="J68" s="9" t="str">
        <f t="shared" si="9"/>
        <v/>
      </c>
      <c r="K68" s="9" t="str">
        <f t="shared" si="9"/>
        <v/>
      </c>
      <c r="L68" s="9">
        <f t="shared" si="9"/>
        <v>23.02</v>
      </c>
      <c r="M68" s="9" t="str">
        <f t="shared" si="9"/>
        <v/>
      </c>
      <c r="N68" s="9" t="str">
        <f t="shared" si="9"/>
        <v/>
      </c>
      <c r="O68" s="9" t="str">
        <f t="shared" si="9"/>
        <v/>
      </c>
      <c r="P68" s="9" t="str">
        <f t="shared" si="9"/>
        <v/>
      </c>
      <c r="Q68" s="9" t="str">
        <f t="shared" si="9"/>
        <v/>
      </c>
      <c r="R68" s="22">
        <v>22.55875</v>
      </c>
      <c r="S68" s="23">
        <f t="shared" si="10"/>
        <v>0.46124999999999972</v>
      </c>
      <c r="T68" s="23">
        <f t="shared" si="11"/>
        <v>0.46124999999999972</v>
      </c>
      <c r="U68" s="23">
        <f t="shared" si="12"/>
        <v>0.21275156249999974</v>
      </c>
      <c r="V68" s="23">
        <f t="shared" si="13"/>
        <v>2.0036924413553418E-2</v>
      </c>
    </row>
    <row r="69" spans="1:22" x14ac:dyDescent="0.25">
      <c r="A69" s="4"/>
      <c r="B69" s="4" t="s">
        <v>10</v>
      </c>
      <c r="C69" s="5">
        <v>91.87</v>
      </c>
      <c r="D69" s="4">
        <v>68</v>
      </c>
      <c r="E69" s="9">
        <v>8</v>
      </c>
      <c r="F69" s="9" t="str">
        <f t="shared" si="8"/>
        <v/>
      </c>
      <c r="G69" s="9" t="str">
        <f t="shared" si="9"/>
        <v/>
      </c>
      <c r="H69" s="9" t="str">
        <f t="shared" si="9"/>
        <v/>
      </c>
      <c r="I69" s="9" t="str">
        <f t="shared" si="9"/>
        <v/>
      </c>
      <c r="J69" s="9" t="str">
        <f t="shared" si="9"/>
        <v/>
      </c>
      <c r="K69" s="9" t="str">
        <f t="shared" si="9"/>
        <v/>
      </c>
      <c r="L69" s="9" t="str">
        <f t="shared" si="9"/>
        <v/>
      </c>
      <c r="M69" s="9">
        <f t="shared" si="9"/>
        <v>91.87</v>
      </c>
      <c r="N69" s="9" t="str">
        <f t="shared" si="9"/>
        <v/>
      </c>
      <c r="O69" s="9" t="str">
        <f t="shared" si="9"/>
        <v/>
      </c>
      <c r="P69" s="9" t="str">
        <f t="shared" si="9"/>
        <v/>
      </c>
      <c r="Q69" s="9" t="str">
        <f t="shared" si="9"/>
        <v/>
      </c>
      <c r="R69" s="22">
        <v>83.517499999999998</v>
      </c>
      <c r="S69" s="23">
        <f t="shared" si="10"/>
        <v>8.3525000000000063</v>
      </c>
      <c r="T69" s="23">
        <f t="shared" si="11"/>
        <v>8.3525000000000063</v>
      </c>
      <c r="U69" s="23">
        <f t="shared" si="12"/>
        <v>69.764256250000102</v>
      </c>
      <c r="V69" s="23">
        <f t="shared" si="13"/>
        <v>9.0916512463263377E-2</v>
      </c>
    </row>
    <row r="70" spans="1:22" x14ac:dyDescent="0.25">
      <c r="A70" s="4"/>
      <c r="B70" s="4" t="s">
        <v>11</v>
      </c>
      <c r="C70" s="5">
        <v>22.96</v>
      </c>
      <c r="D70" s="4">
        <v>69</v>
      </c>
      <c r="E70" s="9">
        <v>9</v>
      </c>
      <c r="F70" s="9" t="str">
        <f t="shared" si="8"/>
        <v/>
      </c>
      <c r="G70" s="9" t="str">
        <f t="shared" si="9"/>
        <v/>
      </c>
      <c r="H70" s="9" t="str">
        <f t="shared" si="9"/>
        <v/>
      </c>
      <c r="I70" s="9" t="str">
        <f t="shared" si="9"/>
        <v/>
      </c>
      <c r="J70" s="9" t="str">
        <f t="shared" si="9"/>
        <v/>
      </c>
      <c r="K70" s="9" t="str">
        <f t="shared" si="9"/>
        <v/>
      </c>
      <c r="L70" s="9" t="str">
        <f t="shared" si="9"/>
        <v/>
      </c>
      <c r="M70" s="9" t="str">
        <f t="shared" si="9"/>
        <v/>
      </c>
      <c r="N70" s="9">
        <f t="shared" si="9"/>
        <v>22.96</v>
      </c>
      <c r="O70" s="9" t="str">
        <f t="shared" si="9"/>
        <v/>
      </c>
      <c r="P70" s="9" t="str">
        <f t="shared" si="9"/>
        <v/>
      </c>
      <c r="Q70" s="9" t="str">
        <f t="shared" si="9"/>
        <v/>
      </c>
      <c r="R70" s="22">
        <v>23.202500000000001</v>
      </c>
      <c r="S70" s="23">
        <f t="shared" si="10"/>
        <v>-0.24249999999999972</v>
      </c>
      <c r="T70" s="23">
        <f t="shared" si="11"/>
        <v>0.24249999999999972</v>
      </c>
      <c r="U70" s="23">
        <f t="shared" si="12"/>
        <v>5.8806249999999866E-2</v>
      </c>
      <c r="V70" s="23">
        <f t="shared" si="13"/>
        <v>1.0561846689895458E-2</v>
      </c>
    </row>
    <row r="71" spans="1:22" x14ac:dyDescent="0.25">
      <c r="A71" s="4"/>
      <c r="B71" s="4" t="s">
        <v>12</v>
      </c>
      <c r="C71" s="5">
        <v>28.89</v>
      </c>
      <c r="D71" s="4">
        <v>70</v>
      </c>
      <c r="E71" s="9">
        <v>10</v>
      </c>
      <c r="F71" s="9" t="str">
        <f t="shared" si="8"/>
        <v/>
      </c>
      <c r="G71" s="9" t="str">
        <f t="shared" si="9"/>
        <v/>
      </c>
      <c r="H71" s="9" t="str">
        <f t="shared" si="9"/>
        <v/>
      </c>
      <c r="I71" s="9" t="str">
        <f t="shared" si="9"/>
        <v/>
      </c>
      <c r="J71" s="9" t="str">
        <f t="shared" si="9"/>
        <v/>
      </c>
      <c r="K71" s="9" t="str">
        <f t="shared" si="9"/>
        <v/>
      </c>
      <c r="L71" s="9" t="str">
        <f t="shared" si="9"/>
        <v/>
      </c>
      <c r="M71" s="9" t="str">
        <f t="shared" si="9"/>
        <v/>
      </c>
      <c r="N71" s="9" t="str">
        <f t="shared" si="9"/>
        <v/>
      </c>
      <c r="O71" s="9">
        <f t="shared" si="9"/>
        <v>28.89</v>
      </c>
      <c r="P71" s="9" t="str">
        <f t="shared" si="9"/>
        <v/>
      </c>
      <c r="Q71" s="9" t="str">
        <f t="shared" si="9"/>
        <v/>
      </c>
      <c r="R71" s="22">
        <v>21.092500000000001</v>
      </c>
      <c r="S71" s="23">
        <f t="shared" si="10"/>
        <v>7.7974999999999994</v>
      </c>
      <c r="T71" s="23">
        <f t="shared" si="11"/>
        <v>7.7974999999999994</v>
      </c>
      <c r="U71" s="23">
        <f t="shared" si="12"/>
        <v>60.801006249999993</v>
      </c>
      <c r="V71" s="23">
        <f t="shared" si="13"/>
        <v>0.2699030806507442</v>
      </c>
    </row>
    <row r="72" spans="1:22" x14ac:dyDescent="0.25">
      <c r="A72" s="4"/>
      <c r="B72" s="4" t="s">
        <v>13</v>
      </c>
      <c r="C72" s="5">
        <v>44.06</v>
      </c>
      <c r="D72" s="4">
        <v>71</v>
      </c>
      <c r="E72" s="9">
        <v>11</v>
      </c>
      <c r="F72" s="9" t="str">
        <f t="shared" si="8"/>
        <v/>
      </c>
      <c r="G72" s="9" t="str">
        <f t="shared" si="9"/>
        <v/>
      </c>
      <c r="H72" s="9" t="str">
        <f t="shared" si="9"/>
        <v/>
      </c>
      <c r="I72" s="9" t="str">
        <f t="shared" si="9"/>
        <v/>
      </c>
      <c r="J72" s="9" t="str">
        <f t="shared" si="9"/>
        <v/>
      </c>
      <c r="K72" s="9" t="str">
        <f t="shared" si="9"/>
        <v/>
      </c>
      <c r="L72" s="9" t="str">
        <f t="shared" si="9"/>
        <v/>
      </c>
      <c r="M72" s="9" t="str">
        <f t="shared" si="9"/>
        <v/>
      </c>
      <c r="N72" s="9" t="str">
        <f t="shared" si="9"/>
        <v/>
      </c>
      <c r="O72" s="9" t="str">
        <f t="shared" si="9"/>
        <v/>
      </c>
      <c r="P72" s="9">
        <f t="shared" si="9"/>
        <v>44.06</v>
      </c>
      <c r="Q72" s="9" t="str">
        <f t="shared" si="9"/>
        <v/>
      </c>
      <c r="R72" s="22">
        <v>23.73</v>
      </c>
      <c r="S72" s="23">
        <f t="shared" si="10"/>
        <v>20.330000000000002</v>
      </c>
      <c r="T72" s="23">
        <f t="shared" si="11"/>
        <v>20.330000000000002</v>
      </c>
      <c r="U72" s="23">
        <f t="shared" si="12"/>
        <v>413.30890000000005</v>
      </c>
      <c r="V72" s="23">
        <f t="shared" si="13"/>
        <v>0.46141625056740809</v>
      </c>
    </row>
    <row r="73" spans="1:22" x14ac:dyDescent="0.25">
      <c r="A73" s="4"/>
      <c r="B73" s="4" t="s">
        <v>14</v>
      </c>
      <c r="C73" s="5">
        <v>24.05</v>
      </c>
      <c r="D73" s="4">
        <v>72</v>
      </c>
      <c r="E73" s="9">
        <v>12</v>
      </c>
      <c r="F73" s="9" t="str">
        <f t="shared" si="8"/>
        <v/>
      </c>
      <c r="G73" s="9" t="str">
        <f t="shared" si="9"/>
        <v/>
      </c>
      <c r="H73" s="9" t="str">
        <f t="shared" si="9"/>
        <v/>
      </c>
      <c r="I73" s="9" t="str">
        <f t="shared" si="9"/>
        <v/>
      </c>
      <c r="J73" s="9" t="str">
        <f t="shared" si="9"/>
        <v/>
      </c>
      <c r="K73" s="9" t="str">
        <f t="shared" si="9"/>
        <v/>
      </c>
      <c r="L73" s="9" t="str">
        <f t="shared" si="9"/>
        <v/>
      </c>
      <c r="M73" s="9" t="str">
        <f t="shared" si="9"/>
        <v/>
      </c>
      <c r="N73" s="9" t="str">
        <f t="shared" si="9"/>
        <v/>
      </c>
      <c r="O73" s="9" t="str">
        <f t="shared" si="9"/>
        <v/>
      </c>
      <c r="P73" s="9" t="str">
        <f t="shared" si="9"/>
        <v/>
      </c>
      <c r="Q73" s="9">
        <f t="shared" si="9"/>
        <v>24.05</v>
      </c>
      <c r="R73" s="22">
        <v>41.655000000000001</v>
      </c>
      <c r="S73" s="23">
        <f t="shared" si="10"/>
        <v>-17.605</v>
      </c>
      <c r="T73" s="23">
        <f t="shared" si="11"/>
        <v>17.605</v>
      </c>
      <c r="U73" s="23">
        <f t="shared" si="12"/>
        <v>309.93602500000003</v>
      </c>
      <c r="V73" s="23">
        <f t="shared" si="13"/>
        <v>0.73201663201663203</v>
      </c>
    </row>
    <row r="74" spans="1:22" x14ac:dyDescent="0.25">
      <c r="A74" s="4">
        <v>2016</v>
      </c>
      <c r="B74" s="4" t="s">
        <v>3</v>
      </c>
      <c r="C74" s="5">
        <v>34.630000000000003</v>
      </c>
      <c r="D74" s="4">
        <v>73</v>
      </c>
      <c r="E74" s="9">
        <v>1</v>
      </c>
      <c r="F74" s="9">
        <f t="shared" si="8"/>
        <v>34.630000000000003</v>
      </c>
      <c r="G74" s="9" t="str">
        <f t="shared" si="9"/>
        <v/>
      </c>
      <c r="H74" s="9" t="str">
        <f t="shared" si="9"/>
        <v/>
      </c>
      <c r="I74" s="9" t="str">
        <f t="shared" si="9"/>
        <v/>
      </c>
      <c r="J74" s="9" t="str">
        <f t="shared" si="9"/>
        <v/>
      </c>
      <c r="K74" s="9" t="str">
        <f t="shared" si="9"/>
        <v/>
      </c>
      <c r="L74" s="9" t="str">
        <f t="shared" si="9"/>
        <v/>
      </c>
      <c r="M74" s="9" t="str">
        <f t="shared" si="9"/>
        <v/>
      </c>
      <c r="N74" s="9" t="str">
        <f t="shared" si="9"/>
        <v/>
      </c>
      <c r="O74" s="9" t="str">
        <f t="shared" si="9"/>
        <v/>
      </c>
      <c r="P74" s="9" t="str">
        <f t="shared" si="9"/>
        <v/>
      </c>
      <c r="Q74" s="9" t="str">
        <f t="shared" si="9"/>
        <v/>
      </c>
      <c r="R74" s="22">
        <v>22.718750000000004</v>
      </c>
      <c r="S74" s="23">
        <f t="shared" si="10"/>
        <v>11.911249999999999</v>
      </c>
      <c r="T74" s="23">
        <f t="shared" si="11"/>
        <v>11.911249999999999</v>
      </c>
      <c r="U74" s="23">
        <f t="shared" si="12"/>
        <v>141.87787656249998</v>
      </c>
      <c r="V74" s="23">
        <f t="shared" si="13"/>
        <v>0.34395755125613625</v>
      </c>
    </row>
    <row r="75" spans="1:22" x14ac:dyDescent="0.25">
      <c r="A75" s="4"/>
      <c r="B75" s="4" t="s">
        <v>4</v>
      </c>
      <c r="C75" s="5">
        <v>19.07</v>
      </c>
      <c r="D75" s="4">
        <v>74</v>
      </c>
      <c r="E75" s="9">
        <v>2</v>
      </c>
      <c r="F75" s="9" t="str">
        <f t="shared" si="8"/>
        <v/>
      </c>
      <c r="G75" s="9">
        <f t="shared" si="9"/>
        <v>19.07</v>
      </c>
      <c r="H75" s="9" t="str">
        <f t="shared" si="9"/>
        <v/>
      </c>
      <c r="I75" s="9" t="str">
        <f t="shared" si="9"/>
        <v/>
      </c>
      <c r="J75" s="9" t="str">
        <f t="shared" si="9"/>
        <v/>
      </c>
      <c r="K75" s="9" t="str">
        <f t="shared" si="9"/>
        <v/>
      </c>
      <c r="L75" s="9" t="str">
        <f t="shared" si="9"/>
        <v/>
      </c>
      <c r="M75" s="9" t="str">
        <f t="shared" si="9"/>
        <v/>
      </c>
      <c r="N75" s="9" t="str">
        <f t="shared" si="9"/>
        <v/>
      </c>
      <c r="O75" s="9" t="str">
        <f t="shared" si="9"/>
        <v/>
      </c>
      <c r="P75" s="9" t="str">
        <f t="shared" si="9"/>
        <v/>
      </c>
      <c r="Q75" s="9" t="str">
        <f t="shared" si="9"/>
        <v/>
      </c>
      <c r="R75" s="22">
        <v>20.129999999999995</v>
      </c>
      <c r="S75" s="23">
        <f t="shared" si="10"/>
        <v>-1.0599999999999952</v>
      </c>
      <c r="T75" s="23">
        <f t="shared" si="11"/>
        <v>1.0599999999999952</v>
      </c>
      <c r="U75" s="23">
        <f t="shared" si="12"/>
        <v>1.1235999999999897</v>
      </c>
      <c r="V75" s="23">
        <f t="shared" si="13"/>
        <v>5.5584687991609608E-2</v>
      </c>
    </row>
    <row r="76" spans="1:22" x14ac:dyDescent="0.25">
      <c r="A76" s="4"/>
      <c r="B76" s="4" t="s">
        <v>5</v>
      </c>
      <c r="C76" s="5">
        <v>10.73</v>
      </c>
      <c r="D76" s="4">
        <v>75</v>
      </c>
      <c r="E76" s="9">
        <v>3</v>
      </c>
      <c r="F76" s="9" t="str">
        <f t="shared" si="8"/>
        <v/>
      </c>
      <c r="G76" s="9" t="str">
        <f t="shared" si="9"/>
        <v/>
      </c>
      <c r="H76" s="9">
        <f t="shared" si="9"/>
        <v>10.73</v>
      </c>
      <c r="I76" s="9" t="str">
        <f t="shared" si="9"/>
        <v/>
      </c>
      <c r="J76" s="9" t="str">
        <f t="shared" si="9"/>
        <v/>
      </c>
      <c r="K76" s="9" t="str">
        <f t="shared" si="9"/>
        <v/>
      </c>
      <c r="L76" s="9" t="str">
        <f t="shared" si="9"/>
        <v/>
      </c>
      <c r="M76" s="9" t="str">
        <f t="shared" si="9"/>
        <v/>
      </c>
      <c r="N76" s="9" t="str">
        <f t="shared" si="9"/>
        <v/>
      </c>
      <c r="O76" s="9" t="str">
        <f t="shared" si="9"/>
        <v/>
      </c>
      <c r="P76" s="9" t="str">
        <f t="shared" si="9"/>
        <v/>
      </c>
      <c r="Q76" s="9" t="str">
        <f t="shared" si="9"/>
        <v/>
      </c>
      <c r="R76" s="22">
        <v>12.96125</v>
      </c>
      <c r="S76" s="23">
        <f t="shared" si="10"/>
        <v>-2.2312499999999993</v>
      </c>
      <c r="T76" s="23">
        <f t="shared" si="11"/>
        <v>2.2312499999999993</v>
      </c>
      <c r="U76" s="23">
        <f t="shared" si="12"/>
        <v>4.9784765624999965</v>
      </c>
      <c r="V76" s="23">
        <f t="shared" si="13"/>
        <v>0.20794501397949666</v>
      </c>
    </row>
    <row r="77" spans="1:22" x14ac:dyDescent="0.25">
      <c r="A77" s="4"/>
      <c r="B77" s="4" t="s">
        <v>6</v>
      </c>
      <c r="C77" s="5">
        <v>31.75</v>
      </c>
      <c r="D77" s="4">
        <v>76</v>
      </c>
      <c r="E77" s="9">
        <v>4</v>
      </c>
      <c r="F77" s="9" t="str">
        <f t="shared" si="8"/>
        <v/>
      </c>
      <c r="G77" s="9" t="str">
        <f t="shared" si="9"/>
        <v/>
      </c>
      <c r="H77" s="9" t="str">
        <f t="shared" si="9"/>
        <v/>
      </c>
      <c r="I77" s="9">
        <f t="shared" si="9"/>
        <v>31.75</v>
      </c>
      <c r="J77" s="9" t="str">
        <f t="shared" si="9"/>
        <v/>
      </c>
      <c r="K77" s="9" t="str">
        <f t="shared" si="9"/>
        <v/>
      </c>
      <c r="L77" s="9" t="str">
        <f t="shared" si="9"/>
        <v/>
      </c>
      <c r="M77" s="9" t="str">
        <f t="shared" si="9"/>
        <v/>
      </c>
      <c r="N77" s="9" t="str">
        <f t="shared" si="9"/>
        <v/>
      </c>
      <c r="O77" s="9" t="str">
        <f t="shared" si="9"/>
        <v/>
      </c>
      <c r="P77" s="9" t="str">
        <f t="shared" si="9"/>
        <v/>
      </c>
      <c r="Q77" s="9" t="str">
        <f t="shared" si="9"/>
        <v/>
      </c>
      <c r="R77" s="22">
        <v>21.638750000000002</v>
      </c>
      <c r="S77" s="23">
        <f t="shared" si="10"/>
        <v>10.111249999999998</v>
      </c>
      <c r="T77" s="23">
        <f t="shared" si="11"/>
        <v>10.111249999999998</v>
      </c>
      <c r="U77" s="23">
        <f t="shared" si="12"/>
        <v>102.23737656249996</v>
      </c>
      <c r="V77" s="23">
        <f t="shared" si="13"/>
        <v>0.31846456692913383</v>
      </c>
    </row>
    <row r="78" spans="1:22" x14ac:dyDescent="0.25">
      <c r="A78" s="4"/>
      <c r="B78" s="4" t="s">
        <v>7</v>
      </c>
      <c r="C78" s="5">
        <v>9.0500000000000007</v>
      </c>
      <c r="D78" s="4">
        <v>77</v>
      </c>
      <c r="E78" s="9">
        <v>5</v>
      </c>
      <c r="F78" s="9" t="str">
        <f t="shared" si="8"/>
        <v/>
      </c>
      <c r="G78" s="9" t="str">
        <f t="shared" si="9"/>
        <v/>
      </c>
      <c r="H78" s="9" t="str">
        <f t="shared" si="9"/>
        <v/>
      </c>
      <c r="I78" s="9" t="str">
        <f t="shared" si="9"/>
        <v/>
      </c>
      <c r="J78" s="9">
        <f t="shared" si="9"/>
        <v>9.0500000000000007</v>
      </c>
      <c r="K78" s="9" t="str">
        <f t="shared" si="9"/>
        <v/>
      </c>
      <c r="L78" s="9" t="str">
        <f t="shared" si="9"/>
        <v/>
      </c>
      <c r="M78" s="9" t="str">
        <f t="shared" si="9"/>
        <v/>
      </c>
      <c r="N78" s="9" t="str">
        <f t="shared" si="9"/>
        <v/>
      </c>
      <c r="O78" s="9" t="str">
        <f t="shared" si="9"/>
        <v/>
      </c>
      <c r="P78" s="9" t="str">
        <f t="shared" si="9"/>
        <v/>
      </c>
      <c r="Q78" s="9" t="str">
        <f t="shared" si="9"/>
        <v/>
      </c>
      <c r="R78" s="22">
        <v>12.344999999999999</v>
      </c>
      <c r="S78" s="23">
        <f t="shared" si="10"/>
        <v>-3.2949999999999982</v>
      </c>
      <c r="T78" s="23">
        <f t="shared" si="11"/>
        <v>3.2949999999999982</v>
      </c>
      <c r="U78" s="23">
        <f t="shared" si="12"/>
        <v>10.857024999999988</v>
      </c>
      <c r="V78" s="23">
        <f t="shared" si="13"/>
        <v>0.36408839779005503</v>
      </c>
    </row>
    <row r="79" spans="1:22" x14ac:dyDescent="0.25">
      <c r="A79" s="4"/>
      <c r="B79" s="4" t="s">
        <v>8</v>
      </c>
      <c r="C79" s="5">
        <v>19.75</v>
      </c>
      <c r="D79" s="4">
        <v>78</v>
      </c>
      <c r="E79" s="9">
        <v>6</v>
      </c>
      <c r="F79" s="9" t="str">
        <f t="shared" si="8"/>
        <v/>
      </c>
      <c r="G79" s="9" t="str">
        <f t="shared" si="9"/>
        <v/>
      </c>
      <c r="H79" s="9" t="str">
        <f t="shared" si="9"/>
        <v/>
      </c>
      <c r="I79" s="9" t="str">
        <f t="shared" si="9"/>
        <v/>
      </c>
      <c r="J79" s="9" t="str">
        <f t="shared" si="9"/>
        <v/>
      </c>
      <c r="K79" s="9">
        <f t="shared" si="9"/>
        <v>19.75</v>
      </c>
      <c r="L79" s="9" t="str">
        <f t="shared" si="9"/>
        <v/>
      </c>
      <c r="M79" s="9" t="str">
        <f t="shared" si="9"/>
        <v/>
      </c>
      <c r="N79" s="9" t="str">
        <f t="shared" si="9"/>
        <v/>
      </c>
      <c r="O79" s="9" t="str">
        <f t="shared" si="9"/>
        <v/>
      </c>
      <c r="P79" s="9" t="str">
        <f t="shared" si="9"/>
        <v/>
      </c>
      <c r="Q79" s="9" t="str">
        <f t="shared" si="9"/>
        <v/>
      </c>
      <c r="R79" s="22">
        <v>16.353749999999998</v>
      </c>
      <c r="S79" s="23">
        <f t="shared" si="10"/>
        <v>3.396250000000002</v>
      </c>
      <c r="T79" s="23">
        <f t="shared" si="11"/>
        <v>3.396250000000002</v>
      </c>
      <c r="U79" s="23">
        <f t="shared" si="12"/>
        <v>11.534514062500014</v>
      </c>
      <c r="V79" s="23">
        <f t="shared" si="13"/>
        <v>0.1719620253164558</v>
      </c>
    </row>
    <row r="80" spans="1:22" x14ac:dyDescent="0.25">
      <c r="A80" s="4"/>
      <c r="B80" s="4" t="s">
        <v>9</v>
      </c>
      <c r="C80" s="5">
        <v>23.45</v>
      </c>
      <c r="D80" s="4">
        <v>79</v>
      </c>
      <c r="E80" s="9">
        <v>7</v>
      </c>
      <c r="F80" s="9" t="str">
        <f t="shared" si="8"/>
        <v/>
      </c>
      <c r="G80" s="9" t="str">
        <f t="shared" si="9"/>
        <v/>
      </c>
      <c r="H80" s="9" t="str">
        <f t="shared" si="9"/>
        <v/>
      </c>
      <c r="I80" s="9" t="str">
        <f t="shared" si="9"/>
        <v/>
      </c>
      <c r="J80" s="9" t="str">
        <f t="shared" si="9"/>
        <v/>
      </c>
      <c r="K80" s="9" t="str">
        <f t="shared" si="9"/>
        <v/>
      </c>
      <c r="L80" s="9">
        <f t="shared" si="9"/>
        <v>23.45</v>
      </c>
      <c r="M80" s="9" t="str">
        <f t="shared" si="9"/>
        <v/>
      </c>
      <c r="N80" s="9" t="str">
        <f t="shared" si="9"/>
        <v/>
      </c>
      <c r="O80" s="9" t="str">
        <f t="shared" si="9"/>
        <v/>
      </c>
      <c r="P80" s="9" t="str">
        <f t="shared" si="9"/>
        <v/>
      </c>
      <c r="Q80" s="9" t="str">
        <f t="shared" si="9"/>
        <v/>
      </c>
      <c r="R80" s="22">
        <v>22.55875</v>
      </c>
      <c r="S80" s="23">
        <f t="shared" si="10"/>
        <v>0.89124999999999943</v>
      </c>
      <c r="T80" s="23">
        <f t="shared" si="11"/>
        <v>0.89124999999999943</v>
      </c>
      <c r="U80" s="23">
        <f t="shared" si="12"/>
        <v>0.794326562499999</v>
      </c>
      <c r="V80" s="23">
        <f t="shared" si="13"/>
        <v>3.8006396588486119E-2</v>
      </c>
    </row>
    <row r="81" spans="1:22" x14ac:dyDescent="0.25">
      <c r="A81" s="4"/>
      <c r="B81" s="4" t="s">
        <v>10</v>
      </c>
      <c r="C81" s="5">
        <v>86.69</v>
      </c>
      <c r="D81" s="4">
        <v>80</v>
      </c>
      <c r="E81" s="9">
        <v>8</v>
      </c>
      <c r="F81" s="9" t="str">
        <f t="shared" si="8"/>
        <v/>
      </c>
      <c r="G81" s="9" t="str">
        <f t="shared" si="9"/>
        <v/>
      </c>
      <c r="H81" s="9" t="str">
        <f t="shared" si="9"/>
        <v/>
      </c>
      <c r="I81" s="9" t="str">
        <f t="shared" si="9"/>
        <v/>
      </c>
      <c r="J81" s="9" t="str">
        <f t="shared" si="9"/>
        <v/>
      </c>
      <c r="K81" s="9" t="str">
        <f t="shared" si="9"/>
        <v/>
      </c>
      <c r="L81" s="9" t="str">
        <f t="shared" si="9"/>
        <v/>
      </c>
      <c r="M81" s="9">
        <f t="shared" si="9"/>
        <v>86.69</v>
      </c>
      <c r="N81" s="9" t="str">
        <f t="shared" si="9"/>
        <v/>
      </c>
      <c r="O81" s="9" t="str">
        <f t="shared" si="9"/>
        <v/>
      </c>
      <c r="P81" s="9" t="str">
        <f t="shared" si="9"/>
        <v/>
      </c>
      <c r="Q81" s="9" t="str">
        <f t="shared" si="9"/>
        <v/>
      </c>
      <c r="R81" s="22">
        <v>83.517499999999998</v>
      </c>
      <c r="S81" s="23">
        <f t="shared" si="10"/>
        <v>3.1724999999999994</v>
      </c>
      <c r="T81" s="23">
        <f t="shared" si="11"/>
        <v>3.1724999999999994</v>
      </c>
      <c r="U81" s="23">
        <f t="shared" si="12"/>
        <v>10.064756249999997</v>
      </c>
      <c r="V81" s="23">
        <f t="shared" si="13"/>
        <v>3.6595916484023529E-2</v>
      </c>
    </row>
    <row r="82" spans="1:22" x14ac:dyDescent="0.25">
      <c r="A82" s="4"/>
      <c r="B82" s="4" t="s">
        <v>11</v>
      </c>
      <c r="C82" s="5">
        <v>29.82</v>
      </c>
      <c r="D82" s="4">
        <v>81</v>
      </c>
      <c r="E82" s="9">
        <v>9</v>
      </c>
      <c r="F82" s="9" t="str">
        <f t="shared" si="8"/>
        <v/>
      </c>
      <c r="G82" s="9" t="str">
        <f t="shared" si="9"/>
        <v/>
      </c>
      <c r="H82" s="9" t="str">
        <f t="shared" si="9"/>
        <v/>
      </c>
      <c r="I82" s="9" t="str">
        <f t="shared" si="9"/>
        <v/>
      </c>
      <c r="J82" s="9" t="str">
        <f t="shared" si="9"/>
        <v/>
      </c>
      <c r="K82" s="9" t="str">
        <f t="shared" si="9"/>
        <v/>
      </c>
      <c r="L82" s="9" t="str">
        <f t="shared" si="9"/>
        <v/>
      </c>
      <c r="M82" s="9" t="str">
        <f t="shared" si="9"/>
        <v/>
      </c>
      <c r="N82" s="9">
        <f t="shared" si="9"/>
        <v>29.82</v>
      </c>
      <c r="O82" s="9" t="str">
        <f t="shared" si="9"/>
        <v/>
      </c>
      <c r="P82" s="9" t="str">
        <f t="shared" si="9"/>
        <v/>
      </c>
      <c r="Q82" s="9" t="str">
        <f t="shared" si="9"/>
        <v/>
      </c>
      <c r="R82" s="22">
        <v>23.202500000000001</v>
      </c>
      <c r="S82" s="23">
        <f t="shared" si="10"/>
        <v>6.6174999999999997</v>
      </c>
      <c r="T82" s="23">
        <f t="shared" si="11"/>
        <v>6.6174999999999997</v>
      </c>
      <c r="U82" s="23">
        <f t="shared" si="12"/>
        <v>43.791306249999998</v>
      </c>
      <c r="V82" s="23">
        <f t="shared" si="13"/>
        <v>0.22191482226693493</v>
      </c>
    </row>
    <row r="83" spans="1:22" x14ac:dyDescent="0.25">
      <c r="A83" s="4"/>
      <c r="B83" s="4" t="s">
        <v>12</v>
      </c>
      <c r="C83" s="5">
        <v>25.34</v>
      </c>
      <c r="D83" s="4">
        <v>82</v>
      </c>
      <c r="E83" s="9">
        <v>10</v>
      </c>
      <c r="F83" s="9" t="str">
        <f t="shared" si="8"/>
        <v/>
      </c>
      <c r="G83" s="9" t="str">
        <f t="shared" si="9"/>
        <v/>
      </c>
      <c r="H83" s="9" t="str">
        <f t="shared" si="9"/>
        <v/>
      </c>
      <c r="I83" s="9" t="str">
        <f t="shared" si="9"/>
        <v/>
      </c>
      <c r="J83" s="9" t="str">
        <f t="shared" si="9"/>
        <v/>
      </c>
      <c r="K83" s="9" t="str">
        <f t="shared" si="9"/>
        <v/>
      </c>
      <c r="L83" s="9" t="str">
        <f t="shared" si="9"/>
        <v/>
      </c>
      <c r="M83" s="9" t="str">
        <f t="shared" si="9"/>
        <v/>
      </c>
      <c r="N83" s="9" t="str">
        <f t="shared" si="9"/>
        <v/>
      </c>
      <c r="O83" s="9">
        <f t="shared" si="9"/>
        <v>25.34</v>
      </c>
      <c r="P83" s="9" t="str">
        <f t="shared" si="9"/>
        <v/>
      </c>
      <c r="Q83" s="9" t="str">
        <f t="shared" si="9"/>
        <v/>
      </c>
      <c r="R83" s="22">
        <v>21.092500000000001</v>
      </c>
      <c r="S83" s="23">
        <f t="shared" si="10"/>
        <v>4.2474999999999987</v>
      </c>
      <c r="T83" s="23">
        <f t="shared" si="11"/>
        <v>4.2474999999999987</v>
      </c>
      <c r="U83" s="23">
        <f t="shared" si="12"/>
        <v>18.041256249999989</v>
      </c>
      <c r="V83" s="23">
        <f t="shared" si="13"/>
        <v>0.16762036306235195</v>
      </c>
    </row>
    <row r="84" spans="1:22" x14ac:dyDescent="0.25">
      <c r="A84" s="4"/>
      <c r="B84" s="4" t="s">
        <v>13</v>
      </c>
      <c r="C84" s="5">
        <v>15.81</v>
      </c>
      <c r="D84" s="4">
        <v>83</v>
      </c>
      <c r="E84" s="9">
        <v>11</v>
      </c>
      <c r="F84" s="9" t="str">
        <f t="shared" si="8"/>
        <v/>
      </c>
      <c r="G84" s="9" t="str">
        <f t="shared" si="9"/>
        <v/>
      </c>
      <c r="H84" s="9" t="str">
        <f t="shared" si="9"/>
        <v/>
      </c>
      <c r="I84" s="9" t="str">
        <f t="shared" si="9"/>
        <v/>
      </c>
      <c r="J84" s="9" t="str">
        <f t="shared" si="9"/>
        <v/>
      </c>
      <c r="K84" s="9" t="str">
        <f t="shared" si="9"/>
        <v/>
      </c>
      <c r="L84" s="9" t="str">
        <f t="shared" si="9"/>
        <v/>
      </c>
      <c r="M84" s="9" t="str">
        <f t="shared" si="9"/>
        <v/>
      </c>
      <c r="N84" s="9" t="str">
        <f t="shared" si="9"/>
        <v/>
      </c>
      <c r="O84" s="9" t="str">
        <f t="shared" si="9"/>
        <v/>
      </c>
      <c r="P84" s="9">
        <f t="shared" si="9"/>
        <v>15.81</v>
      </c>
      <c r="Q84" s="9" t="str">
        <f t="shared" si="9"/>
        <v/>
      </c>
      <c r="R84" s="22">
        <v>23.73</v>
      </c>
      <c r="S84" s="23">
        <f t="shared" si="10"/>
        <v>-7.92</v>
      </c>
      <c r="T84" s="23">
        <f t="shared" si="11"/>
        <v>7.92</v>
      </c>
      <c r="U84" s="23">
        <f t="shared" si="12"/>
        <v>62.726399999999998</v>
      </c>
      <c r="V84" s="23">
        <f t="shared" si="13"/>
        <v>0.50094876660341559</v>
      </c>
    </row>
    <row r="85" spans="1:22" x14ac:dyDescent="0.25">
      <c r="A85" s="4"/>
      <c r="B85" s="4" t="s">
        <v>14</v>
      </c>
      <c r="C85" s="5">
        <v>48.91</v>
      </c>
      <c r="D85" s="4">
        <v>84</v>
      </c>
      <c r="E85" s="9">
        <v>12</v>
      </c>
      <c r="F85" s="9" t="str">
        <f t="shared" si="8"/>
        <v/>
      </c>
      <c r="G85" s="9" t="str">
        <f t="shared" si="9"/>
        <v/>
      </c>
      <c r="H85" s="9" t="str">
        <f t="shared" si="9"/>
        <v/>
      </c>
      <c r="I85" s="9" t="str">
        <f t="shared" si="9"/>
        <v/>
      </c>
      <c r="J85" s="9" t="str">
        <f t="shared" si="9"/>
        <v/>
      </c>
      <c r="K85" s="9" t="str">
        <f t="shared" si="9"/>
        <v/>
      </c>
      <c r="L85" s="9" t="str">
        <f t="shared" si="9"/>
        <v/>
      </c>
      <c r="M85" s="9" t="str">
        <f t="shared" si="9"/>
        <v/>
      </c>
      <c r="N85" s="9" t="str">
        <f t="shared" si="9"/>
        <v/>
      </c>
      <c r="O85" s="9" t="str">
        <f t="shared" si="9"/>
        <v/>
      </c>
      <c r="P85" s="9" t="str">
        <f t="shared" si="9"/>
        <v/>
      </c>
      <c r="Q85" s="9">
        <f t="shared" si="9"/>
        <v>48.91</v>
      </c>
      <c r="R85" s="22">
        <v>41.655000000000001</v>
      </c>
      <c r="S85" s="23">
        <f t="shared" si="10"/>
        <v>7.2549999999999955</v>
      </c>
      <c r="T85" s="23">
        <f t="shared" si="11"/>
        <v>7.2549999999999955</v>
      </c>
      <c r="U85" s="23">
        <f t="shared" si="12"/>
        <v>52.635024999999935</v>
      </c>
      <c r="V85" s="23">
        <f t="shared" si="13"/>
        <v>0.14833367409527695</v>
      </c>
    </row>
    <row r="86" spans="1:22" x14ac:dyDescent="0.25">
      <c r="A86" s="4">
        <v>2017</v>
      </c>
      <c r="B86" s="4" t="s">
        <v>3</v>
      </c>
      <c r="C86" s="5">
        <v>20.52</v>
      </c>
      <c r="D86" s="4">
        <v>85</v>
      </c>
      <c r="E86" s="9">
        <v>1</v>
      </c>
      <c r="F86" s="9">
        <f t="shared" si="8"/>
        <v>20.52</v>
      </c>
      <c r="G86" s="9" t="str">
        <f t="shared" si="9"/>
        <v/>
      </c>
      <c r="H86" s="9" t="str">
        <f t="shared" si="9"/>
        <v/>
      </c>
      <c r="I86" s="9" t="str">
        <f t="shared" si="9"/>
        <v/>
      </c>
      <c r="J86" s="9" t="str">
        <f t="shared" si="9"/>
        <v/>
      </c>
      <c r="K86" s="9" t="str">
        <f t="shared" si="9"/>
        <v/>
      </c>
      <c r="L86" s="9" t="str">
        <f t="shared" si="9"/>
        <v/>
      </c>
      <c r="M86" s="9" t="str">
        <f t="shared" ref="G86:Q97" si="14">IF(M$1=$E86,$C86,"")</f>
        <v/>
      </c>
      <c r="N86" s="9" t="str">
        <f t="shared" si="14"/>
        <v/>
      </c>
      <c r="O86" s="9" t="str">
        <f t="shared" si="14"/>
        <v/>
      </c>
      <c r="P86" s="9" t="str">
        <f t="shared" si="14"/>
        <v/>
      </c>
      <c r="Q86" s="9" t="str">
        <f t="shared" si="14"/>
        <v/>
      </c>
      <c r="R86" s="22">
        <v>22.718750000000004</v>
      </c>
      <c r="S86" s="23">
        <f t="shared" si="10"/>
        <v>-2.198750000000004</v>
      </c>
      <c r="T86" s="23">
        <f t="shared" si="11"/>
        <v>2.198750000000004</v>
      </c>
      <c r="U86" s="23">
        <f t="shared" si="12"/>
        <v>4.8345015625000176</v>
      </c>
      <c r="V86" s="23">
        <f t="shared" si="13"/>
        <v>0.10715155945419123</v>
      </c>
    </row>
    <row r="87" spans="1:22" x14ac:dyDescent="0.25">
      <c r="A87" s="4"/>
      <c r="B87" s="4" t="s">
        <v>4</v>
      </c>
      <c r="C87" s="5">
        <v>24.95</v>
      </c>
      <c r="D87" s="4">
        <v>86</v>
      </c>
      <c r="E87" s="9">
        <v>2</v>
      </c>
      <c r="F87" s="9" t="str">
        <f t="shared" si="8"/>
        <v/>
      </c>
      <c r="G87" s="9">
        <f t="shared" si="14"/>
        <v>24.95</v>
      </c>
      <c r="H87" s="9" t="str">
        <f t="shared" si="14"/>
        <v/>
      </c>
      <c r="I87" s="9" t="str">
        <f t="shared" si="14"/>
        <v/>
      </c>
      <c r="J87" s="9" t="str">
        <f t="shared" si="14"/>
        <v/>
      </c>
      <c r="K87" s="9" t="str">
        <f t="shared" si="14"/>
        <v/>
      </c>
      <c r="L87" s="9" t="str">
        <f t="shared" si="14"/>
        <v/>
      </c>
      <c r="M87" s="9" t="str">
        <f t="shared" si="14"/>
        <v/>
      </c>
      <c r="N87" s="9" t="str">
        <f t="shared" si="14"/>
        <v/>
      </c>
      <c r="O87" s="9" t="str">
        <f t="shared" si="14"/>
        <v/>
      </c>
      <c r="P87" s="9" t="str">
        <f t="shared" si="14"/>
        <v/>
      </c>
      <c r="Q87" s="9" t="str">
        <f t="shared" si="14"/>
        <v/>
      </c>
      <c r="R87" s="22">
        <v>20.129999999999995</v>
      </c>
      <c r="S87" s="23">
        <f t="shared" si="10"/>
        <v>4.8200000000000038</v>
      </c>
      <c r="T87" s="23">
        <f t="shared" si="11"/>
        <v>4.8200000000000038</v>
      </c>
      <c r="U87" s="23">
        <f t="shared" si="12"/>
        <v>23.232400000000037</v>
      </c>
      <c r="V87" s="23">
        <f t="shared" si="13"/>
        <v>0.19318637274549114</v>
      </c>
    </row>
    <row r="88" spans="1:22" x14ac:dyDescent="0.25">
      <c r="A88" s="4"/>
      <c r="B88" s="4" t="s">
        <v>5</v>
      </c>
      <c r="C88" s="5">
        <v>19.149999999999999</v>
      </c>
      <c r="D88" s="4">
        <v>87</v>
      </c>
      <c r="E88" s="9">
        <v>3</v>
      </c>
      <c r="F88" s="9" t="str">
        <f t="shared" si="8"/>
        <v/>
      </c>
      <c r="G88" s="9" t="str">
        <f t="shared" si="14"/>
        <v/>
      </c>
      <c r="H88" s="9">
        <f t="shared" si="14"/>
        <v>19.149999999999999</v>
      </c>
      <c r="I88" s="9" t="str">
        <f t="shared" si="14"/>
        <v/>
      </c>
      <c r="J88" s="9" t="str">
        <f t="shared" si="14"/>
        <v/>
      </c>
      <c r="K88" s="9" t="str">
        <f t="shared" si="14"/>
        <v/>
      </c>
      <c r="L88" s="9" t="str">
        <f t="shared" si="14"/>
        <v/>
      </c>
      <c r="M88" s="9" t="str">
        <f t="shared" si="14"/>
        <v/>
      </c>
      <c r="N88" s="9" t="str">
        <f t="shared" si="14"/>
        <v/>
      </c>
      <c r="O88" s="9" t="str">
        <f t="shared" si="14"/>
        <v/>
      </c>
      <c r="P88" s="9" t="str">
        <f t="shared" si="14"/>
        <v/>
      </c>
      <c r="Q88" s="9" t="str">
        <f t="shared" si="14"/>
        <v/>
      </c>
      <c r="R88" s="22">
        <v>12.96125</v>
      </c>
      <c r="S88" s="23">
        <f t="shared" si="10"/>
        <v>6.1887499999999989</v>
      </c>
      <c r="T88" s="23">
        <f t="shared" si="11"/>
        <v>6.1887499999999989</v>
      </c>
      <c r="U88" s="23">
        <f t="shared" si="12"/>
        <v>38.300626562499986</v>
      </c>
      <c r="V88" s="23">
        <f t="shared" si="13"/>
        <v>0.3231723237597911</v>
      </c>
    </row>
    <row r="89" spans="1:22" x14ac:dyDescent="0.25">
      <c r="A89" s="4"/>
      <c r="B89" s="4" t="s">
        <v>6</v>
      </c>
      <c r="C89" s="5">
        <v>39.96</v>
      </c>
      <c r="D89" s="4">
        <v>88</v>
      </c>
      <c r="E89" s="9">
        <v>4</v>
      </c>
      <c r="F89" s="9" t="str">
        <f t="shared" si="8"/>
        <v/>
      </c>
      <c r="G89" s="9" t="str">
        <f t="shared" si="14"/>
        <v/>
      </c>
      <c r="H89" s="9" t="str">
        <f t="shared" si="14"/>
        <v/>
      </c>
      <c r="I89" s="9">
        <f t="shared" si="14"/>
        <v>39.96</v>
      </c>
      <c r="J89" s="9" t="str">
        <f t="shared" si="14"/>
        <v/>
      </c>
      <c r="K89" s="9" t="str">
        <f t="shared" si="14"/>
        <v/>
      </c>
      <c r="L89" s="9" t="str">
        <f t="shared" si="14"/>
        <v/>
      </c>
      <c r="M89" s="9" t="str">
        <f t="shared" si="14"/>
        <v/>
      </c>
      <c r="N89" s="9" t="str">
        <f t="shared" si="14"/>
        <v/>
      </c>
      <c r="O89" s="9" t="str">
        <f t="shared" si="14"/>
        <v/>
      </c>
      <c r="P89" s="9" t="str">
        <f t="shared" si="14"/>
        <v/>
      </c>
      <c r="Q89" s="9" t="str">
        <f t="shared" si="14"/>
        <v/>
      </c>
      <c r="R89" s="22">
        <v>21.638750000000002</v>
      </c>
      <c r="S89" s="23">
        <f t="shared" si="10"/>
        <v>18.321249999999999</v>
      </c>
      <c r="T89" s="23">
        <f t="shared" si="11"/>
        <v>18.321249999999999</v>
      </c>
      <c r="U89" s="23">
        <f t="shared" si="12"/>
        <v>335.66820156249997</v>
      </c>
      <c r="V89" s="23">
        <f t="shared" si="13"/>
        <v>0.45848973973973972</v>
      </c>
    </row>
    <row r="90" spans="1:22" x14ac:dyDescent="0.25">
      <c r="A90" s="4"/>
      <c r="B90" s="4" t="s">
        <v>7</v>
      </c>
      <c r="C90" s="5">
        <v>19.82</v>
      </c>
      <c r="D90" s="4">
        <v>89</v>
      </c>
      <c r="E90" s="9">
        <v>5</v>
      </c>
      <c r="F90" s="9" t="str">
        <f t="shared" si="8"/>
        <v/>
      </c>
      <c r="G90" s="9" t="str">
        <f t="shared" si="14"/>
        <v/>
      </c>
      <c r="H90" s="9" t="str">
        <f t="shared" si="14"/>
        <v/>
      </c>
      <c r="I90" s="9" t="str">
        <f t="shared" si="14"/>
        <v/>
      </c>
      <c r="J90" s="9">
        <f t="shared" si="14"/>
        <v>19.82</v>
      </c>
      <c r="K90" s="9" t="str">
        <f t="shared" si="14"/>
        <v/>
      </c>
      <c r="L90" s="9" t="str">
        <f t="shared" si="14"/>
        <v/>
      </c>
      <c r="M90" s="9" t="str">
        <f t="shared" si="14"/>
        <v/>
      </c>
      <c r="N90" s="9" t="str">
        <f t="shared" si="14"/>
        <v/>
      </c>
      <c r="O90" s="9" t="str">
        <f t="shared" si="14"/>
        <v/>
      </c>
      <c r="P90" s="9" t="str">
        <f t="shared" si="14"/>
        <v/>
      </c>
      <c r="Q90" s="9" t="str">
        <f t="shared" si="14"/>
        <v/>
      </c>
      <c r="R90" s="22">
        <v>12.344999999999999</v>
      </c>
      <c r="S90" s="23">
        <f t="shared" si="10"/>
        <v>7.4750000000000014</v>
      </c>
      <c r="T90" s="23">
        <f t="shared" si="11"/>
        <v>7.4750000000000014</v>
      </c>
      <c r="U90" s="23">
        <f t="shared" si="12"/>
        <v>55.875625000000021</v>
      </c>
      <c r="V90" s="23">
        <f t="shared" si="13"/>
        <v>0.37714429868819382</v>
      </c>
    </row>
    <row r="91" spans="1:22" x14ac:dyDescent="0.25">
      <c r="A91" s="4"/>
      <c r="B91" s="4" t="s">
        <v>8</v>
      </c>
      <c r="C91" s="5">
        <v>23.65</v>
      </c>
      <c r="D91" s="4">
        <v>90</v>
      </c>
      <c r="E91" s="9">
        <v>6</v>
      </c>
      <c r="F91" s="9" t="str">
        <f t="shared" si="8"/>
        <v/>
      </c>
      <c r="G91" s="9" t="str">
        <f t="shared" si="14"/>
        <v/>
      </c>
      <c r="H91" s="9" t="str">
        <f t="shared" si="14"/>
        <v/>
      </c>
      <c r="I91" s="9" t="str">
        <f t="shared" si="14"/>
        <v/>
      </c>
      <c r="J91" s="9" t="str">
        <f t="shared" si="14"/>
        <v/>
      </c>
      <c r="K91" s="9">
        <f t="shared" si="14"/>
        <v>23.65</v>
      </c>
      <c r="L91" s="9" t="str">
        <f t="shared" si="14"/>
        <v/>
      </c>
      <c r="M91" s="9" t="str">
        <f t="shared" si="14"/>
        <v/>
      </c>
      <c r="N91" s="9" t="str">
        <f t="shared" si="14"/>
        <v/>
      </c>
      <c r="O91" s="9" t="str">
        <f t="shared" si="14"/>
        <v/>
      </c>
      <c r="P91" s="9" t="str">
        <f t="shared" si="14"/>
        <v/>
      </c>
      <c r="Q91" s="9" t="str">
        <f t="shared" si="14"/>
        <v/>
      </c>
      <c r="R91" s="22">
        <v>16.353749999999998</v>
      </c>
      <c r="S91" s="23">
        <f t="shared" si="10"/>
        <v>7.2962500000000006</v>
      </c>
      <c r="T91" s="23">
        <f t="shared" si="11"/>
        <v>7.2962500000000006</v>
      </c>
      <c r="U91" s="23">
        <f t="shared" si="12"/>
        <v>53.235264062500008</v>
      </c>
      <c r="V91" s="23">
        <f t="shared" si="13"/>
        <v>0.30850951374207192</v>
      </c>
    </row>
    <row r="92" spans="1:22" x14ac:dyDescent="0.25">
      <c r="A92" s="4"/>
      <c r="B92" s="4" t="s">
        <v>9</v>
      </c>
      <c r="C92" s="5">
        <v>32.32</v>
      </c>
      <c r="D92" s="4">
        <v>91</v>
      </c>
      <c r="E92" s="9">
        <v>7</v>
      </c>
      <c r="F92" s="9" t="str">
        <f t="shared" si="8"/>
        <v/>
      </c>
      <c r="G92" s="9" t="str">
        <f t="shared" si="14"/>
        <v/>
      </c>
      <c r="H92" s="9" t="str">
        <f t="shared" si="14"/>
        <v/>
      </c>
      <c r="I92" s="9" t="str">
        <f t="shared" si="14"/>
        <v/>
      </c>
      <c r="J92" s="9" t="str">
        <f t="shared" si="14"/>
        <v/>
      </c>
      <c r="K92" s="9" t="str">
        <f t="shared" si="14"/>
        <v/>
      </c>
      <c r="L92" s="9">
        <f t="shared" si="14"/>
        <v>32.32</v>
      </c>
      <c r="M92" s="9" t="str">
        <f t="shared" si="14"/>
        <v/>
      </c>
      <c r="N92" s="9" t="str">
        <f t="shared" si="14"/>
        <v/>
      </c>
      <c r="O92" s="9" t="str">
        <f t="shared" si="14"/>
        <v/>
      </c>
      <c r="P92" s="9" t="str">
        <f t="shared" si="14"/>
        <v/>
      </c>
      <c r="Q92" s="9" t="str">
        <f t="shared" si="14"/>
        <v/>
      </c>
      <c r="R92" s="22">
        <v>22.55875</v>
      </c>
      <c r="S92" s="23">
        <f t="shared" si="10"/>
        <v>9.7612500000000004</v>
      </c>
      <c r="T92" s="23">
        <f t="shared" si="11"/>
        <v>9.7612500000000004</v>
      </c>
      <c r="U92" s="23">
        <f t="shared" si="12"/>
        <v>95.282001562500014</v>
      </c>
      <c r="V92" s="23">
        <f t="shared" si="13"/>
        <v>0.30201887376237624</v>
      </c>
    </row>
    <row r="93" spans="1:22" x14ac:dyDescent="0.25">
      <c r="A93" s="4"/>
      <c r="B93" s="4" t="s">
        <v>10</v>
      </c>
      <c r="C93" s="5">
        <v>91.11</v>
      </c>
      <c r="D93" s="4">
        <v>92</v>
      </c>
      <c r="E93" s="9">
        <v>8</v>
      </c>
      <c r="F93" s="9" t="str">
        <f t="shared" si="8"/>
        <v/>
      </c>
      <c r="G93" s="9" t="str">
        <f t="shared" si="14"/>
        <v/>
      </c>
      <c r="H93" s="9" t="str">
        <f t="shared" si="14"/>
        <v/>
      </c>
      <c r="I93" s="9" t="str">
        <f t="shared" si="14"/>
        <v/>
      </c>
      <c r="J93" s="9" t="str">
        <f t="shared" si="14"/>
        <v/>
      </c>
      <c r="K93" s="9" t="str">
        <f t="shared" si="14"/>
        <v/>
      </c>
      <c r="L93" s="9" t="str">
        <f t="shared" si="14"/>
        <v/>
      </c>
      <c r="M93" s="9">
        <f t="shared" si="14"/>
        <v>91.11</v>
      </c>
      <c r="N93" s="9" t="str">
        <f t="shared" si="14"/>
        <v/>
      </c>
      <c r="O93" s="9" t="str">
        <f t="shared" si="14"/>
        <v/>
      </c>
      <c r="P93" s="9" t="str">
        <f t="shared" si="14"/>
        <v/>
      </c>
      <c r="Q93" s="9" t="str">
        <f t="shared" si="14"/>
        <v/>
      </c>
      <c r="R93" s="22">
        <v>83.517499999999998</v>
      </c>
      <c r="S93" s="23">
        <f t="shared" si="10"/>
        <v>7.5925000000000011</v>
      </c>
      <c r="T93" s="23">
        <f t="shared" si="11"/>
        <v>7.5925000000000011</v>
      </c>
      <c r="U93" s="23">
        <f t="shared" si="12"/>
        <v>57.646056250000015</v>
      </c>
      <c r="V93" s="23">
        <f t="shared" si="13"/>
        <v>8.3333333333333343E-2</v>
      </c>
    </row>
    <row r="94" spans="1:22" x14ac:dyDescent="0.25">
      <c r="A94" s="4"/>
      <c r="B94" s="4" t="s">
        <v>11</v>
      </c>
      <c r="C94" s="5">
        <v>43.98</v>
      </c>
      <c r="D94" s="4">
        <v>93</v>
      </c>
      <c r="E94" s="9">
        <v>9</v>
      </c>
      <c r="F94" s="9" t="str">
        <f t="shared" si="8"/>
        <v/>
      </c>
      <c r="G94" s="9" t="str">
        <f t="shared" si="14"/>
        <v/>
      </c>
      <c r="H94" s="9" t="str">
        <f t="shared" si="14"/>
        <v/>
      </c>
      <c r="I94" s="9" t="str">
        <f t="shared" si="14"/>
        <v/>
      </c>
      <c r="J94" s="9" t="str">
        <f t="shared" si="14"/>
        <v/>
      </c>
      <c r="K94" s="9" t="str">
        <f t="shared" si="14"/>
        <v/>
      </c>
      <c r="L94" s="9" t="str">
        <f t="shared" si="14"/>
        <v/>
      </c>
      <c r="M94" s="9" t="str">
        <f t="shared" si="14"/>
        <v/>
      </c>
      <c r="N94" s="9">
        <f t="shared" si="14"/>
        <v>43.98</v>
      </c>
      <c r="O94" s="9" t="str">
        <f t="shared" si="14"/>
        <v/>
      </c>
      <c r="P94" s="9" t="str">
        <f t="shared" si="14"/>
        <v/>
      </c>
      <c r="Q94" s="9" t="str">
        <f t="shared" si="14"/>
        <v/>
      </c>
      <c r="R94" s="22">
        <v>23.202500000000001</v>
      </c>
      <c r="S94" s="23">
        <f t="shared" si="10"/>
        <v>20.777499999999996</v>
      </c>
      <c r="T94" s="23">
        <f t="shared" si="11"/>
        <v>20.777499999999996</v>
      </c>
      <c r="U94" s="23">
        <f t="shared" si="12"/>
        <v>431.70450624999984</v>
      </c>
      <c r="V94" s="23">
        <f t="shared" si="13"/>
        <v>0.47243065029558884</v>
      </c>
    </row>
    <row r="95" spans="1:22" x14ac:dyDescent="0.25">
      <c r="A95" s="4"/>
      <c r="B95" s="4" t="s">
        <v>12</v>
      </c>
      <c r="C95" s="5">
        <v>40.78</v>
      </c>
      <c r="D95" s="4">
        <v>94</v>
      </c>
      <c r="E95" s="9">
        <v>10</v>
      </c>
      <c r="F95" s="9" t="str">
        <f t="shared" si="8"/>
        <v/>
      </c>
      <c r="G95" s="9" t="str">
        <f t="shared" si="14"/>
        <v/>
      </c>
      <c r="H95" s="9" t="str">
        <f t="shared" si="14"/>
        <v/>
      </c>
      <c r="I95" s="9" t="str">
        <f t="shared" si="14"/>
        <v/>
      </c>
      <c r="J95" s="9" t="str">
        <f t="shared" si="14"/>
        <v/>
      </c>
      <c r="K95" s="9" t="str">
        <f t="shared" si="14"/>
        <v/>
      </c>
      <c r="L95" s="9" t="str">
        <f t="shared" si="14"/>
        <v/>
      </c>
      <c r="M95" s="9" t="str">
        <f t="shared" si="14"/>
        <v/>
      </c>
      <c r="N95" s="9" t="str">
        <f t="shared" si="14"/>
        <v/>
      </c>
      <c r="O95" s="9">
        <f t="shared" si="14"/>
        <v>40.78</v>
      </c>
      <c r="P95" s="9" t="str">
        <f t="shared" si="14"/>
        <v/>
      </c>
      <c r="Q95" s="9" t="str">
        <f t="shared" si="14"/>
        <v/>
      </c>
      <c r="R95" s="22">
        <v>21.092500000000001</v>
      </c>
      <c r="S95" s="23">
        <f t="shared" si="10"/>
        <v>19.6875</v>
      </c>
      <c r="T95" s="23">
        <f t="shared" si="11"/>
        <v>19.6875</v>
      </c>
      <c r="U95" s="23">
        <f t="shared" si="12"/>
        <v>387.59765625</v>
      </c>
      <c r="V95" s="23">
        <f t="shared" si="13"/>
        <v>0.48277341834232468</v>
      </c>
    </row>
    <row r="96" spans="1:22" x14ac:dyDescent="0.25">
      <c r="A96" s="4"/>
      <c r="B96" s="4" t="s">
        <v>13</v>
      </c>
      <c r="C96" s="5">
        <v>40.19</v>
      </c>
      <c r="D96" s="4">
        <v>95</v>
      </c>
      <c r="E96" s="9">
        <v>11</v>
      </c>
      <c r="F96" s="9" t="str">
        <f t="shared" si="8"/>
        <v/>
      </c>
      <c r="G96" s="9" t="str">
        <f t="shared" si="14"/>
        <v/>
      </c>
      <c r="H96" s="9" t="str">
        <f t="shared" si="14"/>
        <v/>
      </c>
      <c r="I96" s="9" t="str">
        <f t="shared" si="14"/>
        <v/>
      </c>
      <c r="J96" s="9" t="str">
        <f t="shared" si="14"/>
        <v/>
      </c>
      <c r="K96" s="9" t="str">
        <f t="shared" si="14"/>
        <v/>
      </c>
      <c r="L96" s="9" t="str">
        <f t="shared" si="14"/>
        <v/>
      </c>
      <c r="M96" s="9" t="str">
        <f t="shared" si="14"/>
        <v/>
      </c>
      <c r="N96" s="9" t="str">
        <f t="shared" si="14"/>
        <v/>
      </c>
      <c r="O96" s="9" t="str">
        <f t="shared" si="14"/>
        <v/>
      </c>
      <c r="P96" s="9">
        <f t="shared" si="14"/>
        <v>40.19</v>
      </c>
      <c r="Q96" s="9" t="str">
        <f t="shared" si="14"/>
        <v/>
      </c>
      <c r="R96" s="22">
        <v>23.73</v>
      </c>
      <c r="S96" s="23">
        <f t="shared" si="10"/>
        <v>16.459999999999997</v>
      </c>
      <c r="T96" s="23">
        <f t="shared" si="11"/>
        <v>16.459999999999997</v>
      </c>
      <c r="U96" s="23">
        <f t="shared" si="12"/>
        <v>270.93159999999989</v>
      </c>
      <c r="V96" s="23">
        <f t="shared" si="13"/>
        <v>0.40955461557601391</v>
      </c>
    </row>
    <row r="97" spans="1:85" x14ac:dyDescent="0.25">
      <c r="A97" s="4"/>
      <c r="B97" s="4" t="s">
        <v>14</v>
      </c>
      <c r="C97" s="5">
        <v>68.819999999999993</v>
      </c>
      <c r="D97" s="4">
        <v>96</v>
      </c>
      <c r="E97" s="9">
        <v>12</v>
      </c>
      <c r="F97" s="9" t="str">
        <f t="shared" si="8"/>
        <v/>
      </c>
      <c r="G97" s="9" t="str">
        <f t="shared" si="14"/>
        <v/>
      </c>
      <c r="H97" s="9" t="str">
        <f t="shared" si="14"/>
        <v/>
      </c>
      <c r="I97" s="9" t="str">
        <f t="shared" si="14"/>
        <v/>
      </c>
      <c r="J97" s="9" t="str">
        <f t="shared" si="14"/>
        <v/>
      </c>
      <c r="K97" s="9" t="str">
        <f t="shared" si="14"/>
        <v/>
      </c>
      <c r="L97" s="9" t="str">
        <f t="shared" si="14"/>
        <v/>
      </c>
      <c r="M97" s="9" t="str">
        <f t="shared" si="14"/>
        <v/>
      </c>
      <c r="N97" s="9" t="str">
        <f t="shared" si="14"/>
        <v/>
      </c>
      <c r="O97" s="9" t="str">
        <f t="shared" si="14"/>
        <v/>
      </c>
      <c r="P97" s="9" t="str">
        <f t="shared" si="14"/>
        <v/>
      </c>
      <c r="Q97" s="9">
        <f t="shared" si="14"/>
        <v>68.819999999999993</v>
      </c>
      <c r="R97" s="22">
        <v>41.655000000000001</v>
      </c>
      <c r="S97" s="23">
        <f t="shared" si="10"/>
        <v>27.164999999999992</v>
      </c>
      <c r="T97" s="23">
        <f t="shared" si="11"/>
        <v>27.164999999999992</v>
      </c>
      <c r="U97" s="23">
        <f t="shared" si="12"/>
        <v>737.93722499999956</v>
      </c>
      <c r="V97" s="23">
        <f t="shared" si="13"/>
        <v>0.39472537053182205</v>
      </c>
    </row>
    <row r="98" spans="1:85" ht="15.75" thickBot="1" x14ac:dyDescent="0.3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</row>
    <row r="99" spans="1:85" s="4" customFormat="1" x14ac:dyDescent="0.25">
      <c r="A99" s="6">
        <v>2018</v>
      </c>
      <c r="B99" s="6" t="s">
        <v>3</v>
      </c>
      <c r="C99" s="7">
        <v>35.770000000000003</v>
      </c>
      <c r="D99" s="6">
        <v>97</v>
      </c>
      <c r="E99" s="6">
        <v>1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>
        <v>22.718750000000004</v>
      </c>
      <c r="S99" s="20">
        <f t="shared" si="10"/>
        <v>13.05125</v>
      </c>
      <c r="T99" s="20">
        <f t="shared" si="11"/>
        <v>13.05125</v>
      </c>
      <c r="U99" s="20">
        <f t="shared" si="12"/>
        <v>170.33512656249999</v>
      </c>
      <c r="V99" s="20">
        <f t="shared" si="13"/>
        <v>0.36486580933743357</v>
      </c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</row>
    <row r="100" spans="1:85" s="4" customFormat="1" x14ac:dyDescent="0.25">
      <c r="A100" s="6"/>
      <c r="B100" s="6" t="s">
        <v>4</v>
      </c>
      <c r="C100" s="7">
        <v>33.26</v>
      </c>
      <c r="D100" s="6">
        <v>98</v>
      </c>
      <c r="E100" s="6">
        <v>2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>
        <v>20.129999999999995</v>
      </c>
      <c r="S100" s="20">
        <f t="shared" si="10"/>
        <v>13.130000000000003</v>
      </c>
      <c r="T100" s="20">
        <f t="shared" si="11"/>
        <v>13.130000000000003</v>
      </c>
      <c r="U100" s="20">
        <f t="shared" si="12"/>
        <v>172.39690000000007</v>
      </c>
      <c r="V100" s="20">
        <f t="shared" si="13"/>
        <v>0.39476849067949499</v>
      </c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</row>
    <row r="101" spans="1:85" s="4" customFormat="1" x14ac:dyDescent="0.25">
      <c r="A101" s="6"/>
      <c r="B101" s="6" t="s">
        <v>5</v>
      </c>
      <c r="C101" s="7">
        <v>41.72</v>
      </c>
      <c r="D101" s="6">
        <v>99</v>
      </c>
      <c r="E101" s="6">
        <v>3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>
        <v>12.96125</v>
      </c>
      <c r="S101" s="20">
        <f t="shared" si="10"/>
        <v>28.758749999999999</v>
      </c>
      <c r="T101" s="20">
        <f t="shared" si="11"/>
        <v>28.758749999999999</v>
      </c>
      <c r="U101" s="20">
        <f t="shared" si="12"/>
        <v>827.06570156249995</v>
      </c>
      <c r="V101" s="20">
        <f t="shared" si="13"/>
        <v>0.68932766059443906</v>
      </c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</row>
    <row r="102" spans="1:85" s="4" customFormat="1" x14ac:dyDescent="0.25">
      <c r="A102" s="6"/>
      <c r="B102" s="6" t="s">
        <v>6</v>
      </c>
      <c r="C102" s="7">
        <v>31.06</v>
      </c>
      <c r="D102" s="6">
        <v>100</v>
      </c>
      <c r="E102" s="6">
        <v>4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>
        <v>21.638750000000002</v>
      </c>
      <c r="S102" s="20">
        <f t="shared" si="10"/>
        <v>9.421249999999997</v>
      </c>
      <c r="T102" s="20">
        <f t="shared" si="11"/>
        <v>9.421249999999997</v>
      </c>
      <c r="U102" s="20">
        <f t="shared" si="12"/>
        <v>88.75995156249995</v>
      </c>
      <c r="V102" s="20">
        <f t="shared" si="13"/>
        <v>0.30332421120412095</v>
      </c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</row>
    <row r="103" spans="1:85" s="4" customFormat="1" x14ac:dyDescent="0.25">
      <c r="A103" s="6"/>
      <c r="B103" s="6" t="s">
        <v>7</v>
      </c>
      <c r="C103" s="7">
        <v>24.69</v>
      </c>
      <c r="D103" s="6">
        <v>101</v>
      </c>
      <c r="E103" s="6">
        <v>5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>
        <v>12.344999999999999</v>
      </c>
      <c r="S103" s="20">
        <f t="shared" si="10"/>
        <v>12.345000000000002</v>
      </c>
      <c r="T103" s="20">
        <f t="shared" si="11"/>
        <v>12.345000000000002</v>
      </c>
      <c r="U103" s="20">
        <f t="shared" si="12"/>
        <v>152.39902500000005</v>
      </c>
      <c r="V103" s="20">
        <f t="shared" si="13"/>
        <v>0.50000000000000011</v>
      </c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</row>
    <row r="104" spans="1:85" s="4" customFormat="1" x14ac:dyDescent="0.25">
      <c r="A104" s="6"/>
      <c r="B104" s="6" t="s">
        <v>8</v>
      </c>
      <c r="C104" s="7">
        <v>30.44</v>
      </c>
      <c r="D104" s="6">
        <v>102</v>
      </c>
      <c r="E104" s="6">
        <v>6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>
        <v>16.353749999999998</v>
      </c>
      <c r="S104" s="20">
        <f t="shared" si="10"/>
        <v>14.086250000000003</v>
      </c>
      <c r="T104" s="20">
        <f t="shared" si="11"/>
        <v>14.086250000000003</v>
      </c>
      <c r="U104" s="20">
        <f t="shared" si="12"/>
        <v>198.4224390625001</v>
      </c>
      <c r="V104" s="20">
        <f t="shared" si="13"/>
        <v>0.46275459921156381</v>
      </c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</row>
    <row r="105" spans="1:85" s="4" customFormat="1" x14ac:dyDescent="0.25">
      <c r="A105" s="6"/>
      <c r="B105" s="6" t="s">
        <v>9</v>
      </c>
      <c r="C105" s="7">
        <v>33.130000000000003</v>
      </c>
      <c r="D105" s="6">
        <v>103</v>
      </c>
      <c r="E105" s="6">
        <v>7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>
        <v>22.55875</v>
      </c>
      <c r="S105" s="20">
        <f t="shared" si="10"/>
        <v>10.571250000000003</v>
      </c>
      <c r="T105" s="20">
        <f t="shared" si="11"/>
        <v>10.571250000000003</v>
      </c>
      <c r="U105" s="20">
        <f t="shared" si="12"/>
        <v>111.75132656250005</v>
      </c>
      <c r="V105" s="20">
        <f t="shared" si="13"/>
        <v>0.31908391186236046</v>
      </c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</row>
    <row r="106" spans="1:85" x14ac:dyDescent="0.25">
      <c r="D106" s="1"/>
      <c r="E106" s="10" t="s">
        <v>17</v>
      </c>
      <c r="F106" s="11">
        <f>COUNT(F2:F97)</f>
        <v>8</v>
      </c>
      <c r="G106" s="11">
        <f t="shared" ref="G106:Q106" si="15">COUNT(G2:G97)</f>
        <v>8</v>
      </c>
      <c r="H106" s="11">
        <f t="shared" si="15"/>
        <v>8</v>
      </c>
      <c r="I106" s="11">
        <f t="shared" si="15"/>
        <v>8</v>
      </c>
      <c r="J106" s="11">
        <f t="shared" si="15"/>
        <v>8</v>
      </c>
      <c r="K106" s="11">
        <f t="shared" si="15"/>
        <v>8</v>
      </c>
      <c r="L106" s="11">
        <f t="shared" si="15"/>
        <v>8</v>
      </c>
      <c r="M106" s="11">
        <f t="shared" si="15"/>
        <v>8</v>
      </c>
      <c r="N106" s="11">
        <f t="shared" si="15"/>
        <v>8</v>
      </c>
      <c r="O106" s="11">
        <f t="shared" si="15"/>
        <v>8</v>
      </c>
      <c r="P106" s="11">
        <f t="shared" si="15"/>
        <v>8</v>
      </c>
      <c r="Q106" s="11">
        <f t="shared" si="15"/>
        <v>8</v>
      </c>
      <c r="S106" s="15"/>
      <c r="T106" s="15"/>
      <c r="U106" s="15"/>
      <c r="V106" s="15"/>
    </row>
    <row r="107" spans="1:85" ht="15.75" x14ac:dyDescent="0.25">
      <c r="D107" s="1"/>
      <c r="E107" s="10"/>
      <c r="F107" s="11">
        <f>SUM(F2:F97)</f>
        <v>181.75000000000003</v>
      </c>
      <c r="G107" s="11">
        <f t="shared" ref="G107:Q107" si="16">SUM(G2:G97)</f>
        <v>161.03999999999996</v>
      </c>
      <c r="H107" s="11">
        <f t="shared" si="16"/>
        <v>103.69</v>
      </c>
      <c r="I107" s="11">
        <f t="shared" si="16"/>
        <v>173.11</v>
      </c>
      <c r="J107" s="11">
        <f t="shared" si="16"/>
        <v>98.759999999999991</v>
      </c>
      <c r="K107" s="11">
        <f t="shared" si="16"/>
        <v>130.82999999999998</v>
      </c>
      <c r="L107" s="11">
        <f t="shared" si="16"/>
        <v>180.47</v>
      </c>
      <c r="M107" s="11">
        <f t="shared" si="16"/>
        <v>668.14</v>
      </c>
      <c r="N107" s="11">
        <f t="shared" si="16"/>
        <v>185.62</v>
      </c>
      <c r="O107" s="11">
        <f t="shared" si="16"/>
        <v>168.74</v>
      </c>
      <c r="P107" s="11">
        <f t="shared" si="16"/>
        <v>189.84</v>
      </c>
      <c r="Q107" s="11">
        <f t="shared" si="16"/>
        <v>333.24</v>
      </c>
      <c r="S107" s="15"/>
      <c r="T107" s="16" t="s">
        <v>35</v>
      </c>
      <c r="U107" s="16"/>
    </row>
    <row r="108" spans="1:85" ht="15.75" x14ac:dyDescent="0.25">
      <c r="E108" s="11"/>
      <c r="F108" s="12" t="s">
        <v>28</v>
      </c>
      <c r="G108" s="12" t="s">
        <v>29</v>
      </c>
      <c r="H108" s="12" t="s">
        <v>18</v>
      </c>
      <c r="I108" s="12" t="s">
        <v>19</v>
      </c>
      <c r="J108" s="12" t="s">
        <v>20</v>
      </c>
      <c r="K108" s="12" t="s">
        <v>21</v>
      </c>
      <c r="L108" s="12" t="s">
        <v>22</v>
      </c>
      <c r="M108" s="12" t="s">
        <v>23</v>
      </c>
      <c r="N108" s="12" t="s">
        <v>24</v>
      </c>
      <c r="O108" s="12" t="s">
        <v>25</v>
      </c>
      <c r="P108" s="12" t="s">
        <v>26</v>
      </c>
      <c r="Q108" s="12" t="s">
        <v>27</v>
      </c>
      <c r="S108" s="15"/>
      <c r="T108" s="17" t="s">
        <v>36</v>
      </c>
      <c r="U108" s="17" t="s">
        <v>37</v>
      </c>
      <c r="V108" s="17" t="s">
        <v>34</v>
      </c>
    </row>
    <row r="109" spans="1:85" x14ac:dyDescent="0.25">
      <c r="E109" s="11"/>
      <c r="F109" s="11">
        <f>F107/F106</f>
        <v>22.718750000000004</v>
      </c>
      <c r="G109" s="11">
        <f t="shared" ref="G109:Q109" si="17">G107/G106</f>
        <v>20.129999999999995</v>
      </c>
      <c r="H109" s="11">
        <f t="shared" si="17"/>
        <v>12.96125</v>
      </c>
      <c r="I109" s="11">
        <f t="shared" si="17"/>
        <v>21.638750000000002</v>
      </c>
      <c r="J109" s="11">
        <f t="shared" si="17"/>
        <v>12.344999999999999</v>
      </c>
      <c r="K109" s="11">
        <f t="shared" si="17"/>
        <v>16.353749999999998</v>
      </c>
      <c r="L109" s="11">
        <f t="shared" si="17"/>
        <v>22.55875</v>
      </c>
      <c r="M109" s="11">
        <f t="shared" si="17"/>
        <v>83.517499999999998</v>
      </c>
      <c r="N109" s="11">
        <f t="shared" si="17"/>
        <v>23.202500000000001</v>
      </c>
      <c r="O109" s="11">
        <f t="shared" si="17"/>
        <v>21.092500000000001</v>
      </c>
      <c r="P109" s="11">
        <f t="shared" si="17"/>
        <v>23.73</v>
      </c>
      <c r="Q109" s="11">
        <f t="shared" si="17"/>
        <v>41.655000000000001</v>
      </c>
      <c r="S109" s="15"/>
      <c r="T109" s="18">
        <f>AVERAGE(T2:T97)</f>
        <v>6.763463541666666</v>
      </c>
      <c r="U109" s="18">
        <f>AVERAGE(U2:U97)</f>
        <v>76.014708203124997</v>
      </c>
      <c r="V109" s="19">
        <f>AVERAGE(V2:V97)</f>
        <v>0.55884930950693279</v>
      </c>
      <c r="X109" s="25" t="s">
        <v>39</v>
      </c>
      <c r="Y109" s="25"/>
      <c r="Z109" s="25"/>
      <c r="AA109" s="25"/>
      <c r="AB109" s="25"/>
      <c r="AC109" s="25"/>
      <c r="AD109" s="25"/>
      <c r="AE109" s="25"/>
      <c r="AF109" s="25"/>
    </row>
    <row r="110" spans="1:85" x14ac:dyDescent="0.25">
      <c r="X110" s="25" t="s">
        <v>40</v>
      </c>
      <c r="Y110" s="25"/>
      <c r="Z110" s="25"/>
      <c r="AA110" s="25"/>
      <c r="AB110" s="25"/>
      <c r="AC110" s="25"/>
      <c r="AD110" s="25"/>
      <c r="AE110" s="25"/>
      <c r="AF110" s="25"/>
    </row>
    <row r="111" spans="1:85" ht="15.75" x14ac:dyDescent="0.25">
      <c r="T111" s="16" t="s">
        <v>38</v>
      </c>
      <c r="U111" s="16"/>
    </row>
    <row r="112" spans="1:85" ht="15.75" x14ac:dyDescent="0.25">
      <c r="T112" s="17" t="s">
        <v>36</v>
      </c>
      <c r="U112" s="17" t="s">
        <v>37</v>
      </c>
      <c r="V112" s="17" t="s">
        <v>34</v>
      </c>
    </row>
    <row r="113" spans="20:22" x14ac:dyDescent="0.25">
      <c r="T113" s="18">
        <f>AVERAGE(T99:T105)</f>
        <v>14.480535714285717</v>
      </c>
      <c r="U113" s="18">
        <f>AVERAGE(U99:U105)</f>
        <v>245.87578147321432</v>
      </c>
      <c r="V113" s="19">
        <f>AVERAGE(V99:V105)</f>
        <v>0.43344638326991614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opLeftCell="A94" workbookViewId="0">
      <selection activeCell="O124" sqref="O124"/>
    </sheetView>
  </sheetViews>
  <sheetFormatPr defaultColWidth="9.140625" defaultRowHeight="12.75" x14ac:dyDescent="0.2"/>
  <cols>
    <col min="1" max="1" width="9.140625" style="37"/>
    <col min="2" max="5" width="9" style="37" customWidth="1"/>
    <col min="6" max="13" width="9.140625" style="37"/>
    <col min="14" max="14" width="14.7109375" style="37" bestFit="1" customWidth="1"/>
    <col min="15" max="15" width="11.42578125" style="37" bestFit="1" customWidth="1"/>
    <col min="16" max="16384" width="9.140625" style="37"/>
  </cols>
  <sheetData>
    <row r="1" spans="1:15" x14ac:dyDescent="0.2">
      <c r="A1" s="38"/>
      <c r="B1" s="53" t="s">
        <v>65</v>
      </c>
      <c r="C1" s="56">
        <v>0.1</v>
      </c>
      <c r="D1" s="53" t="s">
        <v>57</v>
      </c>
      <c r="E1" s="51">
        <f>H1</f>
        <v>17.836666666666666</v>
      </c>
      <c r="F1" s="59" t="s">
        <v>59</v>
      </c>
      <c r="G1" s="60"/>
      <c r="H1" s="56">
        <f>AVERAGE(D18:D29)</f>
        <v>17.836666666666666</v>
      </c>
      <c r="I1" s="38"/>
      <c r="J1" s="38"/>
      <c r="K1" s="38"/>
      <c r="L1" s="38"/>
    </row>
    <row r="2" spans="1:15" ht="13.5" thickBot="1" x14ac:dyDescent="0.25">
      <c r="A2" s="38"/>
      <c r="B2" s="55" t="s">
        <v>66</v>
      </c>
      <c r="C2" s="57">
        <v>0.1</v>
      </c>
      <c r="D2" s="54" t="s">
        <v>58</v>
      </c>
      <c r="E2" s="52">
        <f>(H2-H1)/12</f>
        <v>7.1736111111110709E-2</v>
      </c>
      <c r="F2" s="61" t="s">
        <v>60</v>
      </c>
      <c r="G2" s="62"/>
      <c r="H2" s="58">
        <f>AVERAGE(D30:D41)</f>
        <v>18.697499999999994</v>
      </c>
      <c r="I2" s="38"/>
      <c r="J2" s="38"/>
      <c r="K2" s="38"/>
      <c r="L2" s="38"/>
    </row>
    <row r="3" spans="1:15" ht="13.5" thickBot="1" x14ac:dyDescent="0.25">
      <c r="A3" s="38"/>
      <c r="B3" s="54" t="s">
        <v>67</v>
      </c>
      <c r="C3" s="58">
        <v>0.1</v>
      </c>
      <c r="D3" s="38"/>
      <c r="E3" s="38"/>
      <c r="F3" s="38"/>
      <c r="G3" s="38"/>
      <c r="H3" s="38"/>
      <c r="I3" s="38"/>
      <c r="J3" s="38"/>
      <c r="K3" s="38"/>
      <c r="L3" s="38"/>
    </row>
    <row r="4" spans="1:15" x14ac:dyDescent="0.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5" ht="15.75" thickBot="1" x14ac:dyDescent="0.3">
      <c r="A5" s="41" t="s">
        <v>15</v>
      </c>
      <c r="B5" s="41" t="s">
        <v>0</v>
      </c>
      <c r="C5" s="41" t="s">
        <v>1</v>
      </c>
      <c r="D5" s="41" t="s">
        <v>2</v>
      </c>
      <c r="E5" s="41" t="s">
        <v>62</v>
      </c>
      <c r="F5" s="41" t="s">
        <v>63</v>
      </c>
      <c r="G5" s="41" t="s">
        <v>64</v>
      </c>
      <c r="H5" s="41" t="s">
        <v>61</v>
      </c>
      <c r="I5" s="41" t="s">
        <v>31</v>
      </c>
      <c r="J5" s="41" t="s">
        <v>32</v>
      </c>
      <c r="K5" s="41" t="s">
        <v>33</v>
      </c>
      <c r="L5" s="41" t="s">
        <v>34</v>
      </c>
      <c r="N5"/>
      <c r="O5"/>
    </row>
    <row r="6" spans="1:15" ht="15" x14ac:dyDescent="0.25">
      <c r="A6" s="42">
        <v>0</v>
      </c>
      <c r="B6" s="42"/>
      <c r="C6" s="42"/>
      <c r="D6" s="42"/>
      <c r="E6" s="43"/>
      <c r="F6" s="43"/>
      <c r="G6" s="43">
        <f t="shared" ref="G6:G17" si="0">D18-$E$1</f>
        <v>3.5833333333333357</v>
      </c>
      <c r="H6" s="45"/>
      <c r="I6" s="45"/>
      <c r="J6" s="45"/>
      <c r="K6" s="45"/>
      <c r="L6" s="45"/>
      <c r="N6"/>
      <c r="O6"/>
    </row>
    <row r="7" spans="1:15" ht="15" x14ac:dyDescent="0.25">
      <c r="A7" s="42">
        <v>0</v>
      </c>
      <c r="B7" s="42"/>
      <c r="C7" s="42"/>
      <c r="D7" s="42"/>
      <c r="E7" s="43"/>
      <c r="F7" s="43"/>
      <c r="G7" s="43">
        <f t="shared" si="0"/>
        <v>-6.3566666666666656</v>
      </c>
      <c r="H7" s="45"/>
      <c r="I7" s="45"/>
      <c r="J7" s="45"/>
      <c r="K7" s="45"/>
      <c r="L7" s="45"/>
      <c r="N7"/>
      <c r="O7"/>
    </row>
    <row r="8" spans="1:15" ht="15" x14ac:dyDescent="0.25">
      <c r="A8" s="42">
        <v>0</v>
      </c>
      <c r="B8" s="42"/>
      <c r="C8" s="42"/>
      <c r="D8" s="42"/>
      <c r="E8" s="43"/>
      <c r="F8" s="43"/>
      <c r="G8" s="43">
        <f t="shared" si="0"/>
        <v>-11.896666666666665</v>
      </c>
      <c r="H8" s="45"/>
      <c r="I8" s="45"/>
      <c r="J8" s="45"/>
      <c r="K8" s="45"/>
      <c r="L8" s="45"/>
      <c r="N8"/>
      <c r="O8"/>
    </row>
    <row r="9" spans="1:15" ht="15" x14ac:dyDescent="0.25">
      <c r="A9" s="42">
        <v>0</v>
      </c>
      <c r="B9" s="42"/>
      <c r="C9" s="42"/>
      <c r="D9" s="42"/>
      <c r="E9" s="43"/>
      <c r="F9" s="43"/>
      <c r="G9" s="43">
        <f t="shared" si="0"/>
        <v>-9.6366666666666667</v>
      </c>
      <c r="H9" s="45"/>
      <c r="I9" s="45"/>
      <c r="J9" s="45"/>
      <c r="K9" s="45"/>
      <c r="L9" s="45"/>
      <c r="N9"/>
      <c r="O9"/>
    </row>
    <row r="10" spans="1:15" ht="15" x14ac:dyDescent="0.25">
      <c r="A10" s="42">
        <v>0</v>
      </c>
      <c r="B10" s="42"/>
      <c r="C10" s="42"/>
      <c r="D10" s="42"/>
      <c r="E10" s="43"/>
      <c r="F10" s="43"/>
      <c r="G10" s="43">
        <f t="shared" si="0"/>
        <v>-8.336666666666666</v>
      </c>
      <c r="H10" s="45"/>
      <c r="I10" s="45"/>
      <c r="J10" s="45"/>
      <c r="K10" s="45"/>
      <c r="L10" s="45"/>
      <c r="N10"/>
      <c r="O10"/>
    </row>
    <row r="11" spans="1:15" ht="15" x14ac:dyDescent="0.25">
      <c r="A11" s="42">
        <v>0</v>
      </c>
      <c r="B11" s="42"/>
      <c r="C11" s="42"/>
      <c r="D11" s="42"/>
      <c r="E11" s="43"/>
      <c r="F11" s="43"/>
      <c r="G11" s="43">
        <f t="shared" si="0"/>
        <v>-6.5766666666666662</v>
      </c>
      <c r="H11" s="45"/>
      <c r="I11" s="45"/>
      <c r="J11" s="45"/>
      <c r="K11" s="45"/>
      <c r="L11" s="45"/>
      <c r="N11"/>
      <c r="O11"/>
    </row>
    <row r="12" spans="1:15" x14ac:dyDescent="0.2">
      <c r="A12" s="42">
        <v>0</v>
      </c>
      <c r="B12" s="42"/>
      <c r="C12" s="42"/>
      <c r="D12" s="42"/>
      <c r="E12" s="43"/>
      <c r="F12" s="43"/>
      <c r="G12" s="43">
        <f t="shared" si="0"/>
        <v>3.2633333333333354</v>
      </c>
      <c r="H12" s="45"/>
      <c r="I12" s="45"/>
      <c r="J12" s="45"/>
      <c r="K12" s="45"/>
      <c r="L12" s="45"/>
    </row>
    <row r="13" spans="1:15" x14ac:dyDescent="0.2">
      <c r="A13" s="42">
        <v>0</v>
      </c>
      <c r="B13" s="42"/>
      <c r="C13" s="42"/>
      <c r="D13" s="42"/>
      <c r="E13" s="43"/>
      <c r="F13" s="43"/>
      <c r="G13" s="43">
        <f t="shared" si="0"/>
        <v>55.273333333333333</v>
      </c>
      <c r="H13" s="45"/>
      <c r="I13" s="45"/>
      <c r="J13" s="45"/>
      <c r="K13" s="45"/>
      <c r="L13" s="45"/>
    </row>
    <row r="14" spans="1:15" x14ac:dyDescent="0.2">
      <c r="A14" s="42">
        <v>0</v>
      </c>
      <c r="B14" s="42"/>
      <c r="C14" s="42"/>
      <c r="D14" s="42"/>
      <c r="E14" s="43"/>
      <c r="F14" s="43"/>
      <c r="G14" s="43">
        <f t="shared" si="0"/>
        <v>-5.4066666666666663</v>
      </c>
      <c r="H14" s="45"/>
      <c r="I14" s="45"/>
      <c r="J14" s="45"/>
      <c r="K14" s="45"/>
      <c r="L14" s="45"/>
    </row>
    <row r="15" spans="1:15" x14ac:dyDescent="0.2">
      <c r="A15" s="42">
        <v>0</v>
      </c>
      <c r="B15" s="42"/>
      <c r="C15" s="42"/>
      <c r="D15" s="42"/>
      <c r="E15" s="43"/>
      <c r="F15" s="43"/>
      <c r="G15" s="43">
        <f t="shared" si="0"/>
        <v>-8.4866666666666664</v>
      </c>
      <c r="H15" s="45"/>
      <c r="I15" s="45"/>
      <c r="J15" s="45"/>
      <c r="K15" s="45"/>
      <c r="L15" s="45"/>
    </row>
    <row r="16" spans="1:15" x14ac:dyDescent="0.2">
      <c r="A16" s="42">
        <v>0</v>
      </c>
      <c r="B16" s="42"/>
      <c r="C16" s="42"/>
      <c r="D16" s="42"/>
      <c r="E16" s="43"/>
      <c r="F16" s="43"/>
      <c r="G16" s="43">
        <f t="shared" si="0"/>
        <v>-11.956666666666667</v>
      </c>
      <c r="H16" s="45"/>
      <c r="I16" s="45"/>
      <c r="J16" s="45"/>
      <c r="K16" s="45"/>
      <c r="L16" s="45"/>
    </row>
    <row r="17" spans="1:12" x14ac:dyDescent="0.2">
      <c r="A17" s="42">
        <v>0</v>
      </c>
      <c r="B17" s="42"/>
      <c r="C17" s="42"/>
      <c r="D17" s="42"/>
      <c r="E17" s="43">
        <f>H1</f>
        <v>17.836666666666666</v>
      </c>
      <c r="F17" s="43">
        <f>E2</f>
        <v>7.1736111111110709E-2</v>
      </c>
      <c r="G17" s="43">
        <f t="shared" si="0"/>
        <v>6.533333333333335</v>
      </c>
      <c r="H17" s="45"/>
      <c r="I17" s="45"/>
      <c r="J17" s="45"/>
      <c r="K17" s="45"/>
      <c r="L17" s="45"/>
    </row>
    <row r="18" spans="1:12" x14ac:dyDescent="0.2">
      <c r="A18" s="42">
        <v>13</v>
      </c>
      <c r="B18" s="42">
        <v>2010</v>
      </c>
      <c r="C18" s="42">
        <v>1</v>
      </c>
      <c r="D18" s="42">
        <v>21.42</v>
      </c>
      <c r="E18" s="44">
        <f t="shared" ref="E18:E49" si="1">$C$1*(D18-G6)+(1-$C$1)*(E17+F17)</f>
        <v>17.901229166666663</v>
      </c>
      <c r="F18" s="44">
        <f t="shared" ref="F18:F49" si="2">C$2*(E18-E17)+(1-C$2)*F17</f>
        <v>7.1018749999999381E-2</v>
      </c>
      <c r="G18" s="44">
        <f t="shared" ref="G18:G49" si="3">C$3*(D18-E18)+(1-C$3)*G6</f>
        <v>3.5768770833333363</v>
      </c>
      <c r="H18" s="45">
        <f>E17+F17+G6</f>
        <v>21.491736111111113</v>
      </c>
      <c r="I18" s="45">
        <f t="shared" ref="I18:I49" si="4">D18-H18</f>
        <v>-7.1736111111111001E-2</v>
      </c>
      <c r="J18" s="45">
        <f>ABS(I18)</f>
        <v>7.1736111111111001E-2</v>
      </c>
      <c r="K18" s="45">
        <f>I18^2</f>
        <v>5.1460696373456629E-3</v>
      </c>
      <c r="L18" s="45">
        <f t="shared" ref="L18:L49" si="5">J18/D18</f>
        <v>3.349024795103221E-3</v>
      </c>
    </row>
    <row r="19" spans="1:12" x14ac:dyDescent="0.2">
      <c r="A19" s="42">
        <v>14</v>
      </c>
      <c r="B19" s="42"/>
      <c r="C19" s="42">
        <v>2</v>
      </c>
      <c r="D19" s="42">
        <v>11.48</v>
      </c>
      <c r="E19" s="44">
        <f t="shared" si="1"/>
        <v>17.958689791666664</v>
      </c>
      <c r="F19" s="44">
        <f t="shared" si="2"/>
        <v>6.9662937499999536E-2</v>
      </c>
      <c r="G19" s="44">
        <f t="shared" si="3"/>
        <v>-6.3688689791666659</v>
      </c>
      <c r="H19" s="45">
        <f>E18+F18+G7</f>
        <v>11.615581249999998</v>
      </c>
      <c r="I19" s="45">
        <f t="shared" si="4"/>
        <v>-0.13558124999999777</v>
      </c>
      <c r="J19" s="45">
        <f t="shared" ref="J19:J82" si="6">ABS(I19)</f>
        <v>0.13558124999999777</v>
      </c>
      <c r="K19" s="45">
        <f t="shared" ref="K19:K82" si="7">I19^2</f>
        <v>1.8382275351561894E-2</v>
      </c>
      <c r="L19" s="45">
        <f t="shared" si="5"/>
        <v>1.1810213414633952E-2</v>
      </c>
    </row>
    <row r="20" spans="1:12" x14ac:dyDescent="0.2">
      <c r="A20" s="42">
        <v>15</v>
      </c>
      <c r="B20" s="42"/>
      <c r="C20" s="42">
        <v>3</v>
      </c>
      <c r="D20" s="42">
        <v>5.94</v>
      </c>
      <c r="E20" s="44">
        <f t="shared" si="1"/>
        <v>18.009184122916661</v>
      </c>
      <c r="F20" s="44">
        <f t="shared" si="2"/>
        <v>6.774607687499927E-2</v>
      </c>
      <c r="G20" s="44">
        <f t="shared" si="3"/>
        <v>-11.913918412291665</v>
      </c>
      <c r="H20" s="45">
        <f t="shared" ref="H20:H83" si="8">E19+F19+G8</f>
        <v>6.1316860624999983</v>
      </c>
      <c r="I20" s="45">
        <f t="shared" si="4"/>
        <v>-0.19168606249999787</v>
      </c>
      <c r="J20" s="45">
        <f t="shared" si="6"/>
        <v>0.19168606249999787</v>
      </c>
      <c r="K20" s="45">
        <f t="shared" si="7"/>
        <v>3.674354655675309E-2</v>
      </c>
      <c r="L20" s="45">
        <f t="shared" si="5"/>
        <v>3.2270380892255528E-2</v>
      </c>
    </row>
    <row r="21" spans="1:12" x14ac:dyDescent="0.2">
      <c r="A21" s="42">
        <v>16</v>
      </c>
      <c r="B21" s="42"/>
      <c r="C21" s="42">
        <v>4</v>
      </c>
      <c r="D21" s="42">
        <v>8.1999999999999993</v>
      </c>
      <c r="E21" s="44">
        <f t="shared" si="1"/>
        <v>18.052903846479161</v>
      </c>
      <c r="F21" s="44">
        <f t="shared" si="2"/>
        <v>6.5343441543749339E-2</v>
      </c>
      <c r="G21" s="44">
        <f t="shared" si="3"/>
        <v>-9.6582903846479162</v>
      </c>
      <c r="H21" s="45">
        <f t="shared" si="8"/>
        <v>8.4402635331249947</v>
      </c>
      <c r="I21" s="45">
        <f t="shared" si="4"/>
        <v>-0.24026353312499538</v>
      </c>
      <c r="J21" s="45">
        <f t="shared" si="6"/>
        <v>0.24026353312499538</v>
      </c>
      <c r="K21" s="45">
        <f t="shared" si="7"/>
        <v>5.7726565349705751E-2</v>
      </c>
      <c r="L21" s="45">
        <f t="shared" si="5"/>
        <v>2.9300430868901876E-2</v>
      </c>
    </row>
    <row r="22" spans="1:12" x14ac:dyDescent="0.2">
      <c r="A22" s="42">
        <v>17</v>
      </c>
      <c r="B22" s="42"/>
      <c r="C22" s="42">
        <v>5</v>
      </c>
      <c r="D22" s="42">
        <v>9.5</v>
      </c>
      <c r="E22" s="44">
        <f t="shared" si="1"/>
        <v>18.090089225887287</v>
      </c>
      <c r="F22" s="44">
        <f t="shared" si="2"/>
        <v>6.2527635330186945E-2</v>
      </c>
      <c r="G22" s="44">
        <f t="shared" si="3"/>
        <v>-8.3620089225887284</v>
      </c>
      <c r="H22" s="45">
        <f t="shared" si="8"/>
        <v>9.7815806213562446</v>
      </c>
      <c r="I22" s="45">
        <f t="shared" si="4"/>
        <v>-0.28158062135624462</v>
      </c>
      <c r="J22" s="45">
        <f t="shared" si="6"/>
        <v>0.28158062135624462</v>
      </c>
      <c r="K22" s="45">
        <f t="shared" si="7"/>
        <v>7.9287646323368807E-2</v>
      </c>
      <c r="L22" s="45">
        <f t="shared" si="5"/>
        <v>2.9640065405920485E-2</v>
      </c>
    </row>
    <row r="23" spans="1:12" x14ac:dyDescent="0.2">
      <c r="A23" s="42">
        <v>18</v>
      </c>
      <c r="B23" s="42"/>
      <c r="C23" s="42">
        <v>6</v>
      </c>
      <c r="D23" s="42">
        <v>11.26</v>
      </c>
      <c r="E23" s="44">
        <f t="shared" si="1"/>
        <v>18.121021841762392</v>
      </c>
      <c r="F23" s="44">
        <f t="shared" si="2"/>
        <v>5.9368133384678806E-2</v>
      </c>
      <c r="G23" s="44">
        <f t="shared" si="3"/>
        <v>-6.6051021841762392</v>
      </c>
      <c r="H23" s="45">
        <f t="shared" si="8"/>
        <v>11.575950194550808</v>
      </c>
      <c r="I23" s="45">
        <f t="shared" si="4"/>
        <v>-0.31595019455080831</v>
      </c>
      <c r="J23" s="45">
        <f t="shared" si="6"/>
        <v>0.31595019455080831</v>
      </c>
      <c r="K23" s="45">
        <f t="shared" si="7"/>
        <v>9.9824525436693623E-2</v>
      </c>
      <c r="L23" s="45">
        <f t="shared" si="5"/>
        <v>2.8059519942345321E-2</v>
      </c>
    </row>
    <row r="24" spans="1:12" x14ac:dyDescent="0.2">
      <c r="A24" s="42">
        <v>19</v>
      </c>
      <c r="B24" s="42"/>
      <c r="C24" s="42">
        <v>7</v>
      </c>
      <c r="D24" s="42">
        <v>21.1</v>
      </c>
      <c r="E24" s="44">
        <f t="shared" si="1"/>
        <v>18.146017644299032</v>
      </c>
      <c r="F24" s="44">
        <f t="shared" si="2"/>
        <v>5.5930900299874964E-2</v>
      </c>
      <c r="G24" s="44">
        <f t="shared" si="3"/>
        <v>3.2323982355700989</v>
      </c>
      <c r="H24" s="45">
        <f t="shared" si="8"/>
        <v>21.443723308480408</v>
      </c>
      <c r="I24" s="45">
        <f t="shared" si="4"/>
        <v>-0.34372330848040633</v>
      </c>
      <c r="J24" s="45">
        <f t="shared" si="6"/>
        <v>0.34372330848040633</v>
      </c>
      <c r="K24" s="45">
        <f t="shared" si="7"/>
        <v>0.11814571279271657</v>
      </c>
      <c r="L24" s="45">
        <f t="shared" si="5"/>
        <v>1.6290204193384186E-2</v>
      </c>
    </row>
    <row r="25" spans="1:12" x14ac:dyDescent="0.2">
      <c r="A25" s="42">
        <v>20</v>
      </c>
      <c r="B25" s="42"/>
      <c r="C25" s="42">
        <v>8</v>
      </c>
      <c r="D25" s="42">
        <v>73.11</v>
      </c>
      <c r="E25" s="44">
        <f t="shared" si="1"/>
        <v>18.165420356805683</v>
      </c>
      <c r="F25" s="44">
        <f t="shared" si="2"/>
        <v>5.2278081520552522E-2</v>
      </c>
      <c r="G25" s="44">
        <f t="shared" si="3"/>
        <v>55.240457964319432</v>
      </c>
      <c r="H25" s="45">
        <f t="shared" si="8"/>
        <v>73.475281877932247</v>
      </c>
      <c r="I25" s="45">
        <f t="shared" si="4"/>
        <v>-0.36528187793224731</v>
      </c>
      <c r="J25" s="45">
        <f t="shared" si="6"/>
        <v>0.36528187793224731</v>
      </c>
      <c r="K25" s="45">
        <f t="shared" si="7"/>
        <v>0.13343085034570923</v>
      </c>
      <c r="L25" s="45">
        <f t="shared" si="5"/>
        <v>4.9963326211496005E-3</v>
      </c>
    </row>
    <row r="26" spans="1:12" x14ac:dyDescent="0.2">
      <c r="A26" s="42">
        <v>21</v>
      </c>
      <c r="B26" s="42"/>
      <c r="C26" s="42">
        <v>9</v>
      </c>
      <c r="D26" s="42">
        <v>12.43</v>
      </c>
      <c r="E26" s="44">
        <f t="shared" si="1"/>
        <v>18.179595261160276</v>
      </c>
      <c r="F26" s="44">
        <f t="shared" si="2"/>
        <v>4.8467763803956627E-2</v>
      </c>
      <c r="G26" s="44">
        <f t="shared" si="3"/>
        <v>-5.4409595261160275</v>
      </c>
      <c r="H26" s="45">
        <f t="shared" si="8"/>
        <v>12.811031771659568</v>
      </c>
      <c r="I26" s="45">
        <f t="shared" si="4"/>
        <v>-0.38103177165956836</v>
      </c>
      <c r="J26" s="45">
        <f t="shared" si="6"/>
        <v>0.38103177165956836</v>
      </c>
      <c r="K26" s="45">
        <f t="shared" si="7"/>
        <v>0.14518521101402945</v>
      </c>
      <c r="L26" s="45">
        <f t="shared" si="5"/>
        <v>3.0654205282346612E-2</v>
      </c>
    </row>
    <row r="27" spans="1:12" x14ac:dyDescent="0.2">
      <c r="A27" s="42">
        <v>22</v>
      </c>
      <c r="B27" s="42"/>
      <c r="C27" s="42">
        <v>10</v>
      </c>
      <c r="D27" s="42">
        <v>9.35</v>
      </c>
      <c r="E27" s="44">
        <f t="shared" si="1"/>
        <v>18.188923389134473</v>
      </c>
      <c r="F27" s="44">
        <f t="shared" si="2"/>
        <v>4.455380022098062E-2</v>
      </c>
      <c r="G27" s="44">
        <f t="shared" si="3"/>
        <v>-8.5218923389134478</v>
      </c>
      <c r="H27" s="45">
        <f t="shared" si="8"/>
        <v>9.7413963582975658</v>
      </c>
      <c r="I27" s="45">
        <f t="shared" si="4"/>
        <v>-0.39139635829756614</v>
      </c>
      <c r="J27" s="45">
        <f t="shared" si="6"/>
        <v>0.39139635829756614</v>
      </c>
      <c r="K27" s="45">
        <f t="shared" si="7"/>
        <v>0.15319110928859678</v>
      </c>
      <c r="L27" s="45">
        <f t="shared" si="5"/>
        <v>4.1860573079953597E-2</v>
      </c>
    </row>
    <row r="28" spans="1:12" x14ac:dyDescent="0.2">
      <c r="A28" s="42">
        <v>23</v>
      </c>
      <c r="B28" s="42"/>
      <c r="C28" s="42">
        <v>11</v>
      </c>
      <c r="D28" s="42">
        <v>5.88</v>
      </c>
      <c r="E28" s="44">
        <f t="shared" si="1"/>
        <v>18.193796137086576</v>
      </c>
      <c r="F28" s="44">
        <f t="shared" si="2"/>
        <v>4.0585694994092827E-2</v>
      </c>
      <c r="G28" s="44">
        <f t="shared" si="3"/>
        <v>-11.992379613708659</v>
      </c>
      <c r="H28" s="45">
        <f t="shared" si="8"/>
        <v>6.2768105226887876</v>
      </c>
      <c r="I28" s="45">
        <f t="shared" si="4"/>
        <v>-0.39681052268878769</v>
      </c>
      <c r="J28" s="45">
        <f t="shared" si="6"/>
        <v>0.39681052268878769</v>
      </c>
      <c r="K28" s="45">
        <f t="shared" si="7"/>
        <v>0.1574585909165489</v>
      </c>
      <c r="L28" s="45">
        <f t="shared" si="5"/>
        <v>6.7484782770201993E-2</v>
      </c>
    </row>
    <row r="29" spans="1:12" x14ac:dyDescent="0.2">
      <c r="A29" s="42">
        <v>24</v>
      </c>
      <c r="B29" s="42"/>
      <c r="C29" s="42">
        <v>12</v>
      </c>
      <c r="D29" s="42">
        <v>24.37</v>
      </c>
      <c r="E29" s="44">
        <f t="shared" si="1"/>
        <v>18.194610315539268</v>
      </c>
      <c r="F29" s="44">
        <f t="shared" si="2"/>
        <v>3.6608543339952816E-2</v>
      </c>
      <c r="G29" s="44">
        <f t="shared" si="3"/>
        <v>6.4975389684460749</v>
      </c>
      <c r="H29" s="45">
        <f t="shared" si="8"/>
        <v>24.767715165414003</v>
      </c>
      <c r="I29" s="45">
        <f t="shared" si="4"/>
        <v>-0.39771516541400231</v>
      </c>
      <c r="J29" s="45">
        <f t="shared" si="6"/>
        <v>0.39771516541400231</v>
      </c>
      <c r="K29" s="45">
        <f t="shared" si="7"/>
        <v>0.15817735280028722</v>
      </c>
      <c r="L29" s="45">
        <f t="shared" si="5"/>
        <v>1.6319867271809695E-2</v>
      </c>
    </row>
    <row r="30" spans="1:12" x14ac:dyDescent="0.2">
      <c r="A30" s="42">
        <v>25</v>
      </c>
      <c r="B30" s="42">
        <v>2011</v>
      </c>
      <c r="C30" s="42">
        <v>1</v>
      </c>
      <c r="D30" s="42">
        <v>11.61</v>
      </c>
      <c r="E30" s="44">
        <f t="shared" si="1"/>
        <v>17.211409264657966</v>
      </c>
      <c r="F30" s="44">
        <f t="shared" si="2"/>
        <v>-6.5372416082172674E-2</v>
      </c>
      <c r="G30" s="44">
        <f t="shared" si="3"/>
        <v>2.6590484485342061</v>
      </c>
      <c r="H30" s="45">
        <f t="shared" si="8"/>
        <v>21.808095942212557</v>
      </c>
      <c r="I30" s="45">
        <f t="shared" si="4"/>
        <v>-10.198095942212557</v>
      </c>
      <c r="J30" s="45">
        <f t="shared" si="6"/>
        <v>10.198095942212557</v>
      </c>
      <c r="K30" s="45">
        <f t="shared" si="7"/>
        <v>104.00116084657222</v>
      </c>
      <c r="L30" s="45">
        <f t="shared" si="5"/>
        <v>0.87838897004414795</v>
      </c>
    </row>
    <row r="31" spans="1:12" x14ac:dyDescent="0.2">
      <c r="A31" s="42">
        <v>26</v>
      </c>
      <c r="B31" s="42"/>
      <c r="C31" s="42">
        <v>2</v>
      </c>
      <c r="D31" s="42">
        <v>12.6</v>
      </c>
      <c r="E31" s="44">
        <f t="shared" si="1"/>
        <v>17.32832006163488</v>
      </c>
      <c r="F31" s="44">
        <f t="shared" si="2"/>
        <v>-4.7144094776264044E-2</v>
      </c>
      <c r="G31" s="44">
        <f t="shared" si="3"/>
        <v>-6.2048140874134869</v>
      </c>
      <c r="H31" s="45">
        <f t="shared" si="8"/>
        <v>10.777167869409126</v>
      </c>
      <c r="I31" s="45">
        <f t="shared" si="4"/>
        <v>1.8228321305908732</v>
      </c>
      <c r="J31" s="45">
        <f t="shared" si="6"/>
        <v>1.8228321305908732</v>
      </c>
      <c r="K31" s="45">
        <f t="shared" si="7"/>
        <v>3.3227169763144624</v>
      </c>
      <c r="L31" s="45">
        <f t="shared" si="5"/>
        <v>0.14466921671356137</v>
      </c>
    </row>
    <row r="32" spans="1:12" x14ac:dyDescent="0.2">
      <c r="A32" s="42">
        <v>27</v>
      </c>
      <c r="B32" s="42"/>
      <c r="C32" s="42">
        <v>3</v>
      </c>
      <c r="D32" s="42">
        <v>1.46</v>
      </c>
      <c r="E32" s="44">
        <f t="shared" si="1"/>
        <v>16.890450211401919</v>
      </c>
      <c r="F32" s="44">
        <f t="shared" si="2"/>
        <v>-8.6216670321933697E-2</v>
      </c>
      <c r="G32" s="44">
        <f t="shared" si="3"/>
        <v>-12.26557159220269</v>
      </c>
      <c r="H32" s="45">
        <f t="shared" si="8"/>
        <v>5.367257554566951</v>
      </c>
      <c r="I32" s="45">
        <f t="shared" si="4"/>
        <v>-3.907257554566951</v>
      </c>
      <c r="J32" s="45">
        <f t="shared" si="6"/>
        <v>3.907257554566951</v>
      </c>
      <c r="K32" s="45">
        <f t="shared" si="7"/>
        <v>15.26666159772051</v>
      </c>
      <c r="L32" s="45">
        <f t="shared" si="5"/>
        <v>2.6762038044979115</v>
      </c>
    </row>
    <row r="33" spans="1:12" x14ac:dyDescent="0.2">
      <c r="A33" s="42">
        <v>28</v>
      </c>
      <c r="B33" s="42"/>
      <c r="C33" s="42">
        <v>4</v>
      </c>
      <c r="D33" s="42">
        <v>21.98</v>
      </c>
      <c r="E33" s="44">
        <f t="shared" si="1"/>
        <v>18.287639225436777</v>
      </c>
      <c r="F33" s="44">
        <f t="shared" si="2"/>
        <v>6.2123898113745454E-2</v>
      </c>
      <c r="G33" s="44">
        <f t="shared" si="3"/>
        <v>-8.3232252687268016</v>
      </c>
      <c r="H33" s="45">
        <f t="shared" si="8"/>
        <v>7.1459431564320681</v>
      </c>
      <c r="I33" s="45">
        <f t="shared" si="4"/>
        <v>14.834056843567932</v>
      </c>
      <c r="J33" s="45">
        <f t="shared" si="6"/>
        <v>14.834056843567932</v>
      </c>
      <c r="K33" s="45">
        <f t="shared" si="7"/>
        <v>220.0492424382046</v>
      </c>
      <c r="L33" s="45">
        <f t="shared" si="5"/>
        <v>0.6748888463861662</v>
      </c>
    </row>
    <row r="34" spans="1:12" x14ac:dyDescent="0.2">
      <c r="A34" s="42">
        <v>29</v>
      </c>
      <c r="B34" s="42"/>
      <c r="C34" s="42">
        <v>5</v>
      </c>
      <c r="D34" s="42">
        <v>1.26</v>
      </c>
      <c r="E34" s="44">
        <f t="shared" si="1"/>
        <v>17.476987703454345</v>
      </c>
      <c r="F34" s="44">
        <f t="shared" si="2"/>
        <v>-2.5153643895872331E-2</v>
      </c>
      <c r="G34" s="44">
        <f t="shared" si="3"/>
        <v>-9.1475068006752895</v>
      </c>
      <c r="H34" s="45">
        <f t="shared" si="8"/>
        <v>9.9877542009617954</v>
      </c>
      <c r="I34" s="45">
        <f t="shared" si="4"/>
        <v>-8.7277542009617957</v>
      </c>
      <c r="J34" s="45">
        <f t="shared" si="6"/>
        <v>8.7277542009617957</v>
      </c>
      <c r="K34" s="45">
        <f t="shared" si="7"/>
        <v>76.173693392406278</v>
      </c>
      <c r="L34" s="45">
        <f t="shared" si="5"/>
        <v>6.9267890483823775</v>
      </c>
    </row>
    <row r="35" spans="1:12" x14ac:dyDescent="0.2">
      <c r="A35" s="42">
        <v>30</v>
      </c>
      <c r="B35" s="42"/>
      <c r="C35" s="42">
        <v>6</v>
      </c>
      <c r="D35" s="42">
        <v>3.09</v>
      </c>
      <c r="E35" s="44">
        <f t="shared" si="1"/>
        <v>16.676160872020247</v>
      </c>
      <c r="F35" s="44">
        <f t="shared" si="2"/>
        <v>-0.10272096264969484</v>
      </c>
      <c r="G35" s="44">
        <f t="shared" si="3"/>
        <v>-7.30320805296064</v>
      </c>
      <c r="H35" s="45">
        <f t="shared" si="8"/>
        <v>10.846731875382233</v>
      </c>
      <c r="I35" s="45">
        <f t="shared" si="4"/>
        <v>-7.7567318753822327</v>
      </c>
      <c r="J35" s="45">
        <f t="shared" si="6"/>
        <v>7.7567318753822327</v>
      </c>
      <c r="K35" s="45">
        <f t="shared" si="7"/>
        <v>60.166889386570766</v>
      </c>
      <c r="L35" s="45">
        <f t="shared" si="5"/>
        <v>2.510269215334056</v>
      </c>
    </row>
    <row r="36" spans="1:12" x14ac:dyDescent="0.2">
      <c r="A36" s="42">
        <v>31</v>
      </c>
      <c r="B36" s="42"/>
      <c r="C36" s="42">
        <v>7</v>
      </c>
      <c r="D36" s="42">
        <v>11.97</v>
      </c>
      <c r="E36" s="44">
        <f t="shared" si="1"/>
        <v>15.789856094876489</v>
      </c>
      <c r="F36" s="44">
        <f t="shared" si="2"/>
        <v>-0.18107934409910117</v>
      </c>
      <c r="G36" s="44">
        <f t="shared" si="3"/>
        <v>2.5271728025254401</v>
      </c>
      <c r="H36" s="45">
        <f t="shared" si="8"/>
        <v>19.805838144940651</v>
      </c>
      <c r="I36" s="45">
        <f t="shared" si="4"/>
        <v>-7.8358381449406505</v>
      </c>
      <c r="J36" s="45">
        <f t="shared" si="6"/>
        <v>7.8358381449406505</v>
      </c>
      <c r="K36" s="45">
        <f t="shared" si="7"/>
        <v>61.400359433706932</v>
      </c>
      <c r="L36" s="45">
        <f t="shared" si="5"/>
        <v>0.6546230697527694</v>
      </c>
    </row>
    <row r="37" spans="1:12" x14ac:dyDescent="0.2">
      <c r="A37" s="42">
        <v>32</v>
      </c>
      <c r="B37" s="42"/>
      <c r="C37" s="42">
        <v>8</v>
      </c>
      <c r="D37" s="42">
        <v>73.17</v>
      </c>
      <c r="E37" s="44">
        <f t="shared" si="1"/>
        <v>15.840853279267705</v>
      </c>
      <c r="F37" s="44">
        <f t="shared" si="2"/>
        <v>-0.15787169125006947</v>
      </c>
      <c r="G37" s="44">
        <f t="shared" si="3"/>
        <v>55.449326839960719</v>
      </c>
      <c r="H37" s="45">
        <f t="shared" si="8"/>
        <v>70.849234715096827</v>
      </c>
      <c r="I37" s="45">
        <f t="shared" si="4"/>
        <v>2.3207652849031746</v>
      </c>
      <c r="J37" s="45">
        <f t="shared" si="6"/>
        <v>2.3207652849031746</v>
      </c>
      <c r="K37" s="45">
        <f t="shared" si="7"/>
        <v>5.385951507611713</v>
      </c>
      <c r="L37" s="45">
        <f t="shared" si="5"/>
        <v>3.1717442734770736E-2</v>
      </c>
    </row>
    <row r="38" spans="1:12" x14ac:dyDescent="0.2">
      <c r="A38" s="42">
        <v>33</v>
      </c>
      <c r="B38" s="42"/>
      <c r="C38" s="42">
        <v>9</v>
      </c>
      <c r="D38" s="42">
        <v>9.64</v>
      </c>
      <c r="E38" s="44">
        <f t="shared" si="1"/>
        <v>15.622779381827476</v>
      </c>
      <c r="F38" s="44">
        <f t="shared" si="2"/>
        <v>-0.16389191186908547</v>
      </c>
      <c r="G38" s="44">
        <f t="shared" si="3"/>
        <v>-5.4951415116871729</v>
      </c>
      <c r="H38" s="45">
        <f t="shared" si="8"/>
        <v>10.242022061901608</v>
      </c>
      <c r="I38" s="45">
        <f t="shared" si="4"/>
        <v>-0.60202206190160723</v>
      </c>
      <c r="J38" s="45">
        <f t="shared" si="6"/>
        <v>0.60202206190160723</v>
      </c>
      <c r="K38" s="45">
        <f t="shared" si="7"/>
        <v>0.36243056301626259</v>
      </c>
      <c r="L38" s="45">
        <f t="shared" si="5"/>
        <v>6.2450421359087883E-2</v>
      </c>
    </row>
    <row r="39" spans="1:12" x14ac:dyDescent="0.2">
      <c r="A39" s="42">
        <v>34</v>
      </c>
      <c r="B39" s="42"/>
      <c r="C39" s="42">
        <v>10</v>
      </c>
      <c r="D39" s="42">
        <v>17.72</v>
      </c>
      <c r="E39" s="44">
        <f t="shared" si="1"/>
        <v>16.537187956853899</v>
      </c>
      <c r="F39" s="44">
        <f t="shared" si="2"/>
        <v>-5.6061863179534641E-2</v>
      </c>
      <c r="G39" s="44">
        <f t="shared" si="3"/>
        <v>-7.551421900707493</v>
      </c>
      <c r="H39" s="45">
        <f t="shared" si="8"/>
        <v>6.9369951310449434</v>
      </c>
      <c r="I39" s="45">
        <f t="shared" si="4"/>
        <v>10.783004868955055</v>
      </c>
      <c r="J39" s="45">
        <f t="shared" si="6"/>
        <v>10.783004868955055</v>
      </c>
      <c r="K39" s="45">
        <f t="shared" si="7"/>
        <v>116.27319400390843</v>
      </c>
      <c r="L39" s="45">
        <f t="shared" si="5"/>
        <v>0.60852171946698963</v>
      </c>
    </row>
    <row r="40" spans="1:12" x14ac:dyDescent="0.2">
      <c r="A40" s="42">
        <v>35</v>
      </c>
      <c r="B40" s="42"/>
      <c r="C40" s="42">
        <v>11</v>
      </c>
      <c r="D40" s="42">
        <v>19.670000000000002</v>
      </c>
      <c r="E40" s="44">
        <f t="shared" si="1"/>
        <v>17.999251445677796</v>
      </c>
      <c r="F40" s="44">
        <f t="shared" si="2"/>
        <v>9.5750672020808586E-2</v>
      </c>
      <c r="G40" s="44">
        <f t="shared" si="3"/>
        <v>-10.626066796905572</v>
      </c>
      <c r="H40" s="45">
        <f t="shared" si="8"/>
        <v>4.4887464799657071</v>
      </c>
      <c r="I40" s="45">
        <f t="shared" si="4"/>
        <v>15.181253520034295</v>
      </c>
      <c r="J40" s="45">
        <f t="shared" si="6"/>
        <v>15.181253520034295</v>
      </c>
      <c r="K40" s="45">
        <f t="shared" si="7"/>
        <v>230.47045843955365</v>
      </c>
      <c r="L40" s="45">
        <f t="shared" si="5"/>
        <v>0.77179733197937439</v>
      </c>
    </row>
    <row r="41" spans="1:12" x14ac:dyDescent="0.2">
      <c r="A41" s="42">
        <v>36</v>
      </c>
      <c r="B41" s="42"/>
      <c r="C41" s="42">
        <v>12</v>
      </c>
      <c r="D41" s="42">
        <v>40.200000000000003</v>
      </c>
      <c r="E41" s="44">
        <f t="shared" si="1"/>
        <v>19.655748009084142</v>
      </c>
      <c r="F41" s="44">
        <f t="shared" si="2"/>
        <v>0.25182526115936238</v>
      </c>
      <c r="G41" s="44">
        <f t="shared" si="3"/>
        <v>7.9022102706930539</v>
      </c>
      <c r="H41" s="45">
        <f t="shared" si="8"/>
        <v>24.592541086144681</v>
      </c>
      <c r="I41" s="45">
        <f t="shared" si="4"/>
        <v>15.607458913855321</v>
      </c>
      <c r="J41" s="45">
        <f t="shared" si="6"/>
        <v>15.607458913855321</v>
      </c>
      <c r="K41" s="45">
        <f t="shared" si="7"/>
        <v>243.59277374768192</v>
      </c>
      <c r="L41" s="45">
        <f t="shared" si="5"/>
        <v>0.38824524661331644</v>
      </c>
    </row>
    <row r="42" spans="1:12" x14ac:dyDescent="0.2">
      <c r="A42" s="42">
        <v>37</v>
      </c>
      <c r="B42" s="42">
        <v>2012</v>
      </c>
      <c r="C42" s="42">
        <v>1</v>
      </c>
      <c r="D42" s="42">
        <v>16.329999999999998</v>
      </c>
      <c r="E42" s="44">
        <f t="shared" si="1"/>
        <v>19.283911098365731</v>
      </c>
      <c r="F42" s="44">
        <f t="shared" si="2"/>
        <v>0.18945904397158503</v>
      </c>
      <c r="G42" s="44">
        <f t="shared" si="3"/>
        <v>2.0977524938442125</v>
      </c>
      <c r="H42" s="45">
        <f t="shared" si="8"/>
        <v>22.566621718777711</v>
      </c>
      <c r="I42" s="45">
        <f t="shared" si="4"/>
        <v>-6.2366217187777124</v>
      </c>
      <c r="J42" s="45">
        <f t="shared" si="6"/>
        <v>6.2366217187777124</v>
      </c>
      <c r="K42" s="45">
        <f t="shared" si="7"/>
        <v>38.895450463129869</v>
      </c>
      <c r="L42" s="45">
        <f t="shared" si="5"/>
        <v>0.38191192399128676</v>
      </c>
    </row>
    <row r="43" spans="1:12" x14ac:dyDescent="0.2">
      <c r="A43" s="42">
        <v>38</v>
      </c>
      <c r="B43" s="42"/>
      <c r="C43" s="42">
        <v>2</v>
      </c>
      <c r="D43" s="42">
        <v>17.63</v>
      </c>
      <c r="E43" s="44">
        <f t="shared" si="1"/>
        <v>19.909514536844934</v>
      </c>
      <c r="F43" s="44">
        <f t="shared" si="2"/>
        <v>0.23307348342234685</v>
      </c>
      <c r="G43" s="44">
        <f t="shared" si="3"/>
        <v>-5.8122841323566323</v>
      </c>
      <c r="H43" s="45">
        <f t="shared" si="8"/>
        <v>13.268556054923829</v>
      </c>
      <c r="I43" s="45">
        <f t="shared" si="4"/>
        <v>4.3614439450761697</v>
      </c>
      <c r="J43" s="45">
        <f t="shared" si="6"/>
        <v>4.3614439450761697</v>
      </c>
      <c r="K43" s="45">
        <f t="shared" si="7"/>
        <v>19.022193286041585</v>
      </c>
      <c r="L43" s="45">
        <f t="shared" si="5"/>
        <v>0.24738763159819455</v>
      </c>
    </row>
    <row r="44" spans="1:12" x14ac:dyDescent="0.2">
      <c r="A44" s="42">
        <v>39</v>
      </c>
      <c r="B44" s="42"/>
      <c r="C44" s="42">
        <v>3</v>
      </c>
      <c r="D44" s="42">
        <v>13.56</v>
      </c>
      <c r="E44" s="44">
        <f t="shared" si="1"/>
        <v>20.710886377460824</v>
      </c>
      <c r="F44" s="44">
        <f t="shared" si="2"/>
        <v>0.28990331914170109</v>
      </c>
      <c r="G44" s="44">
        <f t="shared" si="3"/>
        <v>-11.754103070728505</v>
      </c>
      <c r="H44" s="45">
        <f t="shared" si="8"/>
        <v>7.8770164280645929</v>
      </c>
      <c r="I44" s="45">
        <f t="shared" si="4"/>
        <v>5.6829835719354076</v>
      </c>
      <c r="J44" s="45">
        <f t="shared" si="6"/>
        <v>5.6829835719354076</v>
      </c>
      <c r="K44" s="45">
        <f t="shared" si="7"/>
        <v>32.296302278887723</v>
      </c>
      <c r="L44" s="45">
        <f t="shared" si="5"/>
        <v>0.41909908347606251</v>
      </c>
    </row>
    <row r="45" spans="1:12" x14ac:dyDescent="0.2">
      <c r="A45" s="42">
        <v>40</v>
      </c>
      <c r="B45" s="42"/>
      <c r="C45" s="42">
        <v>4</v>
      </c>
      <c r="D45" s="42">
        <v>18.05</v>
      </c>
      <c r="E45" s="44">
        <f t="shared" si="1"/>
        <v>21.538033253814952</v>
      </c>
      <c r="F45" s="44">
        <f t="shared" si="2"/>
        <v>0.34362767486294377</v>
      </c>
      <c r="G45" s="44">
        <f t="shared" si="3"/>
        <v>-7.8397060672356167</v>
      </c>
      <c r="H45" s="45">
        <f t="shared" si="8"/>
        <v>12.677564427875723</v>
      </c>
      <c r="I45" s="45">
        <f t="shared" si="4"/>
        <v>5.372435572124278</v>
      </c>
      <c r="J45" s="45">
        <f t="shared" si="6"/>
        <v>5.372435572124278</v>
      </c>
      <c r="K45" s="45">
        <f t="shared" si="7"/>
        <v>28.863063976626318</v>
      </c>
      <c r="L45" s="45">
        <f t="shared" si="5"/>
        <v>0.29764185995148351</v>
      </c>
    </row>
    <row r="46" spans="1:12" x14ac:dyDescent="0.2">
      <c r="A46" s="42">
        <v>41</v>
      </c>
      <c r="B46" s="42"/>
      <c r="C46" s="42">
        <v>5</v>
      </c>
      <c r="D46" s="42">
        <v>6.59</v>
      </c>
      <c r="E46" s="44">
        <f t="shared" si="1"/>
        <v>21.267245515877637</v>
      </c>
      <c r="F46" s="44">
        <f t="shared" si="2"/>
        <v>0.28218613358291789</v>
      </c>
      <c r="G46" s="44">
        <f t="shared" si="3"/>
        <v>-9.7004806721955248</v>
      </c>
      <c r="H46" s="45">
        <f t="shared" si="8"/>
        <v>12.734154128002606</v>
      </c>
      <c r="I46" s="45">
        <f t="shared" si="4"/>
        <v>-6.1441541280026062</v>
      </c>
      <c r="J46" s="45">
        <f t="shared" si="6"/>
        <v>6.1441541280026062</v>
      </c>
      <c r="K46" s="45">
        <f t="shared" si="7"/>
        <v>37.750629948651465</v>
      </c>
      <c r="L46" s="45">
        <f t="shared" si="5"/>
        <v>0.93234508770904501</v>
      </c>
    </row>
    <row r="47" spans="1:12" x14ac:dyDescent="0.2">
      <c r="A47" s="42">
        <v>42</v>
      </c>
      <c r="B47" s="42"/>
      <c r="C47" s="42">
        <v>6</v>
      </c>
      <c r="D47" s="42">
        <v>12.91</v>
      </c>
      <c r="E47" s="44">
        <f t="shared" si="1"/>
        <v>21.415809289810564</v>
      </c>
      <c r="F47" s="44">
        <f t="shared" si="2"/>
        <v>0.26882389761791886</v>
      </c>
      <c r="G47" s="44">
        <f t="shared" si="3"/>
        <v>-7.423468176645633</v>
      </c>
      <c r="H47" s="45">
        <f t="shared" si="8"/>
        <v>14.246223596499915</v>
      </c>
      <c r="I47" s="45">
        <f t="shared" si="4"/>
        <v>-1.3362235964999147</v>
      </c>
      <c r="J47" s="45">
        <f t="shared" si="6"/>
        <v>1.3362235964999147</v>
      </c>
      <c r="K47" s="45">
        <f t="shared" si="7"/>
        <v>1.7854934998431669</v>
      </c>
      <c r="L47" s="45">
        <f t="shared" si="5"/>
        <v>0.10350298965917233</v>
      </c>
    </row>
    <row r="48" spans="1:12" x14ac:dyDescent="0.2">
      <c r="A48" s="42">
        <v>43</v>
      </c>
      <c r="B48" s="42"/>
      <c r="C48" s="42">
        <v>7</v>
      </c>
      <c r="D48" s="42">
        <v>13.67</v>
      </c>
      <c r="E48" s="44">
        <f t="shared" si="1"/>
        <v>20.630452588433091</v>
      </c>
      <c r="F48" s="44">
        <f t="shared" si="2"/>
        <v>0.1634058377183796</v>
      </c>
      <c r="G48" s="44">
        <f t="shared" si="3"/>
        <v>1.5784102634295869</v>
      </c>
      <c r="H48" s="45">
        <f t="shared" si="8"/>
        <v>24.211805989953923</v>
      </c>
      <c r="I48" s="45">
        <f t="shared" si="4"/>
        <v>-10.541805989953923</v>
      </c>
      <c r="J48" s="45">
        <f t="shared" si="6"/>
        <v>10.541805989953923</v>
      </c>
      <c r="K48" s="45">
        <f t="shared" si="7"/>
        <v>111.12967352982842</v>
      </c>
      <c r="L48" s="45">
        <f t="shared" si="5"/>
        <v>0.77116356912610995</v>
      </c>
    </row>
    <row r="49" spans="1:12" x14ac:dyDescent="0.2">
      <c r="A49" s="42">
        <v>44</v>
      </c>
      <c r="B49" s="42"/>
      <c r="C49" s="42">
        <v>8</v>
      </c>
      <c r="D49" s="42">
        <v>83.47</v>
      </c>
      <c r="E49" s="44">
        <f t="shared" si="1"/>
        <v>21.516539899540252</v>
      </c>
      <c r="F49" s="44">
        <f t="shared" si="2"/>
        <v>0.23567398505725778</v>
      </c>
      <c r="G49" s="44">
        <f t="shared" si="3"/>
        <v>56.099740166010619</v>
      </c>
      <c r="H49" s="45">
        <f t="shared" si="8"/>
        <v>76.243185266112192</v>
      </c>
      <c r="I49" s="45">
        <f t="shared" si="4"/>
        <v>7.2268147338878066</v>
      </c>
      <c r="J49" s="45">
        <f t="shared" si="6"/>
        <v>7.2268147338878066</v>
      </c>
      <c r="K49" s="45">
        <f t="shared" si="7"/>
        <v>52.22685119793789</v>
      </c>
      <c r="L49" s="45">
        <f t="shared" si="5"/>
        <v>8.6579785957683078E-2</v>
      </c>
    </row>
    <row r="50" spans="1:12" x14ac:dyDescent="0.2">
      <c r="A50" s="42">
        <v>45</v>
      </c>
      <c r="B50" s="42"/>
      <c r="C50" s="42">
        <v>9</v>
      </c>
      <c r="D50" s="42">
        <v>22.6</v>
      </c>
      <c r="E50" s="44">
        <f t="shared" ref="E50:E81" si="9">$C$1*(D50-G38)+(1-$C$1)*(E49+F49)</f>
        <v>22.386506647306476</v>
      </c>
      <c r="F50" s="44">
        <f t="shared" ref="F50:F81" si="10">C$2*(E50-E49)+(1-C$2)*F49</f>
        <v>0.2991032613281544</v>
      </c>
      <c r="G50" s="44">
        <f t="shared" ref="G50:G81" si="11">C$3*(D50-E50)+(1-C$3)*G38</f>
        <v>-4.9242780252491034</v>
      </c>
      <c r="H50" s="45">
        <f t="shared" si="8"/>
        <v>16.257072372910336</v>
      </c>
      <c r="I50" s="45">
        <f t="shared" ref="I50:I81" si="12">D50-H50</f>
        <v>6.3429276270896651</v>
      </c>
      <c r="J50" s="45">
        <f t="shared" si="6"/>
        <v>6.3429276270896651</v>
      </c>
      <c r="K50" s="45">
        <f t="shared" si="7"/>
        <v>40.232730882497329</v>
      </c>
      <c r="L50" s="45">
        <f t="shared" ref="L50:L81" si="13">J50/D50</f>
        <v>0.280660514472994</v>
      </c>
    </row>
    <row r="51" spans="1:12" x14ac:dyDescent="0.2">
      <c r="A51" s="42">
        <v>46</v>
      </c>
      <c r="B51" s="42"/>
      <c r="C51" s="42">
        <v>10</v>
      </c>
      <c r="D51" s="42">
        <v>12.27</v>
      </c>
      <c r="E51" s="44">
        <f t="shared" si="9"/>
        <v>22.399191107841919</v>
      </c>
      <c r="F51" s="44">
        <f t="shared" si="10"/>
        <v>0.27046138124888325</v>
      </c>
      <c r="G51" s="44">
        <f t="shared" si="11"/>
        <v>-7.8091988214209351</v>
      </c>
      <c r="H51" s="45">
        <f t="shared" si="8"/>
        <v>15.13418800792714</v>
      </c>
      <c r="I51" s="45">
        <f t="shared" si="12"/>
        <v>-2.8641880079271402</v>
      </c>
      <c r="J51" s="45">
        <f t="shared" si="6"/>
        <v>2.8641880079271402</v>
      </c>
      <c r="K51" s="45">
        <f t="shared" si="7"/>
        <v>8.2035729447536401</v>
      </c>
      <c r="L51" s="45">
        <f t="shared" si="13"/>
        <v>0.23343015549528445</v>
      </c>
    </row>
    <row r="52" spans="1:12" x14ac:dyDescent="0.2">
      <c r="A52" s="42">
        <v>47</v>
      </c>
      <c r="B52" s="42"/>
      <c r="C52" s="42">
        <v>11</v>
      </c>
      <c r="D52" s="42">
        <v>17.37</v>
      </c>
      <c r="E52" s="44">
        <f t="shared" si="9"/>
        <v>23.202293919872279</v>
      </c>
      <c r="F52" s="44">
        <f t="shared" si="10"/>
        <v>0.32372552432703094</v>
      </c>
      <c r="G52" s="44">
        <f t="shared" si="11"/>
        <v>-10.146689509202243</v>
      </c>
      <c r="H52" s="45">
        <f t="shared" si="8"/>
        <v>12.043585692185228</v>
      </c>
      <c r="I52" s="45">
        <f t="shared" si="12"/>
        <v>5.3264143078147725</v>
      </c>
      <c r="J52" s="45">
        <f t="shared" si="6"/>
        <v>5.3264143078147725</v>
      </c>
      <c r="K52" s="45">
        <f t="shared" si="7"/>
        <v>28.370689378493921</v>
      </c>
      <c r="L52" s="45">
        <f t="shared" si="13"/>
        <v>0.30664446216550212</v>
      </c>
    </row>
    <row r="53" spans="1:12" x14ac:dyDescent="0.2">
      <c r="A53" s="42">
        <v>48</v>
      </c>
      <c r="B53" s="42"/>
      <c r="C53" s="42">
        <v>12</v>
      </c>
      <c r="D53" s="42">
        <v>42.65</v>
      </c>
      <c r="E53" s="44">
        <f t="shared" si="9"/>
        <v>24.648196472710076</v>
      </c>
      <c r="F53" s="44">
        <f t="shared" si="10"/>
        <v>0.43594322717810757</v>
      </c>
      <c r="G53" s="44">
        <f t="shared" si="11"/>
        <v>8.9121695963527419</v>
      </c>
      <c r="H53" s="45">
        <f t="shared" si="8"/>
        <v>31.428229714892364</v>
      </c>
      <c r="I53" s="45">
        <f t="shared" si="12"/>
        <v>11.221770285107635</v>
      </c>
      <c r="J53" s="45">
        <f t="shared" si="6"/>
        <v>11.221770285107635</v>
      </c>
      <c r="K53" s="45">
        <f t="shared" si="7"/>
        <v>125.92812833172468</v>
      </c>
      <c r="L53" s="45">
        <f t="shared" si="13"/>
        <v>0.26311301958048383</v>
      </c>
    </row>
    <row r="54" spans="1:12" x14ac:dyDescent="0.2">
      <c r="A54" s="42">
        <v>49</v>
      </c>
      <c r="B54" s="42">
        <v>2013</v>
      </c>
      <c r="C54" s="42">
        <v>1</v>
      </c>
      <c r="D54" s="42">
        <v>17.23</v>
      </c>
      <c r="E54" s="44">
        <f t="shared" si="9"/>
        <v>24.088950480514942</v>
      </c>
      <c r="F54" s="44">
        <f t="shared" si="10"/>
        <v>0.33642430524078343</v>
      </c>
      <c r="G54" s="44">
        <f t="shared" si="11"/>
        <v>1.2020821964082971</v>
      </c>
      <c r="H54" s="45">
        <f t="shared" si="8"/>
        <v>27.181892193732395</v>
      </c>
      <c r="I54" s="45">
        <f t="shared" si="12"/>
        <v>-9.9518921937323945</v>
      </c>
      <c r="J54" s="45">
        <f t="shared" si="6"/>
        <v>9.9518921937323945</v>
      </c>
      <c r="K54" s="45">
        <f t="shared" si="7"/>
        <v>99.040158235671768</v>
      </c>
      <c r="L54" s="45">
        <f t="shared" si="13"/>
        <v>0.57759095726827592</v>
      </c>
    </row>
    <row r="55" spans="1:12" x14ac:dyDescent="0.2">
      <c r="A55" s="42">
        <v>50</v>
      </c>
      <c r="B55" s="42"/>
      <c r="C55" s="42">
        <v>2</v>
      </c>
      <c r="D55" s="42">
        <v>27.63</v>
      </c>
      <c r="E55" s="44">
        <f t="shared" si="9"/>
        <v>25.327065720415817</v>
      </c>
      <c r="F55" s="44">
        <f t="shared" si="10"/>
        <v>0.42659339870679258</v>
      </c>
      <c r="G55" s="44">
        <f t="shared" si="11"/>
        <v>-5.0007622911625509</v>
      </c>
      <c r="H55" s="45">
        <f t="shared" si="8"/>
        <v>18.613090653399091</v>
      </c>
      <c r="I55" s="45">
        <f t="shared" si="12"/>
        <v>9.016909346600908</v>
      </c>
      <c r="J55" s="45">
        <f t="shared" si="6"/>
        <v>9.016909346600908</v>
      </c>
      <c r="K55" s="45">
        <f t="shared" si="7"/>
        <v>81.304654164818814</v>
      </c>
      <c r="L55" s="45">
        <f t="shared" si="13"/>
        <v>0.32634489129934524</v>
      </c>
    </row>
    <row r="56" spans="1:12" x14ac:dyDescent="0.2">
      <c r="A56" s="42">
        <v>51</v>
      </c>
      <c r="B56" s="42"/>
      <c r="C56" s="42">
        <v>3</v>
      </c>
      <c r="D56" s="42">
        <v>20.02</v>
      </c>
      <c r="E56" s="44">
        <f t="shared" si="9"/>
        <v>26.355703514283199</v>
      </c>
      <c r="F56" s="44">
        <f t="shared" si="10"/>
        <v>0.48679783822285155</v>
      </c>
      <c r="G56" s="44">
        <f t="shared" si="11"/>
        <v>-11.212263115083974</v>
      </c>
      <c r="H56" s="45">
        <f t="shared" si="8"/>
        <v>13.999556048394105</v>
      </c>
      <c r="I56" s="45">
        <f t="shared" si="12"/>
        <v>6.0204439516058947</v>
      </c>
      <c r="J56" s="45">
        <f t="shared" si="6"/>
        <v>6.0204439516058947</v>
      </c>
      <c r="K56" s="45">
        <f t="shared" si="7"/>
        <v>36.245745374428004</v>
      </c>
      <c r="L56" s="45">
        <f t="shared" si="13"/>
        <v>0.30072147610419053</v>
      </c>
    </row>
    <row r="57" spans="1:12" x14ac:dyDescent="0.2">
      <c r="A57" s="42">
        <v>52</v>
      </c>
      <c r="B57" s="42"/>
      <c r="C57" s="42">
        <v>4</v>
      </c>
      <c r="D57" s="42">
        <v>11.96</v>
      </c>
      <c r="E57" s="44">
        <f t="shared" si="9"/>
        <v>26.138221823979009</v>
      </c>
      <c r="F57" s="44">
        <f t="shared" si="10"/>
        <v>0.41636988537014741</v>
      </c>
      <c r="G57" s="44">
        <f t="shared" si="11"/>
        <v>-8.4735576429099559</v>
      </c>
      <c r="H57" s="45">
        <f t="shared" si="8"/>
        <v>19.002795285270434</v>
      </c>
      <c r="I57" s="45">
        <f t="shared" si="12"/>
        <v>-7.042795285270433</v>
      </c>
      <c r="J57" s="45">
        <f t="shared" si="6"/>
        <v>7.042795285270433</v>
      </c>
      <c r="K57" s="45">
        <f t="shared" si="7"/>
        <v>49.60096543022744</v>
      </c>
      <c r="L57" s="45">
        <f t="shared" si="13"/>
        <v>0.58886248204602276</v>
      </c>
    </row>
    <row r="58" spans="1:12" x14ac:dyDescent="0.2">
      <c r="A58" s="42">
        <v>53</v>
      </c>
      <c r="B58" s="42"/>
      <c r="C58" s="42">
        <v>5</v>
      </c>
      <c r="D58" s="42">
        <v>11.97</v>
      </c>
      <c r="E58" s="44">
        <f t="shared" si="9"/>
        <v>26.066180605633797</v>
      </c>
      <c r="F58" s="44">
        <f t="shared" si="10"/>
        <v>0.36752877499861142</v>
      </c>
      <c r="G58" s="44">
        <f t="shared" si="11"/>
        <v>-10.140050665539352</v>
      </c>
      <c r="H58" s="45">
        <f t="shared" si="8"/>
        <v>16.854111037153633</v>
      </c>
      <c r="I58" s="45">
        <f t="shared" si="12"/>
        <v>-4.884111037153632</v>
      </c>
      <c r="J58" s="45">
        <f t="shared" si="6"/>
        <v>4.884111037153632</v>
      </c>
      <c r="K58" s="45">
        <f t="shared" si="7"/>
        <v>23.854540623245928</v>
      </c>
      <c r="L58" s="45">
        <f t="shared" si="13"/>
        <v>0.40802932641216638</v>
      </c>
    </row>
    <row r="59" spans="1:12" x14ac:dyDescent="0.2">
      <c r="A59" s="42">
        <v>54</v>
      </c>
      <c r="B59" s="42"/>
      <c r="C59" s="42">
        <v>6</v>
      </c>
      <c r="D59" s="42">
        <v>24.82</v>
      </c>
      <c r="E59" s="44">
        <f t="shared" si="9"/>
        <v>27.014685260233733</v>
      </c>
      <c r="F59" s="44">
        <f t="shared" si="10"/>
        <v>0.42562636295874401</v>
      </c>
      <c r="G59" s="44">
        <f t="shared" si="11"/>
        <v>-6.9005898850044431</v>
      </c>
      <c r="H59" s="45">
        <f t="shared" si="8"/>
        <v>19.010241203986773</v>
      </c>
      <c r="I59" s="45">
        <f t="shared" si="12"/>
        <v>5.8097587960132273</v>
      </c>
      <c r="J59" s="45">
        <f t="shared" si="6"/>
        <v>5.8097587960132273</v>
      </c>
      <c r="K59" s="45">
        <f t="shared" si="7"/>
        <v>33.753297267853064</v>
      </c>
      <c r="L59" s="45">
        <f t="shared" si="13"/>
        <v>0.23407569685790602</v>
      </c>
    </row>
    <row r="60" spans="1:12" x14ac:dyDescent="0.2">
      <c r="A60" s="42">
        <v>55</v>
      </c>
      <c r="B60" s="42"/>
      <c r="C60" s="42">
        <v>7</v>
      </c>
      <c r="D60" s="42">
        <v>30.18</v>
      </c>
      <c r="E60" s="44">
        <f t="shared" si="9"/>
        <v>27.556439434530276</v>
      </c>
      <c r="F60" s="44">
        <f t="shared" si="10"/>
        <v>0.4372391440925239</v>
      </c>
      <c r="G60" s="44">
        <f t="shared" si="11"/>
        <v>1.6829252936336008</v>
      </c>
      <c r="H60" s="45">
        <f t="shared" si="8"/>
        <v>29.018721886622064</v>
      </c>
      <c r="I60" s="45">
        <f t="shared" si="12"/>
        <v>1.1612781133779357</v>
      </c>
      <c r="J60" s="45">
        <f t="shared" si="6"/>
        <v>1.1612781133779357</v>
      </c>
      <c r="K60" s="45">
        <f t="shared" si="7"/>
        <v>1.3485668566106177</v>
      </c>
      <c r="L60" s="45">
        <f t="shared" si="13"/>
        <v>3.8478400045657245E-2</v>
      </c>
    </row>
    <row r="61" spans="1:12" x14ac:dyDescent="0.2">
      <c r="A61" s="42">
        <v>56</v>
      </c>
      <c r="B61" s="42"/>
      <c r="C61" s="42">
        <v>8</v>
      </c>
      <c r="D61" s="42">
        <v>87.71</v>
      </c>
      <c r="E61" s="44">
        <f t="shared" si="9"/>
        <v>28.355336704159456</v>
      </c>
      <c r="F61" s="44">
        <f t="shared" si="10"/>
        <v>0.47340495664618948</v>
      </c>
      <c r="G61" s="44">
        <f t="shared" si="11"/>
        <v>56.425232478993614</v>
      </c>
      <c r="H61" s="45">
        <f t="shared" si="8"/>
        <v>84.093418744633425</v>
      </c>
      <c r="I61" s="45">
        <f t="shared" si="12"/>
        <v>3.6165812553665688</v>
      </c>
      <c r="J61" s="45">
        <f t="shared" si="6"/>
        <v>3.6165812553665688</v>
      </c>
      <c r="K61" s="45">
        <f t="shared" si="7"/>
        <v>13.079659976668827</v>
      </c>
      <c r="L61" s="45">
        <f t="shared" si="13"/>
        <v>4.1233397051266323E-2</v>
      </c>
    </row>
    <row r="62" spans="1:12" x14ac:dyDescent="0.2">
      <c r="A62" s="42">
        <v>57</v>
      </c>
      <c r="B62" s="42"/>
      <c r="C62" s="42">
        <v>9</v>
      </c>
      <c r="D62" s="42">
        <v>21.84</v>
      </c>
      <c r="E62" s="44">
        <f t="shared" si="9"/>
        <v>28.622295297249991</v>
      </c>
      <c r="F62" s="44">
        <f t="shared" si="10"/>
        <v>0.45276032029062407</v>
      </c>
      <c r="G62" s="44">
        <f t="shared" si="11"/>
        <v>-5.1100797524491925</v>
      </c>
      <c r="H62" s="45">
        <f t="shared" si="8"/>
        <v>23.904463635556539</v>
      </c>
      <c r="I62" s="45">
        <f t="shared" si="12"/>
        <v>-2.0644636355565389</v>
      </c>
      <c r="J62" s="45">
        <f t="shared" si="6"/>
        <v>2.0644636355565389</v>
      </c>
      <c r="K62" s="45">
        <f t="shared" si="7"/>
        <v>4.2620101025353216</v>
      </c>
      <c r="L62" s="45">
        <f t="shared" si="13"/>
        <v>9.4526723239768268E-2</v>
      </c>
    </row>
    <row r="63" spans="1:12" x14ac:dyDescent="0.2">
      <c r="A63" s="42">
        <v>58</v>
      </c>
      <c r="B63" s="42"/>
      <c r="C63" s="42">
        <v>10</v>
      </c>
      <c r="D63" s="42">
        <v>16.03</v>
      </c>
      <c r="E63" s="44">
        <f t="shared" si="9"/>
        <v>28.551469937928651</v>
      </c>
      <c r="F63" s="44">
        <f t="shared" si="10"/>
        <v>0.40040175232942771</v>
      </c>
      <c r="G63" s="44">
        <f t="shared" si="11"/>
        <v>-8.2804259330717063</v>
      </c>
      <c r="H63" s="45">
        <f t="shared" si="8"/>
        <v>21.265856796119682</v>
      </c>
      <c r="I63" s="45">
        <f t="shared" si="12"/>
        <v>-5.2358567961196805</v>
      </c>
      <c r="J63" s="45">
        <f t="shared" si="6"/>
        <v>5.2358567961196805</v>
      </c>
      <c r="K63" s="45">
        <f t="shared" si="7"/>
        <v>27.414196389472647</v>
      </c>
      <c r="L63" s="45">
        <f t="shared" si="13"/>
        <v>0.32662862109293078</v>
      </c>
    </row>
    <row r="64" spans="1:12" x14ac:dyDescent="0.2">
      <c r="A64" s="42">
        <v>59</v>
      </c>
      <c r="B64" s="42"/>
      <c r="C64" s="42">
        <v>11</v>
      </c>
      <c r="D64" s="42">
        <v>25.3</v>
      </c>
      <c r="E64" s="44">
        <f t="shared" si="9"/>
        <v>29.6013534721525</v>
      </c>
      <c r="F64" s="44">
        <f t="shared" si="10"/>
        <v>0.4653499305188698</v>
      </c>
      <c r="G64" s="44">
        <f t="shared" si="11"/>
        <v>-9.5621559054972689</v>
      </c>
      <c r="H64" s="45">
        <f t="shared" si="8"/>
        <v>18.805182181055837</v>
      </c>
      <c r="I64" s="45">
        <f t="shared" si="12"/>
        <v>6.4948178189441634</v>
      </c>
      <c r="J64" s="45">
        <f t="shared" si="6"/>
        <v>6.4948178189441634</v>
      </c>
      <c r="K64" s="45">
        <f t="shared" si="7"/>
        <v>42.182658501274624</v>
      </c>
      <c r="L64" s="45">
        <f t="shared" si="13"/>
        <v>0.25671216675668629</v>
      </c>
    </row>
    <row r="65" spans="1:12" x14ac:dyDescent="0.2">
      <c r="A65" s="42">
        <v>60</v>
      </c>
      <c r="B65" s="42"/>
      <c r="C65" s="42">
        <v>12</v>
      </c>
      <c r="D65" s="42">
        <v>44.03</v>
      </c>
      <c r="E65" s="44">
        <f t="shared" si="9"/>
        <v>30.57181610276896</v>
      </c>
      <c r="F65" s="44">
        <f t="shared" si="10"/>
        <v>0.51586120052862883</v>
      </c>
      <c r="G65" s="44">
        <f t="shared" si="11"/>
        <v>9.3667710264405724</v>
      </c>
      <c r="H65" s="45">
        <f t="shared" si="8"/>
        <v>38.978872999024112</v>
      </c>
      <c r="I65" s="45">
        <f t="shared" si="12"/>
        <v>5.0511270009758888</v>
      </c>
      <c r="J65" s="45">
        <f t="shared" si="6"/>
        <v>5.0511270009758888</v>
      </c>
      <c r="K65" s="45">
        <f t="shared" si="7"/>
        <v>25.513883979987678</v>
      </c>
      <c r="L65" s="45">
        <f t="shared" si="13"/>
        <v>0.11472012266581623</v>
      </c>
    </row>
    <row r="66" spans="1:12" x14ac:dyDescent="0.2">
      <c r="A66" s="42">
        <v>61</v>
      </c>
      <c r="B66" s="42">
        <v>2014</v>
      </c>
      <c r="C66" s="42">
        <v>1</v>
      </c>
      <c r="D66" s="42">
        <v>30.4</v>
      </c>
      <c r="E66" s="44">
        <f t="shared" si="9"/>
        <v>30.898701353326999</v>
      </c>
      <c r="F66" s="44">
        <f t="shared" si="10"/>
        <v>0.49696360553156982</v>
      </c>
      <c r="G66" s="44">
        <f t="shared" si="11"/>
        <v>1.0320038414347674</v>
      </c>
      <c r="H66" s="45">
        <f t="shared" si="8"/>
        <v>32.289759499705887</v>
      </c>
      <c r="I66" s="45">
        <f t="shared" si="12"/>
        <v>-1.8897594997058889</v>
      </c>
      <c r="J66" s="45">
        <f t="shared" si="6"/>
        <v>1.8897594997058889</v>
      </c>
      <c r="K66" s="45">
        <f t="shared" si="7"/>
        <v>3.5711909667286514</v>
      </c>
      <c r="L66" s="45">
        <f t="shared" si="13"/>
        <v>6.2163141437693713E-2</v>
      </c>
    </row>
    <row r="67" spans="1:12" x14ac:dyDescent="0.2">
      <c r="A67" s="42">
        <v>62</v>
      </c>
      <c r="B67" s="42"/>
      <c r="C67" s="42">
        <v>2</v>
      </c>
      <c r="D67" s="42">
        <v>27.03</v>
      </c>
      <c r="E67" s="44">
        <f t="shared" si="9"/>
        <v>31.459174692088968</v>
      </c>
      <c r="F67" s="44">
        <f t="shared" si="10"/>
        <v>0.50331457885460984</v>
      </c>
      <c r="G67" s="44">
        <f t="shared" si="11"/>
        <v>-4.9436035312551931</v>
      </c>
      <c r="H67" s="45">
        <f t="shared" si="8"/>
        <v>26.394902667696016</v>
      </c>
      <c r="I67" s="45">
        <f t="shared" si="12"/>
        <v>0.63509733230398524</v>
      </c>
      <c r="J67" s="45">
        <f t="shared" si="6"/>
        <v>0.63509733230398524</v>
      </c>
      <c r="K67" s="45">
        <f t="shared" si="7"/>
        <v>0.40334862149963863</v>
      </c>
      <c r="L67" s="45">
        <f t="shared" si="13"/>
        <v>2.3496016733406778E-2</v>
      </c>
    </row>
    <row r="68" spans="1:12" x14ac:dyDescent="0.2">
      <c r="A68" s="42">
        <v>63</v>
      </c>
      <c r="B68" s="42"/>
      <c r="C68" s="42">
        <v>3</v>
      </c>
      <c r="D68" s="42">
        <v>18.5</v>
      </c>
      <c r="E68" s="44">
        <f t="shared" si="9"/>
        <v>31.737466655357622</v>
      </c>
      <c r="F68" s="44">
        <f t="shared" si="10"/>
        <v>0.48081231729601426</v>
      </c>
      <c r="G68" s="44">
        <f t="shared" si="11"/>
        <v>-11.414783469111338</v>
      </c>
      <c r="H68" s="45">
        <f t="shared" si="8"/>
        <v>20.750226155859604</v>
      </c>
      <c r="I68" s="45">
        <f t="shared" si="12"/>
        <v>-2.2502261558596039</v>
      </c>
      <c r="J68" s="45">
        <f t="shared" si="6"/>
        <v>2.2502261558596039</v>
      </c>
      <c r="K68" s="45">
        <f t="shared" si="7"/>
        <v>5.0635177525146906</v>
      </c>
      <c r="L68" s="45">
        <f t="shared" si="13"/>
        <v>0.1216338462626813</v>
      </c>
    </row>
    <row r="69" spans="1:12" x14ac:dyDescent="0.2">
      <c r="A69" s="42">
        <v>64</v>
      </c>
      <c r="B69" s="42"/>
      <c r="C69" s="42">
        <v>4</v>
      </c>
      <c r="D69" s="42">
        <v>25.69</v>
      </c>
      <c r="E69" s="44">
        <f t="shared" si="9"/>
        <v>32.41280683967927</v>
      </c>
      <c r="F69" s="44">
        <f t="shared" si="10"/>
        <v>0.5002651039985776</v>
      </c>
      <c r="G69" s="44">
        <f t="shared" si="11"/>
        <v>-8.2984825625868872</v>
      </c>
      <c r="H69" s="45">
        <f t="shared" si="8"/>
        <v>23.74472132974368</v>
      </c>
      <c r="I69" s="45">
        <f t="shared" si="12"/>
        <v>1.9452786702563216</v>
      </c>
      <c r="J69" s="45">
        <f t="shared" si="6"/>
        <v>1.9452786702563216</v>
      </c>
      <c r="K69" s="45">
        <f t="shared" si="7"/>
        <v>3.7841091049542031</v>
      </c>
      <c r="L69" s="45">
        <f t="shared" si="13"/>
        <v>7.5721240570506873E-2</v>
      </c>
    </row>
    <row r="70" spans="1:12" x14ac:dyDescent="0.2">
      <c r="A70" s="42">
        <v>65</v>
      </c>
      <c r="B70" s="42"/>
      <c r="C70" s="42">
        <v>5</v>
      </c>
      <c r="D70" s="42">
        <v>22.02</v>
      </c>
      <c r="E70" s="44">
        <f t="shared" si="9"/>
        <v>32.837769815864</v>
      </c>
      <c r="F70" s="44">
        <f t="shared" si="10"/>
        <v>0.49273489121719288</v>
      </c>
      <c r="G70" s="44">
        <f t="shared" si="11"/>
        <v>-10.207822580571817</v>
      </c>
      <c r="H70" s="45">
        <f t="shared" si="8"/>
        <v>22.773021278138497</v>
      </c>
      <c r="I70" s="45">
        <f t="shared" si="12"/>
        <v>-0.75302127813849751</v>
      </c>
      <c r="J70" s="45">
        <f t="shared" si="6"/>
        <v>0.75302127813849751</v>
      </c>
      <c r="K70" s="45">
        <f t="shared" si="7"/>
        <v>0.56704104532933641</v>
      </c>
      <c r="L70" s="45">
        <f t="shared" si="13"/>
        <v>3.4197151595753747E-2</v>
      </c>
    </row>
    <row r="71" spans="1:12" x14ac:dyDescent="0.2">
      <c r="A71" s="42">
        <v>66</v>
      </c>
      <c r="B71" s="42"/>
      <c r="C71" s="42">
        <v>6</v>
      </c>
      <c r="D71" s="42">
        <v>16.190000000000001</v>
      </c>
      <c r="E71" s="44">
        <f t="shared" si="9"/>
        <v>32.306513224873513</v>
      </c>
      <c r="F71" s="44">
        <f t="shared" si="10"/>
        <v>0.39033574299642482</v>
      </c>
      <c r="G71" s="44">
        <f t="shared" si="11"/>
        <v>-7.822182218991351</v>
      </c>
      <c r="H71" s="45">
        <f t="shared" si="8"/>
        <v>26.429914822076746</v>
      </c>
      <c r="I71" s="45">
        <f t="shared" si="12"/>
        <v>-10.239914822076745</v>
      </c>
      <c r="J71" s="45">
        <f t="shared" si="6"/>
        <v>10.239914822076745</v>
      </c>
      <c r="K71" s="45">
        <f t="shared" si="7"/>
        <v>104.85585556338702</v>
      </c>
      <c r="L71" s="45">
        <f t="shared" si="13"/>
        <v>0.63248392971443756</v>
      </c>
    </row>
    <row r="72" spans="1:12" x14ac:dyDescent="0.2">
      <c r="A72" s="42">
        <v>67</v>
      </c>
      <c r="B72" s="42"/>
      <c r="C72" s="42">
        <v>7</v>
      </c>
      <c r="D72" s="42">
        <v>24.76</v>
      </c>
      <c r="E72" s="44">
        <f t="shared" si="9"/>
        <v>31.734871541719585</v>
      </c>
      <c r="F72" s="44">
        <f t="shared" si="10"/>
        <v>0.29413800038138954</v>
      </c>
      <c r="G72" s="44">
        <f t="shared" si="11"/>
        <v>0.81714561009828224</v>
      </c>
      <c r="H72" s="45">
        <f t="shared" si="8"/>
        <v>34.379774261503542</v>
      </c>
      <c r="I72" s="45">
        <f t="shared" si="12"/>
        <v>-9.6197742615035402</v>
      </c>
      <c r="J72" s="45">
        <f t="shared" si="6"/>
        <v>9.6197742615035402</v>
      </c>
      <c r="K72" s="45">
        <f t="shared" si="7"/>
        <v>92.540056842285978</v>
      </c>
      <c r="L72" s="45">
        <f t="shared" si="13"/>
        <v>0.38852076985070838</v>
      </c>
    </row>
    <row r="73" spans="1:12" x14ac:dyDescent="0.2">
      <c r="A73" s="42">
        <v>68</v>
      </c>
      <c r="B73" s="42"/>
      <c r="C73" s="42">
        <v>8</v>
      </c>
      <c r="D73" s="42">
        <v>81.010000000000005</v>
      </c>
      <c r="E73" s="44">
        <f t="shared" si="9"/>
        <v>31.284585339991516</v>
      </c>
      <c r="F73" s="44">
        <f t="shared" si="10"/>
        <v>0.21969558017044372</v>
      </c>
      <c r="G73" s="44">
        <f t="shared" si="11"/>
        <v>55.7552506970951</v>
      </c>
      <c r="H73" s="45">
        <f t="shared" si="8"/>
        <v>88.454242021094586</v>
      </c>
      <c r="I73" s="45">
        <f t="shared" si="12"/>
        <v>-7.4442420210945812</v>
      </c>
      <c r="J73" s="45">
        <f t="shared" si="6"/>
        <v>7.4442420210945812</v>
      </c>
      <c r="K73" s="45">
        <f t="shared" si="7"/>
        <v>55.416739268630337</v>
      </c>
      <c r="L73" s="45">
        <f t="shared" si="13"/>
        <v>9.1892877682935206E-2</v>
      </c>
    </row>
    <row r="74" spans="1:12" x14ac:dyDescent="0.2">
      <c r="A74" s="42">
        <v>69</v>
      </c>
      <c r="B74" s="42"/>
      <c r="C74" s="42">
        <v>9</v>
      </c>
      <c r="D74" s="42">
        <v>22.35</v>
      </c>
      <c r="E74" s="44">
        <f t="shared" si="9"/>
        <v>31.099860803390683</v>
      </c>
      <c r="F74" s="44">
        <f t="shared" si="10"/>
        <v>0.17925356849331611</v>
      </c>
      <c r="G74" s="44">
        <f t="shared" si="11"/>
        <v>-5.4740578575433423</v>
      </c>
      <c r="H74" s="45">
        <f t="shared" si="8"/>
        <v>26.394201167712769</v>
      </c>
      <c r="I74" s="45">
        <f t="shared" si="12"/>
        <v>-4.0442011677127674</v>
      </c>
      <c r="J74" s="45">
        <f t="shared" si="6"/>
        <v>4.0442011677127674</v>
      </c>
      <c r="K74" s="45">
        <f t="shared" si="7"/>
        <v>16.355563084929312</v>
      </c>
      <c r="L74" s="45">
        <f t="shared" si="13"/>
        <v>0.18094859810795377</v>
      </c>
    </row>
    <row r="75" spans="1:12" x14ac:dyDescent="0.2">
      <c r="A75" s="42">
        <v>70</v>
      </c>
      <c r="B75" s="42"/>
      <c r="C75" s="42">
        <v>10</v>
      </c>
      <c r="D75" s="42">
        <v>18.36</v>
      </c>
      <c r="E75" s="44">
        <f t="shared" si="9"/>
        <v>30.81524552800277</v>
      </c>
      <c r="F75" s="44">
        <f t="shared" si="10"/>
        <v>0.13286668410519312</v>
      </c>
      <c r="G75" s="44">
        <f t="shared" si="11"/>
        <v>-8.6979078925648139</v>
      </c>
      <c r="H75" s="45">
        <f t="shared" si="8"/>
        <v>22.998688438812295</v>
      </c>
      <c r="I75" s="45">
        <f t="shared" si="12"/>
        <v>-4.6386884388122951</v>
      </c>
      <c r="J75" s="45">
        <f t="shared" si="6"/>
        <v>4.6386884388122951</v>
      </c>
      <c r="K75" s="45">
        <f t="shared" si="7"/>
        <v>21.517430432370848</v>
      </c>
      <c r="L75" s="45">
        <f t="shared" si="13"/>
        <v>0.25265187575230369</v>
      </c>
    </row>
    <row r="76" spans="1:12" x14ac:dyDescent="0.2">
      <c r="A76" s="42">
        <v>71</v>
      </c>
      <c r="B76" s="42"/>
      <c r="C76" s="42">
        <v>11</v>
      </c>
      <c r="D76" s="42">
        <v>21.56</v>
      </c>
      <c r="E76" s="44">
        <f t="shared" si="9"/>
        <v>30.965516581446892</v>
      </c>
      <c r="F76" s="44">
        <f t="shared" si="10"/>
        <v>0.13460712103908601</v>
      </c>
      <c r="G76" s="44">
        <f t="shared" si="11"/>
        <v>-9.5464919730922322</v>
      </c>
      <c r="H76" s="45">
        <f t="shared" si="8"/>
        <v>21.385956306610694</v>
      </c>
      <c r="I76" s="45">
        <f t="shared" si="12"/>
        <v>0.17404369338930437</v>
      </c>
      <c r="J76" s="45">
        <f t="shared" si="6"/>
        <v>0.17404369338930437</v>
      </c>
      <c r="K76" s="45">
        <f t="shared" si="7"/>
        <v>3.0291207208590187E-2</v>
      </c>
      <c r="L76" s="45">
        <f t="shared" si="13"/>
        <v>8.0725275226950083E-3</v>
      </c>
    </row>
    <row r="77" spans="1:12" x14ac:dyDescent="0.2">
      <c r="A77" s="42">
        <v>72</v>
      </c>
      <c r="B77" s="42"/>
      <c r="C77" s="42">
        <v>12</v>
      </c>
      <c r="D77" s="42">
        <v>40.21</v>
      </c>
      <c r="E77" s="44">
        <f t="shared" si="9"/>
        <v>31.074434229593322</v>
      </c>
      <c r="F77" s="44">
        <f t="shared" si="10"/>
        <v>0.13203817374982046</v>
      </c>
      <c r="G77" s="44">
        <f t="shared" si="11"/>
        <v>9.3436505008371835</v>
      </c>
      <c r="H77" s="45">
        <f t="shared" si="8"/>
        <v>40.466894728926547</v>
      </c>
      <c r="I77" s="45">
        <f t="shared" si="12"/>
        <v>-0.25689472892654663</v>
      </c>
      <c r="J77" s="45">
        <f t="shared" si="6"/>
        <v>0.25689472892654663</v>
      </c>
      <c r="K77" s="45">
        <f t="shared" si="7"/>
        <v>6.5994901750243876E-2</v>
      </c>
      <c r="L77" s="45">
        <f t="shared" si="13"/>
        <v>6.3888268820329929E-3</v>
      </c>
    </row>
    <row r="78" spans="1:12" x14ac:dyDescent="0.2">
      <c r="A78" s="42">
        <v>73</v>
      </c>
      <c r="B78" s="42">
        <v>2015</v>
      </c>
      <c r="C78" s="42">
        <v>1</v>
      </c>
      <c r="D78" s="42">
        <v>29.61</v>
      </c>
      <c r="E78" s="44">
        <f t="shared" si="9"/>
        <v>30.943624778865349</v>
      </c>
      <c r="F78" s="44">
        <f t="shared" si="10"/>
        <v>0.10575341130204109</v>
      </c>
      <c r="G78" s="44">
        <f t="shared" si="11"/>
        <v>0.79544097940475567</v>
      </c>
      <c r="H78" s="45">
        <f t="shared" si="8"/>
        <v>32.238476244777907</v>
      </c>
      <c r="I78" s="45">
        <f t="shared" si="12"/>
        <v>-2.6284762447779073</v>
      </c>
      <c r="J78" s="45">
        <f t="shared" si="6"/>
        <v>2.6284762447779073</v>
      </c>
      <c r="K78" s="45">
        <f t="shared" si="7"/>
        <v>6.9088873693617696</v>
      </c>
      <c r="L78" s="45">
        <f t="shared" si="13"/>
        <v>8.8769883308946557E-2</v>
      </c>
    </row>
    <row r="79" spans="1:12" x14ac:dyDescent="0.2">
      <c r="A79" s="42">
        <v>74</v>
      </c>
      <c r="B79" s="42"/>
      <c r="C79" s="42">
        <v>2</v>
      </c>
      <c r="D79" s="42">
        <v>20.65</v>
      </c>
      <c r="E79" s="44">
        <f t="shared" si="9"/>
        <v>30.503800724276172</v>
      </c>
      <c r="F79" s="44">
        <f t="shared" si="10"/>
        <v>5.1195664712919239E-2</v>
      </c>
      <c r="G79" s="44">
        <f t="shared" si="11"/>
        <v>-5.4346232505572907</v>
      </c>
      <c r="H79" s="45">
        <f t="shared" si="8"/>
        <v>26.105774658912196</v>
      </c>
      <c r="I79" s="45">
        <f t="shared" si="12"/>
        <v>-5.4557746589121976</v>
      </c>
      <c r="J79" s="45">
        <f t="shared" si="6"/>
        <v>5.4557746589121976</v>
      </c>
      <c r="K79" s="45">
        <f t="shared" si="7"/>
        <v>29.765477128828508</v>
      </c>
      <c r="L79" s="45">
        <f t="shared" si="13"/>
        <v>0.26420216265918633</v>
      </c>
    </row>
    <row r="80" spans="1:12" x14ac:dyDescent="0.2">
      <c r="A80" s="42">
        <v>75</v>
      </c>
      <c r="B80" s="42"/>
      <c r="C80" s="42">
        <v>3</v>
      </c>
      <c r="D80" s="42">
        <v>14.33</v>
      </c>
      <c r="E80" s="44">
        <f t="shared" si="9"/>
        <v>30.073975097001316</v>
      </c>
      <c r="F80" s="44">
        <f t="shared" si="10"/>
        <v>3.0935355141417861E-3</v>
      </c>
      <c r="G80" s="44">
        <f t="shared" si="11"/>
        <v>-11.847702631900336</v>
      </c>
      <c r="H80" s="45">
        <f t="shared" si="8"/>
        <v>19.140212919877751</v>
      </c>
      <c r="I80" s="45">
        <f t="shared" si="12"/>
        <v>-4.8102129198777508</v>
      </c>
      <c r="J80" s="45">
        <f t="shared" si="6"/>
        <v>4.8102129198777508</v>
      </c>
      <c r="K80" s="45">
        <f t="shared" si="7"/>
        <v>23.138148334558839</v>
      </c>
      <c r="L80" s="45">
        <f t="shared" si="13"/>
        <v>0.33567431401798681</v>
      </c>
    </row>
    <row r="81" spans="1:12" x14ac:dyDescent="0.2">
      <c r="A81" s="42">
        <v>76</v>
      </c>
      <c r="B81" s="42"/>
      <c r="C81" s="42">
        <v>4</v>
      </c>
      <c r="D81" s="42">
        <v>15.52</v>
      </c>
      <c r="E81" s="44">
        <f t="shared" si="9"/>
        <v>29.451210025522602</v>
      </c>
      <c r="F81" s="44">
        <f t="shared" si="10"/>
        <v>-5.9492325185143781E-2</v>
      </c>
      <c r="G81" s="44">
        <f t="shared" si="11"/>
        <v>-8.8617553088804595</v>
      </c>
      <c r="H81" s="45">
        <f t="shared" si="8"/>
        <v>21.778586069928572</v>
      </c>
      <c r="I81" s="45">
        <f t="shared" si="12"/>
        <v>-6.2585860699285725</v>
      </c>
      <c r="J81" s="45">
        <f t="shared" si="6"/>
        <v>6.2585860699285725</v>
      </c>
      <c r="K81" s="45">
        <f t="shared" si="7"/>
        <v>39.169899594703978</v>
      </c>
      <c r="L81" s="45">
        <f t="shared" si="13"/>
        <v>0.40325941172220187</v>
      </c>
    </row>
    <row r="82" spans="1:12" x14ac:dyDescent="0.2">
      <c r="A82" s="42">
        <v>77</v>
      </c>
      <c r="B82" s="42"/>
      <c r="C82" s="42">
        <v>5</v>
      </c>
      <c r="D82" s="42">
        <v>18.55</v>
      </c>
      <c r="E82" s="44">
        <f t="shared" ref="E82:E113" si="14">$C$1*(D82-G70)+(1-$C$1)*(E81+F81)</f>
        <v>29.328328188360896</v>
      </c>
      <c r="F82" s="44">
        <f t="shared" ref="F82:F113" si="15">C$2*(E82-E81)+(1-C$2)*F81</f>
        <v>-6.5831276382800064E-2</v>
      </c>
      <c r="G82" s="44">
        <f t="shared" ref="G82:G113" si="16">C$3*(D82-E82)+(1-C$3)*G70</f>
        <v>-10.264873141350725</v>
      </c>
      <c r="H82" s="45">
        <f t="shared" si="8"/>
        <v>19.183895119765644</v>
      </c>
      <c r="I82" s="45">
        <f t="shared" ref="I82:I113" si="17">D82-H82</f>
        <v>-0.6338951197656435</v>
      </c>
      <c r="J82" s="45">
        <f t="shared" si="6"/>
        <v>0.6338951197656435</v>
      </c>
      <c r="K82" s="45">
        <f t="shared" si="7"/>
        <v>0.4018230228626995</v>
      </c>
      <c r="L82" s="45">
        <f t="shared" ref="L82:L113" si="18">J82/D82</f>
        <v>3.417224365313442E-2</v>
      </c>
    </row>
    <row r="83" spans="1:12" x14ac:dyDescent="0.2">
      <c r="A83" s="42">
        <v>78</v>
      </c>
      <c r="B83" s="42"/>
      <c r="C83" s="42">
        <v>6</v>
      </c>
      <c r="D83" s="42">
        <v>19.16</v>
      </c>
      <c r="E83" s="44">
        <f t="shared" si="14"/>
        <v>29.034465442679423</v>
      </c>
      <c r="F83" s="44">
        <f t="shared" si="15"/>
        <v>-8.863442331266734E-2</v>
      </c>
      <c r="G83" s="44">
        <f t="shared" si="16"/>
        <v>-8.0274105413601582</v>
      </c>
      <c r="H83" s="45">
        <f t="shared" si="8"/>
        <v>21.440314692986746</v>
      </c>
      <c r="I83" s="45">
        <f t="shared" si="17"/>
        <v>-2.2803146929867459</v>
      </c>
      <c r="J83" s="45">
        <f t="shared" ref="J83:J113" si="19">ABS(I83)</f>
        <v>2.2803146929867459</v>
      </c>
      <c r="K83" s="45">
        <f t="shared" ref="K83:K113" si="20">I83^2</f>
        <v>5.1998350990512376</v>
      </c>
      <c r="L83" s="45">
        <f t="shared" si="18"/>
        <v>0.11901433679471533</v>
      </c>
    </row>
    <row r="84" spans="1:12" x14ac:dyDescent="0.2">
      <c r="A84" s="42">
        <v>79</v>
      </c>
      <c r="B84" s="42"/>
      <c r="C84" s="42">
        <v>7</v>
      </c>
      <c r="D84" s="42">
        <v>23.02</v>
      </c>
      <c r="E84" s="44">
        <f t="shared" si="14"/>
        <v>28.271533356420253</v>
      </c>
      <c r="F84" s="44">
        <f t="shared" si="15"/>
        <v>-0.1560641896073176</v>
      </c>
      <c r="G84" s="44">
        <f t="shared" si="16"/>
        <v>0.21027771344642865</v>
      </c>
      <c r="H84" s="45">
        <f t="shared" ref="H84:H113" si="21">E83+F83+G72</f>
        <v>29.76297662946504</v>
      </c>
      <c r="I84" s="45">
        <f t="shared" si="17"/>
        <v>-6.7429766294650406</v>
      </c>
      <c r="J84" s="45">
        <f t="shared" si="19"/>
        <v>6.7429766294650406</v>
      </c>
      <c r="K84" s="45">
        <f t="shared" si="20"/>
        <v>45.467733825511722</v>
      </c>
      <c r="L84" s="45">
        <f t="shared" si="18"/>
        <v>0.29291818546763859</v>
      </c>
    </row>
    <row r="85" spans="1:12" x14ac:dyDescent="0.2">
      <c r="A85" s="42">
        <v>80</v>
      </c>
      <c r="B85" s="42"/>
      <c r="C85" s="42">
        <v>8</v>
      </c>
      <c r="D85" s="42">
        <v>91.87</v>
      </c>
      <c r="E85" s="44">
        <f t="shared" si="14"/>
        <v>28.915397180422133</v>
      </c>
      <c r="F85" s="44">
        <f t="shared" si="15"/>
        <v>-7.6071388246397878E-2</v>
      </c>
      <c r="G85" s="44">
        <f t="shared" si="16"/>
        <v>56.475185909343381</v>
      </c>
      <c r="H85" s="45">
        <f t="shared" si="21"/>
        <v>83.870719863908036</v>
      </c>
      <c r="I85" s="45">
        <f t="shared" si="17"/>
        <v>7.9992801360919685</v>
      </c>
      <c r="J85" s="45">
        <f t="shared" si="19"/>
        <v>7.9992801360919685</v>
      </c>
      <c r="K85" s="45">
        <f t="shared" si="20"/>
        <v>63.988482695675543</v>
      </c>
      <c r="L85" s="45">
        <f t="shared" si="18"/>
        <v>8.7071733276281357E-2</v>
      </c>
    </row>
    <row r="86" spans="1:12" x14ac:dyDescent="0.2">
      <c r="A86" s="42">
        <v>81</v>
      </c>
      <c r="B86" s="42"/>
      <c r="C86" s="42">
        <v>9</v>
      </c>
      <c r="D86" s="42">
        <v>22.96</v>
      </c>
      <c r="E86" s="44">
        <f t="shared" si="14"/>
        <v>28.798798998712499</v>
      </c>
      <c r="F86" s="44">
        <f t="shared" si="15"/>
        <v>-8.0124067592721476E-2</v>
      </c>
      <c r="G86" s="44">
        <f t="shared" si="16"/>
        <v>-5.5105319716602583</v>
      </c>
      <c r="H86" s="45">
        <f t="shared" si="21"/>
        <v>23.365267934632392</v>
      </c>
      <c r="I86" s="45">
        <f t="shared" si="17"/>
        <v>-0.4052679346323913</v>
      </c>
      <c r="J86" s="45">
        <f t="shared" si="19"/>
        <v>0.4052679346323913</v>
      </c>
      <c r="K86" s="45">
        <f t="shared" si="20"/>
        <v>0.16424209884120419</v>
      </c>
      <c r="L86" s="45">
        <f t="shared" si="18"/>
        <v>1.7651042449145962E-2</v>
      </c>
    </row>
    <row r="87" spans="1:12" x14ac:dyDescent="0.2">
      <c r="A87" s="42">
        <v>82</v>
      </c>
      <c r="B87" s="42"/>
      <c r="C87" s="42">
        <v>10</v>
      </c>
      <c r="D87" s="42">
        <v>28.89</v>
      </c>
      <c r="E87" s="44">
        <f t="shared" si="14"/>
        <v>29.605598227264281</v>
      </c>
      <c r="F87" s="44">
        <f t="shared" si="15"/>
        <v>8.568262021728848E-3</v>
      </c>
      <c r="G87" s="44">
        <f t="shared" si="16"/>
        <v>-7.8996769260347603</v>
      </c>
      <c r="H87" s="45">
        <f t="shared" si="21"/>
        <v>20.020767038554965</v>
      </c>
      <c r="I87" s="45">
        <f t="shared" si="17"/>
        <v>8.8692329614450358</v>
      </c>
      <c r="J87" s="45">
        <f t="shared" si="19"/>
        <v>8.8692329614450358</v>
      </c>
      <c r="K87" s="45">
        <f t="shared" si="20"/>
        <v>78.663293324383076</v>
      </c>
      <c r="L87" s="45">
        <f t="shared" si="18"/>
        <v>0.30700010250761633</v>
      </c>
    </row>
    <row r="88" spans="1:12" x14ac:dyDescent="0.2">
      <c r="A88" s="42">
        <v>83</v>
      </c>
      <c r="B88" s="42"/>
      <c r="C88" s="42">
        <v>11</v>
      </c>
      <c r="D88" s="42">
        <v>44.06</v>
      </c>
      <c r="E88" s="44">
        <f t="shared" si="14"/>
        <v>32.01339903766663</v>
      </c>
      <c r="F88" s="44">
        <f t="shared" si="15"/>
        <v>0.24849151685979093</v>
      </c>
      <c r="G88" s="44">
        <f t="shared" si="16"/>
        <v>-7.3871826795496718</v>
      </c>
      <c r="H88" s="45">
        <f t="shared" si="21"/>
        <v>20.067674516193776</v>
      </c>
      <c r="I88" s="45">
        <f t="shared" si="17"/>
        <v>23.992325483806226</v>
      </c>
      <c r="J88" s="45">
        <f t="shared" si="19"/>
        <v>23.992325483806226</v>
      </c>
      <c r="K88" s="45">
        <f t="shared" si="20"/>
        <v>575.63168212089772</v>
      </c>
      <c r="L88" s="45">
        <f t="shared" si="18"/>
        <v>0.54453757339551123</v>
      </c>
    </row>
    <row r="89" spans="1:12" x14ac:dyDescent="0.2">
      <c r="A89" s="42">
        <v>84</v>
      </c>
      <c r="B89" s="42"/>
      <c r="C89" s="42">
        <v>12</v>
      </c>
      <c r="D89" s="42">
        <v>24.05</v>
      </c>
      <c r="E89" s="44">
        <f t="shared" si="14"/>
        <v>30.506336448990062</v>
      </c>
      <c r="F89" s="44">
        <f t="shared" si="15"/>
        <v>7.2936106306154991E-2</v>
      </c>
      <c r="G89" s="44">
        <f t="shared" si="16"/>
        <v>7.763651805854459</v>
      </c>
      <c r="H89" s="45">
        <f t="shared" si="21"/>
        <v>41.605541055363609</v>
      </c>
      <c r="I89" s="45">
        <f t="shared" si="17"/>
        <v>-17.555541055363609</v>
      </c>
      <c r="J89" s="45">
        <f t="shared" si="19"/>
        <v>17.555541055363609</v>
      </c>
      <c r="K89" s="45">
        <f t="shared" si="20"/>
        <v>308.1970217465572</v>
      </c>
      <c r="L89" s="45">
        <f t="shared" si="18"/>
        <v>0.72996012704214586</v>
      </c>
    </row>
    <row r="90" spans="1:12" x14ac:dyDescent="0.2">
      <c r="A90" s="42">
        <v>85</v>
      </c>
      <c r="B90" s="42">
        <v>2016</v>
      </c>
      <c r="C90" s="42">
        <v>1</v>
      </c>
      <c r="D90" s="42">
        <v>34.630000000000003</v>
      </c>
      <c r="E90" s="44">
        <f t="shared" si="14"/>
        <v>30.904801201826125</v>
      </c>
      <c r="F90" s="44">
        <f t="shared" si="15"/>
        <v>0.10548897095914575</v>
      </c>
      <c r="G90" s="44">
        <f t="shared" si="16"/>
        <v>1.088416761281668</v>
      </c>
      <c r="H90" s="45">
        <f t="shared" si="21"/>
        <v>31.374713534700973</v>
      </c>
      <c r="I90" s="45">
        <f t="shared" si="17"/>
        <v>3.2552864652990294</v>
      </c>
      <c r="J90" s="45">
        <f t="shared" si="19"/>
        <v>3.2552864652990294</v>
      </c>
      <c r="K90" s="45">
        <f t="shared" si="20"/>
        <v>10.596889971159049</v>
      </c>
      <c r="L90" s="45">
        <f t="shared" si="18"/>
        <v>9.4001919298268247E-2</v>
      </c>
    </row>
    <row r="91" spans="1:12" x14ac:dyDescent="0.2">
      <c r="A91" s="42">
        <v>86</v>
      </c>
      <c r="B91" s="42"/>
      <c r="C91" s="42">
        <v>2</v>
      </c>
      <c r="D91" s="42">
        <v>19.07</v>
      </c>
      <c r="E91" s="44">
        <f t="shared" si="14"/>
        <v>30.359723480562472</v>
      </c>
      <c r="F91" s="44">
        <f t="shared" si="15"/>
        <v>4.043230173686594E-2</v>
      </c>
      <c r="G91" s="44">
        <f t="shared" si="16"/>
        <v>-6.0201332735578088</v>
      </c>
      <c r="H91" s="45">
        <f t="shared" si="21"/>
        <v>25.575666922227981</v>
      </c>
      <c r="I91" s="45">
        <f t="shared" si="17"/>
        <v>-6.5056669222279808</v>
      </c>
      <c r="J91" s="45">
        <f t="shared" si="19"/>
        <v>6.5056669222279808</v>
      </c>
      <c r="K91" s="45">
        <f t="shared" si="20"/>
        <v>42.323702102971289</v>
      </c>
      <c r="L91" s="45">
        <f t="shared" si="18"/>
        <v>0.34114666608431993</v>
      </c>
    </row>
    <row r="92" spans="1:12" x14ac:dyDescent="0.2">
      <c r="A92" s="42">
        <v>87</v>
      </c>
      <c r="B92" s="42"/>
      <c r="C92" s="42">
        <v>3</v>
      </c>
      <c r="D92" s="42">
        <v>10.73</v>
      </c>
      <c r="E92" s="44">
        <f t="shared" si="14"/>
        <v>29.617910467259438</v>
      </c>
      <c r="F92" s="44">
        <f t="shared" si="15"/>
        <v>-3.7792229767124041E-2</v>
      </c>
      <c r="G92" s="44">
        <f t="shared" si="16"/>
        <v>-12.551723415436246</v>
      </c>
      <c r="H92" s="45">
        <f t="shared" si="21"/>
        <v>18.552453150399003</v>
      </c>
      <c r="I92" s="45">
        <f t="shared" si="17"/>
        <v>-7.8224531503990029</v>
      </c>
      <c r="J92" s="45">
        <f t="shared" si="19"/>
        <v>7.8224531503990029</v>
      </c>
      <c r="K92" s="45">
        <f t="shared" si="20"/>
        <v>61.190773290187288</v>
      </c>
      <c r="L92" s="45">
        <f t="shared" si="18"/>
        <v>0.72902638866719505</v>
      </c>
    </row>
    <row r="93" spans="1:12" x14ac:dyDescent="0.2">
      <c r="A93" s="42">
        <v>88</v>
      </c>
      <c r="B93" s="42"/>
      <c r="C93" s="42">
        <v>4</v>
      </c>
      <c r="D93" s="42">
        <v>31.75</v>
      </c>
      <c r="E93" s="44">
        <f t="shared" si="14"/>
        <v>30.68328194463113</v>
      </c>
      <c r="F93" s="44">
        <f t="shared" si="15"/>
        <v>7.2524140946757507E-2</v>
      </c>
      <c r="G93" s="44">
        <f t="shared" si="16"/>
        <v>-7.868907972455526</v>
      </c>
      <c r="H93" s="45">
        <f t="shared" si="21"/>
        <v>20.718362928611853</v>
      </c>
      <c r="I93" s="45">
        <f t="shared" si="17"/>
        <v>11.031637071388147</v>
      </c>
      <c r="J93" s="45">
        <f t="shared" si="19"/>
        <v>11.031637071388147</v>
      </c>
      <c r="K93" s="45">
        <f t="shared" si="20"/>
        <v>121.69701647482525</v>
      </c>
      <c r="L93" s="45">
        <f t="shared" si="18"/>
        <v>0.3474531361067133</v>
      </c>
    </row>
    <row r="94" spans="1:12" x14ac:dyDescent="0.2">
      <c r="A94" s="42">
        <v>89</v>
      </c>
      <c r="B94" s="42"/>
      <c r="C94" s="42">
        <v>5</v>
      </c>
      <c r="D94" s="42">
        <v>9.0500000000000007</v>
      </c>
      <c r="E94" s="44">
        <f t="shared" si="14"/>
        <v>29.611712791155171</v>
      </c>
      <c r="F94" s="44">
        <f t="shared" si="15"/>
        <v>-4.1885188495514175E-2</v>
      </c>
      <c r="G94" s="44">
        <f t="shared" si="16"/>
        <v>-11.294557106331169</v>
      </c>
      <c r="H94" s="45">
        <f t="shared" si="21"/>
        <v>20.490932944227161</v>
      </c>
      <c r="I94" s="45">
        <f t="shared" si="17"/>
        <v>-11.440932944227161</v>
      </c>
      <c r="J94" s="45">
        <f t="shared" si="19"/>
        <v>11.440932944227161</v>
      </c>
      <c r="K94" s="45">
        <f t="shared" si="20"/>
        <v>130.89494663430236</v>
      </c>
      <c r="L94" s="45">
        <f t="shared" si="18"/>
        <v>1.2641914855499623</v>
      </c>
    </row>
    <row r="95" spans="1:12" x14ac:dyDescent="0.2">
      <c r="A95" s="42">
        <v>90</v>
      </c>
      <c r="B95" s="42"/>
      <c r="C95" s="42">
        <v>6</v>
      </c>
      <c r="D95" s="42">
        <v>19.75</v>
      </c>
      <c r="E95" s="44">
        <f t="shared" si="14"/>
        <v>29.390585896529707</v>
      </c>
      <c r="F95" s="44">
        <f t="shared" si="15"/>
        <v>-5.9809359108509097E-2</v>
      </c>
      <c r="G95" s="44">
        <f t="shared" si="16"/>
        <v>-8.1887280768771138</v>
      </c>
      <c r="H95" s="45">
        <f t="shared" si="21"/>
        <v>21.542417061299499</v>
      </c>
      <c r="I95" s="45">
        <f t="shared" si="17"/>
        <v>-1.7924170612994992</v>
      </c>
      <c r="J95" s="45">
        <f t="shared" si="19"/>
        <v>1.7924170612994992</v>
      </c>
      <c r="K95" s="45">
        <f t="shared" si="20"/>
        <v>3.2127589216375325</v>
      </c>
      <c r="L95" s="45">
        <f t="shared" si="18"/>
        <v>9.075529424301261E-2</v>
      </c>
    </row>
    <row r="96" spans="1:12" x14ac:dyDescent="0.2">
      <c r="A96" s="42">
        <v>91</v>
      </c>
      <c r="B96" s="42"/>
      <c r="C96" s="42">
        <v>7</v>
      </c>
      <c r="D96" s="42">
        <v>23.45</v>
      </c>
      <c r="E96" s="44">
        <f t="shared" si="14"/>
        <v>28.721671112334434</v>
      </c>
      <c r="F96" s="44">
        <f t="shared" si="15"/>
        <v>-0.12071990161718552</v>
      </c>
      <c r="G96" s="44">
        <f t="shared" si="16"/>
        <v>-0.3379171691316577</v>
      </c>
      <c r="H96" s="45">
        <f t="shared" si="21"/>
        <v>29.541054250867624</v>
      </c>
      <c r="I96" s="45">
        <f t="shared" si="17"/>
        <v>-6.0910542508676251</v>
      </c>
      <c r="J96" s="45">
        <f t="shared" si="19"/>
        <v>6.0910542508676251</v>
      </c>
      <c r="K96" s="45">
        <f t="shared" si="20"/>
        <v>37.100941887012567</v>
      </c>
      <c r="L96" s="45">
        <f t="shared" si="18"/>
        <v>0.25974644993038914</v>
      </c>
    </row>
    <row r="97" spans="1:12" x14ac:dyDescent="0.2">
      <c r="A97" s="42">
        <v>92</v>
      </c>
      <c r="B97" s="42"/>
      <c r="C97" s="42">
        <v>8</v>
      </c>
      <c r="D97" s="42">
        <v>86.69</v>
      </c>
      <c r="E97" s="44">
        <f t="shared" si="14"/>
        <v>28.762337498711187</v>
      </c>
      <c r="F97" s="44">
        <f t="shared" si="15"/>
        <v>-0.1045812728177917</v>
      </c>
      <c r="G97" s="44">
        <f t="shared" si="16"/>
        <v>56.620433568537919</v>
      </c>
      <c r="H97" s="45">
        <f t="shared" si="21"/>
        <v>85.076137120060622</v>
      </c>
      <c r="I97" s="45">
        <f t="shared" si="17"/>
        <v>1.6138628799393757</v>
      </c>
      <c r="J97" s="45">
        <f t="shared" si="19"/>
        <v>1.6138628799393757</v>
      </c>
      <c r="K97" s="45">
        <f t="shared" si="20"/>
        <v>2.6045533952462159</v>
      </c>
      <c r="L97" s="45">
        <f t="shared" si="18"/>
        <v>1.8616482638590101E-2</v>
      </c>
    </row>
    <row r="98" spans="1:12" x14ac:dyDescent="0.2">
      <c r="A98" s="42">
        <v>93</v>
      </c>
      <c r="B98" s="42"/>
      <c r="C98" s="42">
        <v>9</v>
      </c>
      <c r="D98" s="42">
        <v>29.82</v>
      </c>
      <c r="E98" s="44">
        <f t="shared" si="14"/>
        <v>29.325033800470081</v>
      </c>
      <c r="F98" s="44">
        <f t="shared" si="15"/>
        <v>-3.7853515360123109E-2</v>
      </c>
      <c r="G98" s="44">
        <f t="shared" si="16"/>
        <v>-4.9099821545412414</v>
      </c>
      <c r="H98" s="45">
        <f t="shared" si="21"/>
        <v>23.147224254233137</v>
      </c>
      <c r="I98" s="45">
        <f t="shared" si="17"/>
        <v>6.6727757457668631</v>
      </c>
      <c r="J98" s="45">
        <f t="shared" si="19"/>
        <v>6.6727757457668631</v>
      </c>
      <c r="K98" s="45">
        <f t="shared" si="20"/>
        <v>44.525936153294516</v>
      </c>
      <c r="L98" s="45">
        <f t="shared" si="18"/>
        <v>0.22376846900626637</v>
      </c>
    </row>
    <row r="99" spans="1:12" x14ac:dyDescent="0.2">
      <c r="A99" s="42">
        <v>94</v>
      </c>
      <c r="B99" s="42"/>
      <c r="C99" s="42">
        <v>10</v>
      </c>
      <c r="D99" s="42">
        <v>25.34</v>
      </c>
      <c r="E99" s="44">
        <f t="shared" si="14"/>
        <v>29.682429949202437</v>
      </c>
      <c r="F99" s="44">
        <f t="shared" si="15"/>
        <v>1.671451049124785E-3</v>
      </c>
      <c r="G99" s="44">
        <f t="shared" si="16"/>
        <v>-7.5439522283515279</v>
      </c>
      <c r="H99" s="45">
        <f t="shared" si="21"/>
        <v>21.387503359075197</v>
      </c>
      <c r="I99" s="45">
        <f t="shared" si="17"/>
        <v>3.952496640924803</v>
      </c>
      <c r="J99" s="45">
        <f t="shared" si="19"/>
        <v>3.952496640924803</v>
      </c>
      <c r="K99" s="45">
        <f t="shared" si="20"/>
        <v>15.622229696521851</v>
      </c>
      <c r="L99" s="45">
        <f t="shared" si="18"/>
        <v>0.15597855725827953</v>
      </c>
    </row>
    <row r="100" spans="1:12" x14ac:dyDescent="0.2">
      <c r="A100" s="42">
        <v>95</v>
      </c>
      <c r="B100" s="42"/>
      <c r="C100" s="42">
        <v>11</v>
      </c>
      <c r="D100" s="42">
        <v>15.81</v>
      </c>
      <c r="E100" s="44">
        <f t="shared" si="14"/>
        <v>29.035409528181372</v>
      </c>
      <c r="F100" s="44">
        <f t="shared" si="15"/>
        <v>-6.319773615789416E-2</v>
      </c>
      <c r="G100" s="44">
        <f t="shared" si="16"/>
        <v>-7.971005364412842</v>
      </c>
      <c r="H100" s="45">
        <f t="shared" si="21"/>
        <v>22.296918720701889</v>
      </c>
      <c r="I100" s="45">
        <f t="shared" si="17"/>
        <v>-6.4869187207018886</v>
      </c>
      <c r="J100" s="45">
        <f t="shared" si="19"/>
        <v>6.4869187207018886</v>
      </c>
      <c r="K100" s="45">
        <f t="shared" si="20"/>
        <v>42.080114488992628</v>
      </c>
      <c r="L100" s="45">
        <f t="shared" si="18"/>
        <v>0.41030478941820925</v>
      </c>
    </row>
    <row r="101" spans="1:12" x14ac:dyDescent="0.2">
      <c r="A101" s="42">
        <v>96</v>
      </c>
      <c r="B101" s="42"/>
      <c r="C101" s="42">
        <v>12</v>
      </c>
      <c r="D101" s="42">
        <v>48.91</v>
      </c>
      <c r="E101" s="44">
        <f t="shared" si="14"/>
        <v>30.189625432235687</v>
      </c>
      <c r="F101" s="44">
        <f t="shared" si="15"/>
        <v>5.8543627863326737E-2</v>
      </c>
      <c r="G101" s="44">
        <f t="shared" si="16"/>
        <v>8.8593240820454451</v>
      </c>
      <c r="H101" s="45">
        <f t="shared" si="21"/>
        <v>36.735863597877938</v>
      </c>
      <c r="I101" s="45">
        <f t="shared" si="17"/>
        <v>12.174136402122059</v>
      </c>
      <c r="J101" s="45">
        <f t="shared" si="19"/>
        <v>12.174136402122059</v>
      </c>
      <c r="K101" s="45">
        <f t="shared" si="20"/>
        <v>148.20959713747342</v>
      </c>
      <c r="L101" s="45">
        <f t="shared" si="18"/>
        <v>0.24890894299983765</v>
      </c>
    </row>
    <row r="102" spans="1:12" x14ac:dyDescent="0.2">
      <c r="A102" s="42">
        <v>97</v>
      </c>
      <c r="B102" s="42">
        <v>2017</v>
      </c>
      <c r="C102" s="42">
        <v>1</v>
      </c>
      <c r="D102" s="42">
        <v>20.52</v>
      </c>
      <c r="E102" s="44">
        <f t="shared" si="14"/>
        <v>29.166510477960948</v>
      </c>
      <c r="F102" s="44">
        <f t="shared" si="15"/>
        <v>-4.9622230350479829E-2</v>
      </c>
      <c r="G102" s="44">
        <f t="shared" si="16"/>
        <v>0.11492403735740631</v>
      </c>
      <c r="H102" s="45">
        <f t="shared" si="21"/>
        <v>31.33658582138068</v>
      </c>
      <c r="I102" s="45">
        <f t="shared" si="17"/>
        <v>-10.816585821380681</v>
      </c>
      <c r="J102" s="45">
        <f t="shared" si="19"/>
        <v>10.816585821380681</v>
      </c>
      <c r="K102" s="45">
        <f t="shared" si="20"/>
        <v>116.99852883129357</v>
      </c>
      <c r="L102" s="45">
        <f t="shared" si="18"/>
        <v>0.52712406536942891</v>
      </c>
    </row>
    <row r="103" spans="1:12" x14ac:dyDescent="0.2">
      <c r="A103" s="42">
        <v>98</v>
      </c>
      <c r="B103" s="42"/>
      <c r="C103" s="42">
        <v>2</v>
      </c>
      <c r="D103" s="42">
        <v>24.95</v>
      </c>
      <c r="E103" s="44">
        <f t="shared" si="14"/>
        <v>29.302212750205204</v>
      </c>
      <c r="F103" s="44">
        <f t="shared" si="15"/>
        <v>-3.1089780091006269E-2</v>
      </c>
      <c r="G103" s="44">
        <f t="shared" si="16"/>
        <v>-5.8533412212225482</v>
      </c>
      <c r="H103" s="45">
        <f t="shared" si="21"/>
        <v>23.096754974052658</v>
      </c>
      <c r="I103" s="45">
        <f t="shared" si="17"/>
        <v>1.8532450259473414</v>
      </c>
      <c r="J103" s="45">
        <f t="shared" si="19"/>
        <v>1.8532450259473414</v>
      </c>
      <c r="K103" s="45">
        <f t="shared" si="20"/>
        <v>3.4345171261985623</v>
      </c>
      <c r="L103" s="45">
        <f t="shared" si="18"/>
        <v>7.4278357753400456E-2</v>
      </c>
    </row>
    <row r="104" spans="1:12" x14ac:dyDescent="0.2">
      <c r="A104" s="42">
        <v>99</v>
      </c>
      <c r="B104" s="42"/>
      <c r="C104" s="42">
        <v>3</v>
      </c>
      <c r="D104" s="42">
        <v>19.149999999999999</v>
      </c>
      <c r="E104" s="44">
        <f t="shared" si="14"/>
        <v>29.514183014646406</v>
      </c>
      <c r="F104" s="44">
        <f t="shared" si="15"/>
        <v>-6.7837756377854171E-3</v>
      </c>
      <c r="G104" s="44">
        <f t="shared" si="16"/>
        <v>-12.332969375357264</v>
      </c>
      <c r="H104" s="45">
        <f t="shared" si="21"/>
        <v>16.719399554677953</v>
      </c>
      <c r="I104" s="45">
        <f t="shared" si="17"/>
        <v>2.430600445322046</v>
      </c>
      <c r="J104" s="45">
        <f t="shared" si="19"/>
        <v>2.430600445322046</v>
      </c>
      <c r="K104" s="45">
        <f t="shared" si="20"/>
        <v>5.9078185247997279</v>
      </c>
      <c r="L104" s="45">
        <f t="shared" si="18"/>
        <v>0.12692430523874915</v>
      </c>
    </row>
    <row r="105" spans="1:12" x14ac:dyDescent="0.2">
      <c r="A105" s="42">
        <v>100</v>
      </c>
      <c r="B105" s="42"/>
      <c r="C105" s="42">
        <v>4</v>
      </c>
      <c r="D105" s="42">
        <v>39.96</v>
      </c>
      <c r="E105" s="44">
        <f t="shared" si="14"/>
        <v>31.339550112353312</v>
      </c>
      <c r="F105" s="44">
        <f t="shared" si="15"/>
        <v>0.17643131169668372</v>
      </c>
      <c r="G105" s="44">
        <f t="shared" si="16"/>
        <v>-6.2199721864453039</v>
      </c>
      <c r="H105" s="45">
        <f t="shared" si="21"/>
        <v>21.638491266553096</v>
      </c>
      <c r="I105" s="45">
        <f t="shared" si="17"/>
        <v>18.321508733446905</v>
      </c>
      <c r="J105" s="45">
        <f t="shared" si="19"/>
        <v>18.321508733446905</v>
      </c>
      <c r="K105" s="45">
        <f t="shared" si="20"/>
        <v>335.6776822697712</v>
      </c>
      <c r="L105" s="45">
        <f t="shared" si="18"/>
        <v>0.45849621455072331</v>
      </c>
    </row>
    <row r="106" spans="1:12" x14ac:dyDescent="0.2">
      <c r="A106" s="42">
        <v>101</v>
      </c>
      <c r="B106" s="42"/>
      <c r="C106" s="42">
        <v>5</v>
      </c>
      <c r="D106" s="42">
        <v>19.82</v>
      </c>
      <c r="E106" s="44">
        <f t="shared" si="14"/>
        <v>31.475838992278113</v>
      </c>
      <c r="F106" s="44">
        <f t="shared" si="15"/>
        <v>0.17241706851949554</v>
      </c>
      <c r="G106" s="44">
        <f t="shared" si="16"/>
        <v>-11.330685294925864</v>
      </c>
      <c r="H106" s="45">
        <f t="shared" si="21"/>
        <v>20.221424317718828</v>
      </c>
      <c r="I106" s="45">
        <f t="shared" si="17"/>
        <v>-0.40142431771882769</v>
      </c>
      <c r="J106" s="45">
        <f t="shared" si="19"/>
        <v>0.40142431771882769</v>
      </c>
      <c r="K106" s="45">
        <f t="shared" si="20"/>
        <v>0.16114148285602634</v>
      </c>
      <c r="L106" s="45">
        <f t="shared" si="18"/>
        <v>2.0253497362201195E-2</v>
      </c>
    </row>
    <row r="107" spans="1:12" x14ac:dyDescent="0.2">
      <c r="A107" s="42">
        <v>102</v>
      </c>
      <c r="B107" s="42"/>
      <c r="C107" s="42">
        <v>6</v>
      </c>
      <c r="D107" s="42">
        <v>23.65</v>
      </c>
      <c r="E107" s="44">
        <f t="shared" si="14"/>
        <v>31.667303262405561</v>
      </c>
      <c r="F107" s="44">
        <f t="shared" si="15"/>
        <v>0.17432178868029072</v>
      </c>
      <c r="G107" s="44">
        <f t="shared" si="16"/>
        <v>-8.1715855954299581</v>
      </c>
      <c r="H107" s="45">
        <f t="shared" si="21"/>
        <v>23.459527983920495</v>
      </c>
      <c r="I107" s="45">
        <f t="shared" si="17"/>
        <v>0.1904720160795037</v>
      </c>
      <c r="J107" s="45">
        <f t="shared" si="19"/>
        <v>0.1904720160795037</v>
      </c>
      <c r="K107" s="45">
        <f t="shared" si="20"/>
        <v>3.6279588909390717E-2</v>
      </c>
      <c r="L107" s="45">
        <f t="shared" si="18"/>
        <v>8.0537850350741527E-3</v>
      </c>
    </row>
    <row r="108" spans="1:12" x14ac:dyDescent="0.2">
      <c r="A108" s="42">
        <v>103</v>
      </c>
      <c r="B108" s="42"/>
      <c r="C108" s="42">
        <v>7</v>
      </c>
      <c r="D108" s="42">
        <v>32.32</v>
      </c>
      <c r="E108" s="44">
        <f t="shared" si="14"/>
        <v>31.923254262890435</v>
      </c>
      <c r="F108" s="44">
        <f t="shared" si="15"/>
        <v>0.18248470986074905</v>
      </c>
      <c r="G108" s="44">
        <f t="shared" si="16"/>
        <v>-0.2644508785075354</v>
      </c>
      <c r="H108" s="45">
        <f t="shared" si="21"/>
        <v>31.503707881954195</v>
      </c>
      <c r="I108" s="45">
        <f t="shared" si="17"/>
        <v>0.81629211804580493</v>
      </c>
      <c r="J108" s="45">
        <f t="shared" si="19"/>
        <v>0.81629211804580493</v>
      </c>
      <c r="K108" s="45">
        <f t="shared" si="20"/>
        <v>0.66633282198370636</v>
      </c>
      <c r="L108" s="45">
        <f t="shared" si="18"/>
        <v>2.5256563058347923E-2</v>
      </c>
    </row>
    <row r="109" spans="1:12" x14ac:dyDescent="0.2">
      <c r="A109" s="42">
        <v>104</v>
      </c>
      <c r="B109" s="42"/>
      <c r="C109" s="42">
        <v>8</v>
      </c>
      <c r="D109" s="42">
        <v>91.11</v>
      </c>
      <c r="E109" s="44">
        <f t="shared" si="14"/>
        <v>32.344121718622276</v>
      </c>
      <c r="F109" s="44">
        <f t="shared" si="15"/>
        <v>0.20632298444785824</v>
      </c>
      <c r="G109" s="44">
        <f t="shared" si="16"/>
        <v>56.834978039821898</v>
      </c>
      <c r="H109" s="45">
        <f t="shared" si="21"/>
        <v>88.726172541289102</v>
      </c>
      <c r="I109" s="45">
        <f t="shared" si="17"/>
        <v>2.383827458710897</v>
      </c>
      <c r="J109" s="45">
        <f t="shared" si="19"/>
        <v>2.383827458710897</v>
      </c>
      <c r="K109" s="45">
        <f t="shared" si="20"/>
        <v>5.6826333529040536</v>
      </c>
      <c r="L109" s="45">
        <f t="shared" si="18"/>
        <v>2.6164278989253616E-2</v>
      </c>
    </row>
    <row r="110" spans="1:12" x14ac:dyDescent="0.2">
      <c r="A110" s="42">
        <v>105</v>
      </c>
      <c r="B110" s="42"/>
      <c r="C110" s="42">
        <v>9</v>
      </c>
      <c r="D110" s="42">
        <v>43.98</v>
      </c>
      <c r="E110" s="44">
        <f t="shared" si="14"/>
        <v>34.184398448217244</v>
      </c>
      <c r="F110" s="44">
        <f t="shared" si="15"/>
        <v>0.36971835896256933</v>
      </c>
      <c r="G110" s="44">
        <f t="shared" si="16"/>
        <v>-3.439423783908842</v>
      </c>
      <c r="H110" s="45">
        <f t="shared" si="21"/>
        <v>27.640462548528895</v>
      </c>
      <c r="I110" s="45">
        <f t="shared" si="17"/>
        <v>16.339537451471102</v>
      </c>
      <c r="J110" s="45">
        <f t="shared" si="19"/>
        <v>16.339537451471102</v>
      </c>
      <c r="K110" s="45">
        <f t="shared" si="20"/>
        <v>266.98048412802677</v>
      </c>
      <c r="L110" s="45">
        <f t="shared" si="18"/>
        <v>0.37152199753231252</v>
      </c>
    </row>
    <row r="111" spans="1:12" x14ac:dyDescent="0.2">
      <c r="A111" s="42">
        <v>106</v>
      </c>
      <c r="B111" s="42"/>
      <c r="C111" s="42">
        <v>10</v>
      </c>
      <c r="D111" s="42">
        <v>40.78</v>
      </c>
      <c r="E111" s="44">
        <f t="shared" si="14"/>
        <v>35.93110034929699</v>
      </c>
      <c r="F111" s="44">
        <f t="shared" si="15"/>
        <v>0.50741671317428705</v>
      </c>
      <c r="G111" s="44">
        <f t="shared" si="16"/>
        <v>-6.3046670404460743</v>
      </c>
      <c r="H111" s="45">
        <f t="shared" si="21"/>
        <v>27.010164578828288</v>
      </c>
      <c r="I111" s="45">
        <f t="shared" si="17"/>
        <v>13.769835421171713</v>
      </c>
      <c r="J111" s="45">
        <f t="shared" si="19"/>
        <v>13.769835421171713</v>
      </c>
      <c r="K111" s="45">
        <f t="shared" si="20"/>
        <v>189.60836752615518</v>
      </c>
      <c r="L111" s="45">
        <f t="shared" si="18"/>
        <v>0.33766148654172912</v>
      </c>
    </row>
    <row r="112" spans="1:12" x14ac:dyDescent="0.2">
      <c r="A112" s="42">
        <v>107</v>
      </c>
      <c r="B112" s="42"/>
      <c r="C112" s="42">
        <v>11</v>
      </c>
      <c r="D112" s="42">
        <v>40.19</v>
      </c>
      <c r="E112" s="44">
        <f t="shared" si="14"/>
        <v>37.610765892665434</v>
      </c>
      <c r="F112" s="44">
        <f t="shared" si="15"/>
        <v>0.62464159619370274</v>
      </c>
      <c r="G112" s="44">
        <f t="shared" si="16"/>
        <v>-6.9159814172381022</v>
      </c>
      <c r="H112" s="45">
        <f t="shared" si="21"/>
        <v>28.467511698058434</v>
      </c>
      <c r="I112" s="45">
        <f t="shared" si="17"/>
        <v>11.722488301941564</v>
      </c>
      <c r="J112" s="45">
        <f t="shared" si="19"/>
        <v>11.722488301941564</v>
      </c>
      <c r="K112" s="45">
        <f t="shared" si="20"/>
        <v>137.4167319891568</v>
      </c>
      <c r="L112" s="45">
        <f t="shared" si="18"/>
        <v>0.29167674301919794</v>
      </c>
    </row>
    <row r="113" spans="1:14" x14ac:dyDescent="0.2">
      <c r="A113" s="42">
        <v>108</v>
      </c>
      <c r="B113" s="42"/>
      <c r="C113" s="42">
        <v>12</v>
      </c>
      <c r="D113" s="42">
        <v>68.819999999999993</v>
      </c>
      <c r="E113" s="44">
        <f t="shared" si="14"/>
        <v>40.407934331768686</v>
      </c>
      <c r="F113" s="44">
        <f t="shared" si="15"/>
        <v>0.84189428048465775</v>
      </c>
      <c r="G113" s="44">
        <f t="shared" si="16"/>
        <v>10.814598240664031</v>
      </c>
      <c r="H113" s="45">
        <f t="shared" si="21"/>
        <v>47.094731570904585</v>
      </c>
      <c r="I113" s="45">
        <f t="shared" si="17"/>
        <v>21.725268429095408</v>
      </c>
      <c r="J113" s="45">
        <f t="shared" si="19"/>
        <v>21.725268429095408</v>
      </c>
      <c r="K113" s="45">
        <f t="shared" si="20"/>
        <v>471.98728831624965</v>
      </c>
      <c r="L113" s="45">
        <f t="shared" si="18"/>
        <v>0.31568248225945089</v>
      </c>
    </row>
    <row r="114" spans="1:14" ht="15" thickBot="1" x14ac:dyDescent="0.25">
      <c r="A114" s="47"/>
      <c r="B114" s="46"/>
      <c r="C114" s="46"/>
      <c r="D114" s="46"/>
      <c r="E114" s="48"/>
      <c r="F114" s="48"/>
      <c r="G114" s="48"/>
      <c r="H114" s="49"/>
      <c r="I114" s="49"/>
      <c r="J114" s="49"/>
      <c r="K114" s="49"/>
      <c r="L114" s="50"/>
    </row>
    <row r="115" spans="1:14" x14ac:dyDescent="0.2">
      <c r="A115" s="39">
        <v>109</v>
      </c>
      <c r="B115" s="39">
        <v>2018</v>
      </c>
      <c r="C115" s="39">
        <v>1</v>
      </c>
      <c r="D115" s="39">
        <v>35.770000000000003</v>
      </c>
      <c r="E115" s="40"/>
      <c r="F115" s="40"/>
      <c r="G115" s="40"/>
      <c r="H115" s="40">
        <f>E$113+F$113*(A115-A$113)+G102</f>
        <v>41.36475264961075</v>
      </c>
      <c r="I115" s="40">
        <f t="shared" ref="I115:I121" si="22">D115-H115</f>
        <v>-5.5947526496107471</v>
      </c>
      <c r="J115" s="40">
        <f t="shared" ref="J115:J121" si="23">ABS(I115)</f>
        <v>5.5947526496107471</v>
      </c>
      <c r="K115" s="40">
        <f t="shared" ref="K115:K120" si="24">I115^2</f>
        <v>31.301257210326476</v>
      </c>
      <c r="L115" s="40">
        <f t="shared" ref="L115:L121" si="25">J115/D115</f>
        <v>0.15640907603049334</v>
      </c>
    </row>
    <row r="116" spans="1:14" x14ac:dyDescent="0.2">
      <c r="A116" s="39">
        <v>110</v>
      </c>
      <c r="B116" s="39"/>
      <c r="C116" s="39">
        <v>2</v>
      </c>
      <c r="D116" s="39">
        <v>33.26</v>
      </c>
      <c r="E116" s="40"/>
      <c r="F116" s="40"/>
      <c r="G116" s="40"/>
      <c r="H116" s="40">
        <f t="shared" ref="H116:H121" si="26">E$113+F$113*(A116-A$113)+G103</f>
        <v>36.238381671515455</v>
      </c>
      <c r="I116" s="40">
        <f t="shared" si="22"/>
        <v>-2.9783816715154572</v>
      </c>
      <c r="J116" s="40">
        <f t="shared" si="23"/>
        <v>2.9783816715154572</v>
      </c>
      <c r="K116" s="40">
        <f t="shared" si="24"/>
        <v>8.8707573812192084</v>
      </c>
      <c r="L116" s="40">
        <f t="shared" si="25"/>
        <v>8.9548456750314406E-2</v>
      </c>
    </row>
    <row r="117" spans="1:14" x14ac:dyDescent="0.2">
      <c r="A117" s="39">
        <v>111</v>
      </c>
      <c r="B117" s="39"/>
      <c r="C117" s="39">
        <v>3</v>
      </c>
      <c r="D117" s="39">
        <v>41.72</v>
      </c>
      <c r="E117" s="40"/>
      <c r="F117" s="40"/>
      <c r="G117" s="40"/>
      <c r="H117" s="40">
        <f t="shared" si="26"/>
        <v>30.600647797865392</v>
      </c>
      <c r="I117" s="40">
        <f t="shared" si="22"/>
        <v>11.119352202134607</v>
      </c>
      <c r="J117" s="40">
        <f t="shared" si="23"/>
        <v>11.119352202134607</v>
      </c>
      <c r="K117" s="40">
        <f t="shared" si="24"/>
        <v>123.63999339511574</v>
      </c>
      <c r="L117" s="40">
        <f t="shared" si="25"/>
        <v>0.26652330302336069</v>
      </c>
    </row>
    <row r="118" spans="1:14" x14ac:dyDescent="0.2">
      <c r="A118" s="39">
        <v>112</v>
      </c>
      <c r="B118" s="39"/>
      <c r="C118" s="39">
        <v>4</v>
      </c>
      <c r="D118" s="39">
        <v>31.06</v>
      </c>
      <c r="E118" s="40"/>
      <c r="F118" s="40"/>
      <c r="G118" s="40"/>
      <c r="H118" s="40">
        <f t="shared" si="26"/>
        <v>37.555539267262013</v>
      </c>
      <c r="I118" s="40">
        <f t="shared" si="22"/>
        <v>-6.4955392672620142</v>
      </c>
      <c r="J118" s="40">
        <f t="shared" si="23"/>
        <v>6.4955392672620142</v>
      </c>
      <c r="K118" s="40">
        <f t="shared" si="24"/>
        <v>42.192030372542746</v>
      </c>
      <c r="L118" s="40">
        <f t="shared" si="25"/>
        <v>0.2091287594095948</v>
      </c>
    </row>
    <row r="119" spans="1:14" x14ac:dyDescent="0.2">
      <c r="A119" s="39">
        <v>113</v>
      </c>
      <c r="B119" s="39"/>
      <c r="C119" s="39">
        <v>5</v>
      </c>
      <c r="D119" s="39">
        <v>24.69</v>
      </c>
      <c r="E119" s="40"/>
      <c r="F119" s="40"/>
      <c r="G119" s="40"/>
      <c r="H119" s="40">
        <f t="shared" si="26"/>
        <v>33.286720439266112</v>
      </c>
      <c r="I119" s="40">
        <f t="shared" si="22"/>
        <v>-8.596720439266111</v>
      </c>
      <c r="J119" s="40">
        <f t="shared" si="23"/>
        <v>8.596720439266111</v>
      </c>
      <c r="K119" s="40">
        <f t="shared" si="24"/>
        <v>73.903602310895721</v>
      </c>
      <c r="L119" s="40">
        <f t="shared" si="25"/>
        <v>0.34818632803831956</v>
      </c>
    </row>
    <row r="120" spans="1:14" x14ac:dyDescent="0.2">
      <c r="A120" s="39">
        <v>114</v>
      </c>
      <c r="B120" s="39"/>
      <c r="C120" s="39">
        <v>6</v>
      </c>
      <c r="D120" s="39">
        <v>30.44</v>
      </c>
      <c r="E120" s="40"/>
      <c r="F120" s="40"/>
      <c r="G120" s="40"/>
      <c r="H120" s="40">
        <f t="shared" si="26"/>
        <v>37.287714419246676</v>
      </c>
      <c r="I120" s="40">
        <f t="shared" si="22"/>
        <v>-6.8477144192466746</v>
      </c>
      <c r="J120" s="40">
        <f t="shared" si="23"/>
        <v>6.8477144192466746</v>
      </c>
      <c r="K120" s="40">
        <f t="shared" si="24"/>
        <v>46.89119276755882</v>
      </c>
      <c r="L120" s="40">
        <f t="shared" si="25"/>
        <v>0.22495776672952281</v>
      </c>
    </row>
    <row r="121" spans="1:14" x14ac:dyDescent="0.2">
      <c r="A121" s="39">
        <v>115</v>
      </c>
      <c r="B121" s="39"/>
      <c r="C121" s="39">
        <v>7</v>
      </c>
      <c r="D121" s="39">
        <v>33.130000000000003</v>
      </c>
      <c r="E121" s="40"/>
      <c r="F121" s="40"/>
      <c r="G121" s="40"/>
      <c r="H121" s="40">
        <f t="shared" si="26"/>
        <v>46.036743416653749</v>
      </c>
      <c r="I121" s="40">
        <f t="shared" si="22"/>
        <v>-12.906743416653747</v>
      </c>
      <c r="J121" s="40">
        <f t="shared" si="23"/>
        <v>12.906743416653747</v>
      </c>
      <c r="K121" s="40">
        <f>I121^2</f>
        <v>166.58402562333484</v>
      </c>
      <c r="L121" s="40">
        <f t="shared" si="25"/>
        <v>0.38957873276950639</v>
      </c>
    </row>
    <row r="123" spans="1:14" ht="15.75" x14ac:dyDescent="0.25">
      <c r="J123" s="16" t="s">
        <v>35</v>
      </c>
      <c r="K123" s="16"/>
      <c r="L123"/>
    </row>
    <row r="124" spans="1:14" ht="15.75" x14ac:dyDescent="0.2">
      <c r="J124" s="17" t="s">
        <v>36</v>
      </c>
      <c r="K124" s="17" t="s">
        <v>37</v>
      </c>
      <c r="L124" s="17" t="s">
        <v>34</v>
      </c>
    </row>
    <row r="125" spans="1:14" ht="15" x14ac:dyDescent="0.2">
      <c r="J125" s="18">
        <f>AVERAGE(J2:J113)</f>
        <v>5.7628270479815713</v>
      </c>
      <c r="K125" s="18">
        <f>AVERAGE(K2:K113)</f>
        <v>60.16060707994837</v>
      </c>
      <c r="L125" s="19">
        <f>AVERAGE(L2:L113)</f>
        <v>0.37647290160567076</v>
      </c>
    </row>
    <row r="126" spans="1:14" ht="15" x14ac:dyDescent="0.25">
      <c r="J126"/>
      <c r="K126"/>
      <c r="L126"/>
    </row>
    <row r="127" spans="1:14" ht="15.75" x14ac:dyDescent="0.25">
      <c r="J127" s="16" t="s">
        <v>38</v>
      </c>
      <c r="K127" s="16"/>
      <c r="L127"/>
    </row>
    <row r="128" spans="1:14" ht="15.75" x14ac:dyDescent="0.25">
      <c r="J128" s="17" t="s">
        <v>36</v>
      </c>
      <c r="K128" s="17" t="s">
        <v>37</v>
      </c>
      <c r="L128" s="17" t="s">
        <v>34</v>
      </c>
      <c r="N128" s="25" t="s">
        <v>68</v>
      </c>
    </row>
    <row r="129" spans="10:14" ht="15" x14ac:dyDescent="0.25">
      <c r="J129" s="18">
        <f>AVERAGE(J115:J121)</f>
        <v>7.7913148665270509</v>
      </c>
      <c r="K129" s="18">
        <f>AVERAGE(K115:K121)</f>
        <v>70.483265580141946</v>
      </c>
      <c r="L129" s="19">
        <f>AVERAGE(L115:L121)</f>
        <v>0.24061891753587311</v>
      </c>
      <c r="N129" s="25" t="s">
        <v>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opLeftCell="A77" workbookViewId="0">
      <selection activeCell="I97" sqref="I97"/>
    </sheetView>
  </sheetViews>
  <sheetFormatPr defaultRowHeight="15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15</v>
      </c>
      <c r="E1" s="2" t="s">
        <v>41</v>
      </c>
      <c r="F1" s="2" t="s">
        <v>42</v>
      </c>
      <c r="G1" s="2" t="s">
        <v>43</v>
      </c>
    </row>
    <row r="2" spans="1:7" x14ac:dyDescent="0.25">
      <c r="A2" s="4">
        <v>2010</v>
      </c>
      <c r="B2" s="4" t="s">
        <v>3</v>
      </c>
      <c r="C2" s="5">
        <v>21.42</v>
      </c>
      <c r="D2" s="4">
        <v>1</v>
      </c>
      <c r="E2" s="22">
        <f>RANK(C2,C$2:C$104,1)</f>
        <v>49</v>
      </c>
      <c r="F2" s="22">
        <f>E2-D2</f>
        <v>48</v>
      </c>
      <c r="G2" s="22">
        <f>F2^2</f>
        <v>2304</v>
      </c>
    </row>
    <row r="3" spans="1:7" x14ac:dyDescent="0.25">
      <c r="A3" s="4"/>
      <c r="B3" s="4" t="s">
        <v>4</v>
      </c>
      <c r="C3" s="5">
        <v>11.48</v>
      </c>
      <c r="D3" s="4">
        <v>2</v>
      </c>
      <c r="E3" s="22">
        <f t="shared" ref="E3:E66" si="0">RANK(C3,C$2:C$104,1)</f>
        <v>14</v>
      </c>
      <c r="F3" s="22">
        <f t="shared" ref="F3:F66" si="1">E3-D3</f>
        <v>12</v>
      </c>
      <c r="G3" s="22">
        <f t="shared" ref="G3:G66" si="2">F3^2</f>
        <v>144</v>
      </c>
    </row>
    <row r="4" spans="1:7" x14ac:dyDescent="0.25">
      <c r="A4" s="4"/>
      <c r="B4" s="4" t="s">
        <v>5</v>
      </c>
      <c r="C4" s="5">
        <v>5.94</v>
      </c>
      <c r="D4" s="4">
        <v>3</v>
      </c>
      <c r="E4" s="22">
        <f t="shared" si="0"/>
        <v>5</v>
      </c>
      <c r="F4" s="22">
        <f t="shared" si="1"/>
        <v>2</v>
      </c>
      <c r="G4" s="22">
        <f t="shared" si="2"/>
        <v>4</v>
      </c>
    </row>
    <row r="5" spans="1:7" x14ac:dyDescent="0.25">
      <c r="A5" s="4"/>
      <c r="B5" s="4" t="s">
        <v>6</v>
      </c>
      <c r="C5" s="5">
        <v>8.1999999999999993</v>
      </c>
      <c r="D5" s="4">
        <v>4</v>
      </c>
      <c r="E5" s="22">
        <f t="shared" si="0"/>
        <v>7</v>
      </c>
      <c r="F5" s="22">
        <f t="shared" si="1"/>
        <v>3</v>
      </c>
      <c r="G5" s="22">
        <f t="shared" si="2"/>
        <v>9</v>
      </c>
    </row>
    <row r="6" spans="1:7" x14ac:dyDescent="0.25">
      <c r="A6" s="4"/>
      <c r="B6" s="4" t="s">
        <v>7</v>
      </c>
      <c r="C6" s="5">
        <v>9.5</v>
      </c>
      <c r="D6" s="4">
        <v>5</v>
      </c>
      <c r="E6" s="22">
        <f t="shared" si="0"/>
        <v>10</v>
      </c>
      <c r="F6" s="22">
        <f t="shared" si="1"/>
        <v>5</v>
      </c>
      <c r="G6" s="22">
        <f t="shared" si="2"/>
        <v>25</v>
      </c>
    </row>
    <row r="7" spans="1:7" x14ac:dyDescent="0.25">
      <c r="A7" s="4"/>
      <c r="B7" s="4" t="s">
        <v>8</v>
      </c>
      <c r="C7" s="5">
        <v>11.26</v>
      </c>
      <c r="D7" s="4">
        <v>6</v>
      </c>
      <c r="E7" s="22">
        <f t="shared" si="0"/>
        <v>13</v>
      </c>
      <c r="F7" s="22">
        <f t="shared" si="1"/>
        <v>7</v>
      </c>
      <c r="G7" s="22">
        <f t="shared" si="2"/>
        <v>49</v>
      </c>
    </row>
    <row r="8" spans="1:7" x14ac:dyDescent="0.25">
      <c r="A8" s="4"/>
      <c r="B8" s="4" t="s">
        <v>9</v>
      </c>
      <c r="C8" s="5">
        <v>21.1</v>
      </c>
      <c r="D8" s="4">
        <v>7</v>
      </c>
      <c r="E8" s="22">
        <f t="shared" si="0"/>
        <v>48</v>
      </c>
      <c r="F8" s="22">
        <f t="shared" si="1"/>
        <v>41</v>
      </c>
      <c r="G8" s="22">
        <f t="shared" si="2"/>
        <v>1681</v>
      </c>
    </row>
    <row r="9" spans="1:7" x14ac:dyDescent="0.25">
      <c r="A9" s="4"/>
      <c r="B9" s="4" t="s">
        <v>10</v>
      </c>
      <c r="C9" s="5">
        <v>73.11</v>
      </c>
      <c r="D9" s="4">
        <v>8</v>
      </c>
      <c r="E9" s="22">
        <f t="shared" si="0"/>
        <v>96</v>
      </c>
      <c r="F9" s="22">
        <f t="shared" si="1"/>
        <v>88</v>
      </c>
      <c r="G9" s="22">
        <f t="shared" si="2"/>
        <v>7744</v>
      </c>
    </row>
    <row r="10" spans="1:7" x14ac:dyDescent="0.25">
      <c r="A10" s="4"/>
      <c r="B10" s="4" t="s">
        <v>11</v>
      </c>
      <c r="C10" s="5">
        <v>12.43</v>
      </c>
      <c r="D10" s="4">
        <v>9</v>
      </c>
      <c r="E10" s="22">
        <f t="shared" si="0"/>
        <v>20</v>
      </c>
      <c r="F10" s="22">
        <f t="shared" si="1"/>
        <v>11</v>
      </c>
      <c r="G10" s="22">
        <f t="shared" si="2"/>
        <v>121</v>
      </c>
    </row>
    <row r="11" spans="1:7" x14ac:dyDescent="0.25">
      <c r="A11" s="4"/>
      <c r="B11" s="4" t="s">
        <v>12</v>
      </c>
      <c r="C11" s="5">
        <v>9.35</v>
      </c>
      <c r="D11" s="4">
        <v>10</v>
      </c>
      <c r="E11" s="22">
        <f t="shared" si="0"/>
        <v>9</v>
      </c>
      <c r="F11" s="22">
        <f t="shared" si="1"/>
        <v>-1</v>
      </c>
      <c r="G11" s="22">
        <f t="shared" si="2"/>
        <v>1</v>
      </c>
    </row>
    <row r="12" spans="1:7" x14ac:dyDescent="0.25">
      <c r="A12" s="4"/>
      <c r="B12" s="4" t="s">
        <v>13</v>
      </c>
      <c r="C12" s="5">
        <v>5.88</v>
      </c>
      <c r="D12" s="4">
        <v>11</v>
      </c>
      <c r="E12" s="22">
        <f t="shared" si="0"/>
        <v>4</v>
      </c>
      <c r="F12" s="22">
        <f t="shared" si="1"/>
        <v>-7</v>
      </c>
      <c r="G12" s="22">
        <f t="shared" si="2"/>
        <v>49</v>
      </c>
    </row>
    <row r="13" spans="1:7" x14ac:dyDescent="0.25">
      <c r="A13" s="4"/>
      <c r="B13" s="4" t="s">
        <v>14</v>
      </c>
      <c r="C13" s="5">
        <v>24.37</v>
      </c>
      <c r="D13" s="4">
        <v>12</v>
      </c>
      <c r="E13" s="22">
        <f t="shared" si="0"/>
        <v>61</v>
      </c>
      <c r="F13" s="22">
        <f t="shared" si="1"/>
        <v>49</v>
      </c>
      <c r="G13" s="22">
        <f t="shared" si="2"/>
        <v>2401</v>
      </c>
    </row>
    <row r="14" spans="1:7" x14ac:dyDescent="0.25">
      <c r="A14" s="4">
        <v>2011</v>
      </c>
      <c r="B14" s="4" t="s">
        <v>3</v>
      </c>
      <c r="C14" s="5">
        <v>11.61</v>
      </c>
      <c r="D14" s="4">
        <v>13</v>
      </c>
      <c r="E14" s="22">
        <f t="shared" si="0"/>
        <v>15</v>
      </c>
      <c r="F14" s="22">
        <f t="shared" si="1"/>
        <v>2</v>
      </c>
      <c r="G14" s="22">
        <f t="shared" si="2"/>
        <v>4</v>
      </c>
    </row>
    <row r="15" spans="1:7" x14ac:dyDescent="0.25">
      <c r="A15" s="4"/>
      <c r="B15" s="4" t="s">
        <v>4</v>
      </c>
      <c r="C15" s="5">
        <v>12.6</v>
      </c>
      <c r="D15" s="4">
        <v>14</v>
      </c>
      <c r="E15" s="22">
        <f t="shared" si="0"/>
        <v>21</v>
      </c>
      <c r="F15" s="22">
        <f t="shared" si="1"/>
        <v>7</v>
      </c>
      <c r="G15" s="22">
        <f t="shared" si="2"/>
        <v>49</v>
      </c>
    </row>
    <row r="16" spans="1:7" x14ac:dyDescent="0.25">
      <c r="A16" s="4"/>
      <c r="B16" s="4" t="s">
        <v>5</v>
      </c>
      <c r="C16" s="5">
        <v>1.46</v>
      </c>
      <c r="D16" s="4">
        <v>15</v>
      </c>
      <c r="E16" s="22">
        <f t="shared" si="0"/>
        <v>2</v>
      </c>
      <c r="F16" s="22">
        <f t="shared" si="1"/>
        <v>-13</v>
      </c>
      <c r="G16" s="22">
        <f t="shared" si="2"/>
        <v>169</v>
      </c>
    </row>
    <row r="17" spans="1:7" x14ac:dyDescent="0.25">
      <c r="A17" s="4"/>
      <c r="B17" s="4" t="s">
        <v>6</v>
      </c>
      <c r="C17" s="5">
        <v>21.98</v>
      </c>
      <c r="D17" s="4">
        <v>16</v>
      </c>
      <c r="E17" s="22">
        <f t="shared" si="0"/>
        <v>52</v>
      </c>
      <c r="F17" s="22">
        <f t="shared" si="1"/>
        <v>36</v>
      </c>
      <c r="G17" s="22">
        <f t="shared" si="2"/>
        <v>1296</v>
      </c>
    </row>
    <row r="18" spans="1:7" x14ac:dyDescent="0.25">
      <c r="A18" s="4"/>
      <c r="B18" s="4" t="s">
        <v>7</v>
      </c>
      <c r="C18" s="5">
        <v>1.26</v>
      </c>
      <c r="D18" s="4">
        <v>17</v>
      </c>
      <c r="E18" s="22">
        <f t="shared" si="0"/>
        <v>1</v>
      </c>
      <c r="F18" s="22">
        <f t="shared" si="1"/>
        <v>-16</v>
      </c>
      <c r="G18" s="22">
        <f t="shared" si="2"/>
        <v>256</v>
      </c>
    </row>
    <row r="19" spans="1:7" x14ac:dyDescent="0.25">
      <c r="A19" s="4"/>
      <c r="B19" s="4" t="s">
        <v>8</v>
      </c>
      <c r="C19" s="5">
        <v>3.09</v>
      </c>
      <c r="D19" s="4">
        <v>18</v>
      </c>
      <c r="E19" s="22">
        <f t="shared" si="0"/>
        <v>3</v>
      </c>
      <c r="F19" s="22">
        <f t="shared" si="1"/>
        <v>-15</v>
      </c>
      <c r="G19" s="22">
        <f t="shared" si="2"/>
        <v>225</v>
      </c>
    </row>
    <row r="20" spans="1:7" x14ac:dyDescent="0.25">
      <c r="A20" s="4"/>
      <c r="B20" s="4" t="s">
        <v>9</v>
      </c>
      <c r="C20" s="5">
        <v>11.97</v>
      </c>
      <c r="D20" s="4">
        <v>19</v>
      </c>
      <c r="E20" s="22">
        <f t="shared" si="0"/>
        <v>17</v>
      </c>
      <c r="F20" s="22">
        <f t="shared" si="1"/>
        <v>-2</v>
      </c>
      <c r="G20" s="22">
        <f t="shared" si="2"/>
        <v>4</v>
      </c>
    </row>
    <row r="21" spans="1:7" x14ac:dyDescent="0.25">
      <c r="A21" s="4"/>
      <c r="B21" s="4" t="s">
        <v>10</v>
      </c>
      <c r="C21" s="5">
        <v>73.17</v>
      </c>
      <c r="D21" s="4">
        <v>20</v>
      </c>
      <c r="E21" s="22">
        <f t="shared" si="0"/>
        <v>97</v>
      </c>
      <c r="F21" s="22">
        <f t="shared" si="1"/>
        <v>77</v>
      </c>
      <c r="G21" s="22">
        <f t="shared" si="2"/>
        <v>5929</v>
      </c>
    </row>
    <row r="22" spans="1:7" x14ac:dyDescent="0.25">
      <c r="A22" s="4"/>
      <c r="B22" s="4" t="s">
        <v>11</v>
      </c>
      <c r="C22" s="5">
        <v>9.64</v>
      </c>
      <c r="D22" s="4">
        <v>21</v>
      </c>
      <c r="E22" s="22">
        <f t="shared" si="0"/>
        <v>11</v>
      </c>
      <c r="F22" s="22">
        <f t="shared" si="1"/>
        <v>-10</v>
      </c>
      <c r="G22" s="22">
        <f t="shared" si="2"/>
        <v>100</v>
      </c>
    </row>
    <row r="23" spans="1:7" x14ac:dyDescent="0.25">
      <c r="A23" s="4"/>
      <c r="B23" s="4" t="s">
        <v>12</v>
      </c>
      <c r="C23" s="5">
        <v>17.72</v>
      </c>
      <c r="D23" s="4">
        <v>22</v>
      </c>
      <c r="E23" s="22">
        <f t="shared" si="0"/>
        <v>34</v>
      </c>
      <c r="F23" s="22">
        <f t="shared" si="1"/>
        <v>12</v>
      </c>
      <c r="G23" s="22">
        <f t="shared" si="2"/>
        <v>144</v>
      </c>
    </row>
    <row r="24" spans="1:7" x14ac:dyDescent="0.25">
      <c r="A24" s="4"/>
      <c r="B24" s="4" t="s">
        <v>13</v>
      </c>
      <c r="C24" s="5">
        <v>19.670000000000002</v>
      </c>
      <c r="D24" s="4">
        <v>23</v>
      </c>
      <c r="E24" s="22">
        <f t="shared" si="0"/>
        <v>42</v>
      </c>
      <c r="F24" s="22">
        <f t="shared" si="1"/>
        <v>19</v>
      </c>
      <c r="G24" s="22">
        <f t="shared" si="2"/>
        <v>361</v>
      </c>
    </row>
    <row r="25" spans="1:7" x14ac:dyDescent="0.25">
      <c r="A25" s="4"/>
      <c r="B25" s="4" t="s">
        <v>14</v>
      </c>
      <c r="C25" s="5">
        <v>40.200000000000003</v>
      </c>
      <c r="D25" s="4">
        <v>24</v>
      </c>
      <c r="E25" s="22">
        <f t="shared" si="0"/>
        <v>86</v>
      </c>
      <c r="F25" s="22">
        <f t="shared" si="1"/>
        <v>62</v>
      </c>
      <c r="G25" s="22">
        <f t="shared" si="2"/>
        <v>3844</v>
      </c>
    </row>
    <row r="26" spans="1:7" x14ac:dyDescent="0.25">
      <c r="A26" s="4">
        <v>2012</v>
      </c>
      <c r="B26" s="4" t="s">
        <v>3</v>
      </c>
      <c r="C26" s="5">
        <v>16.329999999999998</v>
      </c>
      <c r="D26" s="4">
        <v>25</v>
      </c>
      <c r="E26" s="22">
        <f t="shared" si="0"/>
        <v>30</v>
      </c>
      <c r="F26" s="22">
        <f t="shared" si="1"/>
        <v>5</v>
      </c>
      <c r="G26" s="22">
        <f t="shared" si="2"/>
        <v>25</v>
      </c>
    </row>
    <row r="27" spans="1:7" x14ac:dyDescent="0.25">
      <c r="A27" s="4"/>
      <c r="B27" s="4" t="s">
        <v>4</v>
      </c>
      <c r="C27" s="5">
        <v>17.63</v>
      </c>
      <c r="D27" s="4">
        <v>26</v>
      </c>
      <c r="E27" s="22">
        <f t="shared" si="0"/>
        <v>33</v>
      </c>
      <c r="F27" s="22">
        <f t="shared" si="1"/>
        <v>7</v>
      </c>
      <c r="G27" s="22">
        <f t="shared" si="2"/>
        <v>49</v>
      </c>
    </row>
    <row r="28" spans="1:7" x14ac:dyDescent="0.25">
      <c r="A28" s="4"/>
      <c r="B28" s="4" t="s">
        <v>5</v>
      </c>
      <c r="C28" s="5">
        <v>13.56</v>
      </c>
      <c r="D28" s="4">
        <v>27</v>
      </c>
      <c r="E28" s="22">
        <f t="shared" si="0"/>
        <v>23</v>
      </c>
      <c r="F28" s="22">
        <f t="shared" si="1"/>
        <v>-4</v>
      </c>
      <c r="G28" s="22">
        <f t="shared" si="2"/>
        <v>16</v>
      </c>
    </row>
    <row r="29" spans="1:7" x14ac:dyDescent="0.25">
      <c r="A29" s="4"/>
      <c r="B29" s="4" t="s">
        <v>6</v>
      </c>
      <c r="C29" s="5">
        <v>18.05</v>
      </c>
      <c r="D29" s="4">
        <v>28</v>
      </c>
      <c r="E29" s="22">
        <f t="shared" si="0"/>
        <v>35</v>
      </c>
      <c r="F29" s="22">
        <f t="shared" si="1"/>
        <v>7</v>
      </c>
      <c r="G29" s="22">
        <f t="shared" si="2"/>
        <v>49</v>
      </c>
    </row>
    <row r="30" spans="1:7" x14ac:dyDescent="0.25">
      <c r="A30" s="4"/>
      <c r="B30" s="4" t="s">
        <v>7</v>
      </c>
      <c r="C30" s="5">
        <v>6.59</v>
      </c>
      <c r="D30" s="4">
        <v>29</v>
      </c>
      <c r="E30" s="22">
        <f t="shared" si="0"/>
        <v>6</v>
      </c>
      <c r="F30" s="22">
        <f t="shared" si="1"/>
        <v>-23</v>
      </c>
      <c r="G30" s="22">
        <f t="shared" si="2"/>
        <v>529</v>
      </c>
    </row>
    <row r="31" spans="1:7" x14ac:dyDescent="0.25">
      <c r="A31" s="4"/>
      <c r="B31" s="4" t="s">
        <v>8</v>
      </c>
      <c r="C31" s="5">
        <v>12.91</v>
      </c>
      <c r="D31" s="4">
        <v>30</v>
      </c>
      <c r="E31" s="22">
        <f t="shared" si="0"/>
        <v>22</v>
      </c>
      <c r="F31" s="22">
        <f t="shared" si="1"/>
        <v>-8</v>
      </c>
      <c r="G31" s="22">
        <f t="shared" si="2"/>
        <v>64</v>
      </c>
    </row>
    <row r="32" spans="1:7" x14ac:dyDescent="0.25">
      <c r="A32" s="4"/>
      <c r="B32" s="4" t="s">
        <v>9</v>
      </c>
      <c r="C32" s="5">
        <v>13.67</v>
      </c>
      <c r="D32" s="4">
        <v>31</v>
      </c>
      <c r="E32" s="22">
        <f t="shared" si="0"/>
        <v>24</v>
      </c>
      <c r="F32" s="22">
        <f t="shared" si="1"/>
        <v>-7</v>
      </c>
      <c r="G32" s="22">
        <f t="shared" si="2"/>
        <v>49</v>
      </c>
    </row>
    <row r="33" spans="1:7" x14ac:dyDescent="0.25">
      <c r="A33" s="4"/>
      <c r="B33" s="4" t="s">
        <v>10</v>
      </c>
      <c r="C33" s="5">
        <v>83.47</v>
      </c>
      <c r="D33" s="4">
        <v>32</v>
      </c>
      <c r="E33" s="22">
        <f t="shared" si="0"/>
        <v>99</v>
      </c>
      <c r="F33" s="22">
        <f t="shared" si="1"/>
        <v>67</v>
      </c>
      <c r="G33" s="22">
        <f t="shared" si="2"/>
        <v>4489</v>
      </c>
    </row>
    <row r="34" spans="1:7" x14ac:dyDescent="0.25">
      <c r="A34" s="4"/>
      <c r="B34" s="4" t="s">
        <v>11</v>
      </c>
      <c r="C34" s="5">
        <v>22.6</v>
      </c>
      <c r="D34" s="4">
        <v>33</v>
      </c>
      <c r="E34" s="22">
        <f t="shared" si="0"/>
        <v>55</v>
      </c>
      <c r="F34" s="22">
        <f t="shared" si="1"/>
        <v>22</v>
      </c>
      <c r="G34" s="22">
        <f t="shared" si="2"/>
        <v>484</v>
      </c>
    </row>
    <row r="35" spans="1:7" x14ac:dyDescent="0.25">
      <c r="A35" s="4"/>
      <c r="B35" s="4" t="s">
        <v>12</v>
      </c>
      <c r="C35" s="5">
        <v>12.27</v>
      </c>
      <c r="D35" s="4">
        <v>34</v>
      </c>
      <c r="E35" s="22">
        <f t="shared" si="0"/>
        <v>19</v>
      </c>
      <c r="F35" s="22">
        <f t="shared" si="1"/>
        <v>-15</v>
      </c>
      <c r="G35" s="22">
        <f t="shared" si="2"/>
        <v>225</v>
      </c>
    </row>
    <row r="36" spans="1:7" x14ac:dyDescent="0.25">
      <c r="A36" s="4"/>
      <c r="B36" s="4" t="s">
        <v>13</v>
      </c>
      <c r="C36" s="5">
        <v>17.37</v>
      </c>
      <c r="D36" s="4">
        <v>35</v>
      </c>
      <c r="E36" s="22">
        <f t="shared" si="0"/>
        <v>32</v>
      </c>
      <c r="F36" s="22">
        <f t="shared" si="1"/>
        <v>-3</v>
      </c>
      <c r="G36" s="22">
        <f t="shared" si="2"/>
        <v>9</v>
      </c>
    </row>
    <row r="37" spans="1:7" x14ac:dyDescent="0.25">
      <c r="A37" s="4"/>
      <c r="B37" s="4" t="s">
        <v>14</v>
      </c>
      <c r="C37" s="5">
        <v>42.65</v>
      </c>
      <c r="D37" s="4">
        <v>36</v>
      </c>
      <c r="E37" s="22">
        <f t="shared" si="0"/>
        <v>90</v>
      </c>
      <c r="F37" s="22">
        <f t="shared" si="1"/>
        <v>54</v>
      </c>
      <c r="G37" s="22">
        <f t="shared" si="2"/>
        <v>2916</v>
      </c>
    </row>
    <row r="38" spans="1:7" x14ac:dyDescent="0.25">
      <c r="A38" s="4">
        <v>2013</v>
      </c>
      <c r="B38" s="4" t="s">
        <v>3</v>
      </c>
      <c r="C38" s="5">
        <v>17.23</v>
      </c>
      <c r="D38" s="4">
        <v>37</v>
      </c>
      <c r="E38" s="22">
        <f t="shared" si="0"/>
        <v>31</v>
      </c>
      <c r="F38" s="22">
        <f t="shared" si="1"/>
        <v>-6</v>
      </c>
      <c r="G38" s="22">
        <f t="shared" si="2"/>
        <v>36</v>
      </c>
    </row>
    <row r="39" spans="1:7" x14ac:dyDescent="0.25">
      <c r="A39" s="4"/>
      <c r="B39" s="4" t="s">
        <v>4</v>
      </c>
      <c r="C39" s="5">
        <v>27.63</v>
      </c>
      <c r="D39" s="4">
        <v>38</v>
      </c>
      <c r="E39" s="22">
        <f t="shared" si="0"/>
        <v>70</v>
      </c>
      <c r="F39" s="22">
        <f t="shared" si="1"/>
        <v>32</v>
      </c>
      <c r="G39" s="22">
        <f t="shared" si="2"/>
        <v>1024</v>
      </c>
    </row>
    <row r="40" spans="1:7" x14ac:dyDescent="0.25">
      <c r="A40" s="4"/>
      <c r="B40" s="4" t="s">
        <v>5</v>
      </c>
      <c r="C40" s="5">
        <v>20.02</v>
      </c>
      <c r="D40" s="4">
        <v>39</v>
      </c>
      <c r="E40" s="22">
        <f t="shared" si="0"/>
        <v>45</v>
      </c>
      <c r="F40" s="22">
        <f t="shared" si="1"/>
        <v>6</v>
      </c>
      <c r="G40" s="22">
        <f t="shared" si="2"/>
        <v>36</v>
      </c>
    </row>
    <row r="41" spans="1:7" x14ac:dyDescent="0.25">
      <c r="A41" s="4"/>
      <c r="B41" s="4" t="s">
        <v>6</v>
      </c>
      <c r="C41" s="5">
        <v>11.96</v>
      </c>
      <c r="D41" s="4">
        <v>40</v>
      </c>
      <c r="E41" s="22">
        <f t="shared" si="0"/>
        <v>16</v>
      </c>
      <c r="F41" s="22">
        <f t="shared" si="1"/>
        <v>-24</v>
      </c>
      <c r="G41" s="22">
        <f t="shared" si="2"/>
        <v>576</v>
      </c>
    </row>
    <row r="42" spans="1:7" x14ac:dyDescent="0.25">
      <c r="A42" s="4"/>
      <c r="B42" s="4" t="s">
        <v>7</v>
      </c>
      <c r="C42" s="5">
        <v>11.97</v>
      </c>
      <c r="D42" s="4">
        <v>41</v>
      </c>
      <c r="E42" s="22">
        <f t="shared" si="0"/>
        <v>17</v>
      </c>
      <c r="F42" s="22">
        <f t="shared" si="1"/>
        <v>-24</v>
      </c>
      <c r="G42" s="22">
        <f t="shared" si="2"/>
        <v>576</v>
      </c>
    </row>
    <row r="43" spans="1:7" x14ac:dyDescent="0.25">
      <c r="A43" s="4"/>
      <c r="B43" s="4" t="s">
        <v>8</v>
      </c>
      <c r="C43" s="5">
        <v>24.82</v>
      </c>
      <c r="D43" s="4">
        <v>42</v>
      </c>
      <c r="E43" s="22">
        <f t="shared" si="0"/>
        <v>64</v>
      </c>
      <c r="F43" s="22">
        <f t="shared" si="1"/>
        <v>22</v>
      </c>
      <c r="G43" s="22">
        <f t="shared" si="2"/>
        <v>484</v>
      </c>
    </row>
    <row r="44" spans="1:7" x14ac:dyDescent="0.25">
      <c r="A44" s="4"/>
      <c r="B44" s="4" t="s">
        <v>9</v>
      </c>
      <c r="C44" s="5">
        <v>30.18</v>
      </c>
      <c r="D44" s="4">
        <v>43</v>
      </c>
      <c r="E44" s="22">
        <f t="shared" si="0"/>
        <v>74</v>
      </c>
      <c r="F44" s="22">
        <f t="shared" si="1"/>
        <v>31</v>
      </c>
      <c r="G44" s="22">
        <f t="shared" si="2"/>
        <v>961</v>
      </c>
    </row>
    <row r="45" spans="1:7" x14ac:dyDescent="0.25">
      <c r="A45" s="4"/>
      <c r="B45" s="4" t="s">
        <v>10</v>
      </c>
      <c r="C45" s="5">
        <v>87.71</v>
      </c>
      <c r="D45" s="4">
        <v>44</v>
      </c>
      <c r="E45" s="22">
        <f t="shared" si="0"/>
        <v>101</v>
      </c>
      <c r="F45" s="22">
        <f t="shared" si="1"/>
        <v>57</v>
      </c>
      <c r="G45" s="22">
        <f t="shared" si="2"/>
        <v>3249</v>
      </c>
    </row>
    <row r="46" spans="1:7" x14ac:dyDescent="0.25">
      <c r="A46" s="4"/>
      <c r="B46" s="4" t="s">
        <v>11</v>
      </c>
      <c r="C46" s="5">
        <v>21.84</v>
      </c>
      <c r="D46" s="4">
        <v>45</v>
      </c>
      <c r="E46" s="22">
        <f t="shared" si="0"/>
        <v>51</v>
      </c>
      <c r="F46" s="22">
        <f t="shared" si="1"/>
        <v>6</v>
      </c>
      <c r="G46" s="22">
        <f t="shared" si="2"/>
        <v>36</v>
      </c>
    </row>
    <row r="47" spans="1:7" x14ac:dyDescent="0.25">
      <c r="A47" s="4"/>
      <c r="B47" s="4" t="s">
        <v>12</v>
      </c>
      <c r="C47" s="5">
        <v>16.03</v>
      </c>
      <c r="D47" s="4">
        <v>46</v>
      </c>
      <c r="E47" s="22">
        <f t="shared" si="0"/>
        <v>28</v>
      </c>
      <c r="F47" s="22">
        <f t="shared" si="1"/>
        <v>-18</v>
      </c>
      <c r="G47" s="22">
        <f t="shared" si="2"/>
        <v>324</v>
      </c>
    </row>
    <row r="48" spans="1:7" x14ac:dyDescent="0.25">
      <c r="A48" s="4"/>
      <c r="B48" s="4" t="s">
        <v>13</v>
      </c>
      <c r="C48" s="5">
        <v>25.3</v>
      </c>
      <c r="D48" s="4">
        <v>47</v>
      </c>
      <c r="E48" s="22">
        <f t="shared" si="0"/>
        <v>66</v>
      </c>
      <c r="F48" s="22">
        <f t="shared" si="1"/>
        <v>19</v>
      </c>
      <c r="G48" s="22">
        <f t="shared" si="2"/>
        <v>361</v>
      </c>
    </row>
    <row r="49" spans="1:7" x14ac:dyDescent="0.25">
      <c r="A49" s="4"/>
      <c r="B49" s="4" t="s">
        <v>14</v>
      </c>
      <c r="C49" s="5">
        <v>44.03</v>
      </c>
      <c r="D49" s="4">
        <v>48</v>
      </c>
      <c r="E49" s="22">
        <f t="shared" si="0"/>
        <v>92</v>
      </c>
      <c r="F49" s="22">
        <f t="shared" si="1"/>
        <v>44</v>
      </c>
      <c r="G49" s="22">
        <f t="shared" si="2"/>
        <v>1936</v>
      </c>
    </row>
    <row r="50" spans="1:7" x14ac:dyDescent="0.25">
      <c r="A50" s="4">
        <v>2014</v>
      </c>
      <c r="B50" s="4" t="s">
        <v>3</v>
      </c>
      <c r="C50" s="5">
        <v>30.4</v>
      </c>
      <c r="D50" s="4">
        <v>49</v>
      </c>
      <c r="E50" s="22">
        <f t="shared" si="0"/>
        <v>75</v>
      </c>
      <c r="F50" s="22">
        <f t="shared" si="1"/>
        <v>26</v>
      </c>
      <c r="G50" s="22">
        <f t="shared" si="2"/>
        <v>676</v>
      </c>
    </row>
    <row r="51" spans="1:7" x14ac:dyDescent="0.25">
      <c r="A51" s="4"/>
      <c r="B51" s="4" t="s">
        <v>4</v>
      </c>
      <c r="C51" s="5">
        <v>27.03</v>
      </c>
      <c r="D51" s="4">
        <v>50</v>
      </c>
      <c r="E51" s="22">
        <f t="shared" si="0"/>
        <v>69</v>
      </c>
      <c r="F51" s="22">
        <f t="shared" si="1"/>
        <v>19</v>
      </c>
      <c r="G51" s="22">
        <f t="shared" si="2"/>
        <v>361</v>
      </c>
    </row>
    <row r="52" spans="1:7" x14ac:dyDescent="0.25">
      <c r="A52" s="4"/>
      <c r="B52" s="4" t="s">
        <v>5</v>
      </c>
      <c r="C52" s="5">
        <v>18.5</v>
      </c>
      <c r="D52" s="4">
        <v>51</v>
      </c>
      <c r="E52" s="22">
        <f t="shared" si="0"/>
        <v>37</v>
      </c>
      <c r="F52" s="22">
        <f t="shared" si="1"/>
        <v>-14</v>
      </c>
      <c r="G52" s="22">
        <f t="shared" si="2"/>
        <v>196</v>
      </c>
    </row>
    <row r="53" spans="1:7" x14ac:dyDescent="0.25">
      <c r="A53" s="4"/>
      <c r="B53" s="4" t="s">
        <v>6</v>
      </c>
      <c r="C53" s="5">
        <v>25.69</v>
      </c>
      <c r="D53" s="4">
        <v>52</v>
      </c>
      <c r="E53" s="22">
        <f t="shared" si="0"/>
        <v>68</v>
      </c>
      <c r="F53" s="22">
        <f t="shared" si="1"/>
        <v>16</v>
      </c>
      <c r="G53" s="22">
        <f t="shared" si="2"/>
        <v>256</v>
      </c>
    </row>
    <row r="54" spans="1:7" x14ac:dyDescent="0.25">
      <c r="A54" s="4"/>
      <c r="B54" s="4" t="s">
        <v>7</v>
      </c>
      <c r="C54" s="5">
        <v>22.02</v>
      </c>
      <c r="D54" s="4">
        <v>53</v>
      </c>
      <c r="E54" s="22">
        <f t="shared" si="0"/>
        <v>53</v>
      </c>
      <c r="F54" s="22">
        <f t="shared" si="1"/>
        <v>0</v>
      </c>
      <c r="G54" s="22">
        <f t="shared" si="2"/>
        <v>0</v>
      </c>
    </row>
    <row r="55" spans="1:7" x14ac:dyDescent="0.25">
      <c r="A55" s="4"/>
      <c r="B55" s="4" t="s">
        <v>8</v>
      </c>
      <c r="C55" s="5">
        <v>16.190000000000001</v>
      </c>
      <c r="D55" s="4">
        <v>54</v>
      </c>
      <c r="E55" s="22">
        <f t="shared" si="0"/>
        <v>29</v>
      </c>
      <c r="F55" s="22">
        <f t="shared" si="1"/>
        <v>-25</v>
      </c>
      <c r="G55" s="22">
        <f t="shared" si="2"/>
        <v>625</v>
      </c>
    </row>
    <row r="56" spans="1:7" x14ac:dyDescent="0.25">
      <c r="A56" s="4"/>
      <c r="B56" s="4" t="s">
        <v>9</v>
      </c>
      <c r="C56" s="5">
        <v>24.76</v>
      </c>
      <c r="D56" s="4">
        <v>55</v>
      </c>
      <c r="E56" s="22">
        <f t="shared" si="0"/>
        <v>63</v>
      </c>
      <c r="F56" s="22">
        <f t="shared" si="1"/>
        <v>8</v>
      </c>
      <c r="G56" s="22">
        <f t="shared" si="2"/>
        <v>64</v>
      </c>
    </row>
    <row r="57" spans="1:7" x14ac:dyDescent="0.25">
      <c r="A57" s="4"/>
      <c r="B57" s="4" t="s">
        <v>10</v>
      </c>
      <c r="C57" s="5">
        <v>81.010000000000005</v>
      </c>
      <c r="D57" s="4">
        <v>56</v>
      </c>
      <c r="E57" s="22">
        <f t="shared" si="0"/>
        <v>98</v>
      </c>
      <c r="F57" s="22">
        <f t="shared" si="1"/>
        <v>42</v>
      </c>
      <c r="G57" s="22">
        <f t="shared" si="2"/>
        <v>1764</v>
      </c>
    </row>
    <row r="58" spans="1:7" x14ac:dyDescent="0.25">
      <c r="A58" s="4"/>
      <c r="B58" s="4" t="s">
        <v>11</v>
      </c>
      <c r="C58" s="5">
        <v>22.35</v>
      </c>
      <c r="D58" s="4">
        <v>57</v>
      </c>
      <c r="E58" s="22">
        <f t="shared" si="0"/>
        <v>54</v>
      </c>
      <c r="F58" s="22">
        <f t="shared" si="1"/>
        <v>-3</v>
      </c>
      <c r="G58" s="22">
        <f t="shared" si="2"/>
        <v>9</v>
      </c>
    </row>
    <row r="59" spans="1:7" x14ac:dyDescent="0.25">
      <c r="A59" s="4"/>
      <c r="B59" s="4" t="s">
        <v>12</v>
      </c>
      <c r="C59" s="5">
        <v>18.36</v>
      </c>
      <c r="D59" s="4">
        <v>58</v>
      </c>
      <c r="E59" s="22">
        <f t="shared" si="0"/>
        <v>36</v>
      </c>
      <c r="F59" s="22">
        <f t="shared" si="1"/>
        <v>-22</v>
      </c>
      <c r="G59" s="22">
        <f t="shared" si="2"/>
        <v>484</v>
      </c>
    </row>
    <row r="60" spans="1:7" x14ac:dyDescent="0.25">
      <c r="A60" s="4"/>
      <c r="B60" s="4" t="s">
        <v>13</v>
      </c>
      <c r="C60" s="5">
        <v>21.56</v>
      </c>
      <c r="D60" s="4">
        <v>59</v>
      </c>
      <c r="E60" s="22">
        <f t="shared" si="0"/>
        <v>50</v>
      </c>
      <c r="F60" s="22">
        <f t="shared" si="1"/>
        <v>-9</v>
      </c>
      <c r="G60" s="22">
        <f t="shared" si="2"/>
        <v>81</v>
      </c>
    </row>
    <row r="61" spans="1:7" x14ac:dyDescent="0.25">
      <c r="A61" s="4"/>
      <c r="B61" s="4" t="s">
        <v>14</v>
      </c>
      <c r="C61" s="5">
        <v>40.21</v>
      </c>
      <c r="D61" s="4">
        <v>60</v>
      </c>
      <c r="E61" s="22">
        <f t="shared" si="0"/>
        <v>87</v>
      </c>
      <c r="F61" s="22">
        <f t="shared" si="1"/>
        <v>27</v>
      </c>
      <c r="G61" s="22">
        <f t="shared" si="2"/>
        <v>729</v>
      </c>
    </row>
    <row r="62" spans="1:7" x14ac:dyDescent="0.25">
      <c r="A62" s="4">
        <v>2015</v>
      </c>
      <c r="B62" s="4" t="s">
        <v>3</v>
      </c>
      <c r="C62" s="5">
        <v>29.61</v>
      </c>
      <c r="D62" s="4">
        <v>61</v>
      </c>
      <c r="E62" s="22">
        <f t="shared" si="0"/>
        <v>72</v>
      </c>
      <c r="F62" s="22">
        <f t="shared" si="1"/>
        <v>11</v>
      </c>
      <c r="G62" s="22">
        <f t="shared" si="2"/>
        <v>121</v>
      </c>
    </row>
    <row r="63" spans="1:7" x14ac:dyDescent="0.25">
      <c r="A63" s="4"/>
      <c r="B63" s="4" t="s">
        <v>4</v>
      </c>
      <c r="C63" s="5">
        <v>20.65</v>
      </c>
      <c r="D63" s="4">
        <v>62</v>
      </c>
      <c r="E63" s="22">
        <f t="shared" si="0"/>
        <v>47</v>
      </c>
      <c r="F63" s="22">
        <f t="shared" si="1"/>
        <v>-15</v>
      </c>
      <c r="G63" s="22">
        <f t="shared" si="2"/>
        <v>225</v>
      </c>
    </row>
    <row r="64" spans="1:7" x14ac:dyDescent="0.25">
      <c r="A64" s="4"/>
      <c r="B64" s="4" t="s">
        <v>5</v>
      </c>
      <c r="C64" s="5">
        <v>14.33</v>
      </c>
      <c r="D64" s="4">
        <v>63</v>
      </c>
      <c r="E64" s="22">
        <f t="shared" si="0"/>
        <v>25</v>
      </c>
      <c r="F64" s="22">
        <f t="shared" si="1"/>
        <v>-38</v>
      </c>
      <c r="G64" s="22">
        <f t="shared" si="2"/>
        <v>1444</v>
      </c>
    </row>
    <row r="65" spans="1:7" x14ac:dyDescent="0.25">
      <c r="A65" s="4"/>
      <c r="B65" s="4" t="s">
        <v>6</v>
      </c>
      <c r="C65" s="5">
        <v>15.52</v>
      </c>
      <c r="D65" s="4">
        <v>64</v>
      </c>
      <c r="E65" s="22">
        <f t="shared" si="0"/>
        <v>26</v>
      </c>
      <c r="F65" s="22">
        <f t="shared" si="1"/>
        <v>-38</v>
      </c>
      <c r="G65" s="22">
        <f t="shared" si="2"/>
        <v>1444</v>
      </c>
    </row>
    <row r="66" spans="1:7" x14ac:dyDescent="0.25">
      <c r="A66" s="4"/>
      <c r="B66" s="4" t="s">
        <v>7</v>
      </c>
      <c r="C66" s="5">
        <v>18.55</v>
      </c>
      <c r="D66" s="4">
        <v>65</v>
      </c>
      <c r="E66" s="22">
        <f t="shared" si="0"/>
        <v>38</v>
      </c>
      <c r="F66" s="22">
        <f t="shared" si="1"/>
        <v>-27</v>
      </c>
      <c r="G66" s="22">
        <f t="shared" si="2"/>
        <v>729</v>
      </c>
    </row>
    <row r="67" spans="1:7" x14ac:dyDescent="0.25">
      <c r="A67" s="4"/>
      <c r="B67" s="4" t="s">
        <v>8</v>
      </c>
      <c r="C67" s="5">
        <v>19.16</v>
      </c>
      <c r="D67" s="4">
        <v>66</v>
      </c>
      <c r="E67" s="22">
        <f t="shared" ref="E67:E104" si="3">RANK(C67,C$2:C$104,1)</f>
        <v>41</v>
      </c>
      <c r="F67" s="22">
        <f t="shared" ref="F67:F104" si="4">E67-D67</f>
        <v>-25</v>
      </c>
      <c r="G67" s="22">
        <f t="shared" ref="G67:G104" si="5">F67^2</f>
        <v>625</v>
      </c>
    </row>
    <row r="68" spans="1:7" x14ac:dyDescent="0.25">
      <c r="A68" s="4"/>
      <c r="B68" s="4" t="s">
        <v>9</v>
      </c>
      <c r="C68" s="5">
        <v>23.02</v>
      </c>
      <c r="D68" s="4">
        <v>67</v>
      </c>
      <c r="E68" s="22">
        <f t="shared" si="3"/>
        <v>57</v>
      </c>
      <c r="F68" s="22">
        <f t="shared" si="4"/>
        <v>-10</v>
      </c>
      <c r="G68" s="22">
        <f t="shared" si="5"/>
        <v>100</v>
      </c>
    </row>
    <row r="69" spans="1:7" x14ac:dyDescent="0.25">
      <c r="A69" s="4"/>
      <c r="B69" s="4" t="s">
        <v>10</v>
      </c>
      <c r="C69" s="5">
        <v>91.87</v>
      </c>
      <c r="D69" s="4">
        <v>68</v>
      </c>
      <c r="E69" s="22">
        <f t="shared" si="3"/>
        <v>103</v>
      </c>
      <c r="F69" s="22">
        <f t="shared" si="4"/>
        <v>35</v>
      </c>
      <c r="G69" s="22">
        <f t="shared" si="5"/>
        <v>1225</v>
      </c>
    </row>
    <row r="70" spans="1:7" x14ac:dyDescent="0.25">
      <c r="A70" s="4"/>
      <c r="B70" s="4" t="s">
        <v>11</v>
      </c>
      <c r="C70" s="5">
        <v>22.96</v>
      </c>
      <c r="D70" s="4">
        <v>69</v>
      </c>
      <c r="E70" s="22">
        <f t="shared" si="3"/>
        <v>56</v>
      </c>
      <c r="F70" s="22">
        <f t="shared" si="4"/>
        <v>-13</v>
      </c>
      <c r="G70" s="22">
        <f t="shared" si="5"/>
        <v>169</v>
      </c>
    </row>
    <row r="71" spans="1:7" x14ac:dyDescent="0.25">
      <c r="A71" s="4"/>
      <c r="B71" s="4" t="s">
        <v>12</v>
      </c>
      <c r="C71" s="5">
        <v>28.89</v>
      </c>
      <c r="D71" s="4">
        <v>70</v>
      </c>
      <c r="E71" s="22">
        <f t="shared" si="3"/>
        <v>71</v>
      </c>
      <c r="F71" s="22">
        <f t="shared" si="4"/>
        <v>1</v>
      </c>
      <c r="G71" s="22">
        <f t="shared" si="5"/>
        <v>1</v>
      </c>
    </row>
    <row r="72" spans="1:7" x14ac:dyDescent="0.25">
      <c r="A72" s="4"/>
      <c r="B72" s="4" t="s">
        <v>13</v>
      </c>
      <c r="C72" s="5">
        <v>44.06</v>
      </c>
      <c r="D72" s="4">
        <v>71</v>
      </c>
      <c r="E72" s="22">
        <f t="shared" si="3"/>
        <v>93</v>
      </c>
      <c r="F72" s="22">
        <f t="shared" si="4"/>
        <v>22</v>
      </c>
      <c r="G72" s="22">
        <f t="shared" si="5"/>
        <v>484</v>
      </c>
    </row>
    <row r="73" spans="1:7" x14ac:dyDescent="0.25">
      <c r="A73" s="4"/>
      <c r="B73" s="4" t="s">
        <v>14</v>
      </c>
      <c r="C73" s="5">
        <v>24.05</v>
      </c>
      <c r="D73" s="4">
        <v>72</v>
      </c>
      <c r="E73" s="22">
        <f t="shared" si="3"/>
        <v>60</v>
      </c>
      <c r="F73" s="22">
        <f t="shared" si="4"/>
        <v>-12</v>
      </c>
      <c r="G73" s="22">
        <f t="shared" si="5"/>
        <v>144</v>
      </c>
    </row>
    <row r="74" spans="1:7" x14ac:dyDescent="0.25">
      <c r="A74" s="4">
        <v>2016</v>
      </c>
      <c r="B74" s="4" t="s">
        <v>3</v>
      </c>
      <c r="C74" s="5">
        <v>34.630000000000003</v>
      </c>
      <c r="D74" s="4">
        <v>73</v>
      </c>
      <c r="E74" s="22">
        <f t="shared" si="3"/>
        <v>82</v>
      </c>
      <c r="F74" s="22">
        <f t="shared" si="4"/>
        <v>9</v>
      </c>
      <c r="G74" s="22">
        <f t="shared" si="5"/>
        <v>81</v>
      </c>
    </row>
    <row r="75" spans="1:7" x14ac:dyDescent="0.25">
      <c r="A75" s="4"/>
      <c r="B75" s="4" t="s">
        <v>4</v>
      </c>
      <c r="C75" s="5">
        <v>19.07</v>
      </c>
      <c r="D75" s="4">
        <v>74</v>
      </c>
      <c r="E75" s="22">
        <f t="shared" si="3"/>
        <v>39</v>
      </c>
      <c r="F75" s="22">
        <f t="shared" si="4"/>
        <v>-35</v>
      </c>
      <c r="G75" s="22">
        <f t="shared" si="5"/>
        <v>1225</v>
      </c>
    </row>
    <row r="76" spans="1:7" x14ac:dyDescent="0.25">
      <c r="A76" s="4"/>
      <c r="B76" s="4" t="s">
        <v>5</v>
      </c>
      <c r="C76" s="5">
        <v>10.73</v>
      </c>
      <c r="D76" s="4">
        <v>75</v>
      </c>
      <c r="E76" s="22">
        <f t="shared" si="3"/>
        <v>12</v>
      </c>
      <c r="F76" s="22">
        <f t="shared" si="4"/>
        <v>-63</v>
      </c>
      <c r="G76" s="22">
        <f t="shared" si="5"/>
        <v>3969</v>
      </c>
    </row>
    <row r="77" spans="1:7" x14ac:dyDescent="0.25">
      <c r="A77" s="4"/>
      <c r="B77" s="4" t="s">
        <v>6</v>
      </c>
      <c r="C77" s="5">
        <v>31.75</v>
      </c>
      <c r="D77" s="4">
        <v>76</v>
      </c>
      <c r="E77" s="22">
        <f t="shared" si="3"/>
        <v>78</v>
      </c>
      <c r="F77" s="22">
        <f t="shared" si="4"/>
        <v>2</v>
      </c>
      <c r="G77" s="22">
        <f t="shared" si="5"/>
        <v>4</v>
      </c>
    </row>
    <row r="78" spans="1:7" x14ac:dyDescent="0.25">
      <c r="A78" s="4"/>
      <c r="B78" s="4" t="s">
        <v>7</v>
      </c>
      <c r="C78" s="5">
        <v>9.0500000000000007</v>
      </c>
      <c r="D78" s="4">
        <v>77</v>
      </c>
      <c r="E78" s="22">
        <f t="shared" si="3"/>
        <v>8</v>
      </c>
      <c r="F78" s="22">
        <f t="shared" si="4"/>
        <v>-69</v>
      </c>
      <c r="G78" s="22">
        <f t="shared" si="5"/>
        <v>4761</v>
      </c>
    </row>
    <row r="79" spans="1:7" x14ac:dyDescent="0.25">
      <c r="A79" s="4"/>
      <c r="B79" s="4" t="s">
        <v>8</v>
      </c>
      <c r="C79" s="5">
        <v>19.75</v>
      </c>
      <c r="D79" s="4">
        <v>78</v>
      </c>
      <c r="E79" s="22">
        <f t="shared" si="3"/>
        <v>43</v>
      </c>
      <c r="F79" s="22">
        <f t="shared" si="4"/>
        <v>-35</v>
      </c>
      <c r="G79" s="22">
        <f t="shared" si="5"/>
        <v>1225</v>
      </c>
    </row>
    <row r="80" spans="1:7" x14ac:dyDescent="0.25">
      <c r="A80" s="4"/>
      <c r="B80" s="4" t="s">
        <v>9</v>
      </c>
      <c r="C80" s="5">
        <v>23.45</v>
      </c>
      <c r="D80" s="4">
        <v>79</v>
      </c>
      <c r="E80" s="22">
        <f t="shared" si="3"/>
        <v>58</v>
      </c>
      <c r="F80" s="22">
        <f t="shared" si="4"/>
        <v>-21</v>
      </c>
      <c r="G80" s="22">
        <f t="shared" si="5"/>
        <v>441</v>
      </c>
    </row>
    <row r="81" spans="1:7" x14ac:dyDescent="0.25">
      <c r="A81" s="4"/>
      <c r="B81" s="4" t="s">
        <v>10</v>
      </c>
      <c r="C81" s="5">
        <v>86.69</v>
      </c>
      <c r="D81" s="4">
        <v>80</v>
      </c>
      <c r="E81" s="22">
        <f t="shared" si="3"/>
        <v>100</v>
      </c>
      <c r="F81" s="22">
        <f t="shared" si="4"/>
        <v>20</v>
      </c>
      <c r="G81" s="22">
        <f t="shared" si="5"/>
        <v>400</v>
      </c>
    </row>
    <row r="82" spans="1:7" x14ac:dyDescent="0.25">
      <c r="A82" s="4"/>
      <c r="B82" s="4" t="s">
        <v>11</v>
      </c>
      <c r="C82" s="5">
        <v>29.82</v>
      </c>
      <c r="D82" s="4">
        <v>81</v>
      </c>
      <c r="E82" s="22">
        <f t="shared" si="3"/>
        <v>73</v>
      </c>
      <c r="F82" s="22">
        <f t="shared" si="4"/>
        <v>-8</v>
      </c>
      <c r="G82" s="22">
        <f t="shared" si="5"/>
        <v>64</v>
      </c>
    </row>
    <row r="83" spans="1:7" x14ac:dyDescent="0.25">
      <c r="A83" s="4"/>
      <c r="B83" s="4" t="s">
        <v>12</v>
      </c>
      <c r="C83" s="5">
        <v>25.34</v>
      </c>
      <c r="D83" s="4">
        <v>82</v>
      </c>
      <c r="E83" s="22">
        <f t="shared" si="3"/>
        <v>67</v>
      </c>
      <c r="F83" s="22">
        <f t="shared" si="4"/>
        <v>-15</v>
      </c>
      <c r="G83" s="22">
        <f t="shared" si="5"/>
        <v>225</v>
      </c>
    </row>
    <row r="84" spans="1:7" x14ac:dyDescent="0.25">
      <c r="A84" s="4"/>
      <c r="B84" s="4" t="s">
        <v>13</v>
      </c>
      <c r="C84" s="5">
        <v>15.81</v>
      </c>
      <c r="D84" s="4">
        <v>83</v>
      </c>
      <c r="E84" s="22">
        <f t="shared" si="3"/>
        <v>27</v>
      </c>
      <c r="F84" s="22">
        <f t="shared" si="4"/>
        <v>-56</v>
      </c>
      <c r="G84" s="22">
        <f t="shared" si="5"/>
        <v>3136</v>
      </c>
    </row>
    <row r="85" spans="1:7" x14ac:dyDescent="0.25">
      <c r="A85" s="4"/>
      <c r="B85" s="4" t="s">
        <v>14</v>
      </c>
      <c r="C85" s="5">
        <v>48.91</v>
      </c>
      <c r="D85" s="4">
        <v>84</v>
      </c>
      <c r="E85" s="22">
        <f t="shared" si="3"/>
        <v>94</v>
      </c>
      <c r="F85" s="22">
        <f t="shared" si="4"/>
        <v>10</v>
      </c>
      <c r="G85" s="22">
        <f t="shared" si="5"/>
        <v>100</v>
      </c>
    </row>
    <row r="86" spans="1:7" x14ac:dyDescent="0.25">
      <c r="A86" s="4">
        <v>2017</v>
      </c>
      <c r="B86" s="4" t="s">
        <v>3</v>
      </c>
      <c r="C86" s="5">
        <v>20.52</v>
      </c>
      <c r="D86" s="4">
        <v>85</v>
      </c>
      <c r="E86" s="22">
        <f t="shared" si="3"/>
        <v>46</v>
      </c>
      <c r="F86" s="22">
        <f t="shared" si="4"/>
        <v>-39</v>
      </c>
      <c r="G86" s="22">
        <f t="shared" si="5"/>
        <v>1521</v>
      </c>
    </row>
    <row r="87" spans="1:7" x14ac:dyDescent="0.25">
      <c r="A87" s="4"/>
      <c r="B87" s="4" t="s">
        <v>4</v>
      </c>
      <c r="C87" s="5">
        <v>24.95</v>
      </c>
      <c r="D87" s="4">
        <v>86</v>
      </c>
      <c r="E87" s="22">
        <f t="shared" si="3"/>
        <v>65</v>
      </c>
      <c r="F87" s="22">
        <f t="shared" si="4"/>
        <v>-21</v>
      </c>
      <c r="G87" s="22">
        <f t="shared" si="5"/>
        <v>441</v>
      </c>
    </row>
    <row r="88" spans="1:7" x14ac:dyDescent="0.25">
      <c r="A88" s="4"/>
      <c r="B88" s="4" t="s">
        <v>5</v>
      </c>
      <c r="C88" s="5">
        <v>19.149999999999999</v>
      </c>
      <c r="D88" s="4">
        <v>87</v>
      </c>
      <c r="E88" s="22">
        <f t="shared" si="3"/>
        <v>40</v>
      </c>
      <c r="F88" s="22">
        <f t="shared" si="4"/>
        <v>-47</v>
      </c>
      <c r="G88" s="22">
        <f t="shared" si="5"/>
        <v>2209</v>
      </c>
    </row>
    <row r="89" spans="1:7" x14ac:dyDescent="0.25">
      <c r="A89" s="4"/>
      <c r="B89" s="4" t="s">
        <v>6</v>
      </c>
      <c r="C89" s="5">
        <v>39.96</v>
      </c>
      <c r="D89" s="4">
        <v>88</v>
      </c>
      <c r="E89" s="22">
        <f t="shared" si="3"/>
        <v>84</v>
      </c>
      <c r="F89" s="22">
        <f t="shared" si="4"/>
        <v>-4</v>
      </c>
      <c r="G89" s="22">
        <f t="shared" si="5"/>
        <v>16</v>
      </c>
    </row>
    <row r="90" spans="1:7" x14ac:dyDescent="0.25">
      <c r="A90" s="4"/>
      <c r="B90" s="4" t="s">
        <v>7</v>
      </c>
      <c r="C90" s="5">
        <v>19.82</v>
      </c>
      <c r="D90" s="4">
        <v>89</v>
      </c>
      <c r="E90" s="22">
        <f t="shared" si="3"/>
        <v>44</v>
      </c>
      <c r="F90" s="22">
        <f t="shared" si="4"/>
        <v>-45</v>
      </c>
      <c r="G90" s="22">
        <f t="shared" si="5"/>
        <v>2025</v>
      </c>
    </row>
    <row r="91" spans="1:7" x14ac:dyDescent="0.25">
      <c r="A91" s="4"/>
      <c r="B91" s="4" t="s">
        <v>8</v>
      </c>
      <c r="C91" s="5">
        <v>23.65</v>
      </c>
      <c r="D91" s="4">
        <v>90</v>
      </c>
      <c r="E91" s="22">
        <f t="shared" si="3"/>
        <v>59</v>
      </c>
      <c r="F91" s="22">
        <f t="shared" si="4"/>
        <v>-31</v>
      </c>
      <c r="G91" s="22">
        <f t="shared" si="5"/>
        <v>961</v>
      </c>
    </row>
    <row r="92" spans="1:7" x14ac:dyDescent="0.25">
      <c r="A92" s="4"/>
      <c r="B92" s="4" t="s">
        <v>9</v>
      </c>
      <c r="C92" s="5">
        <v>32.32</v>
      </c>
      <c r="D92" s="4">
        <v>91</v>
      </c>
      <c r="E92" s="22">
        <f t="shared" si="3"/>
        <v>79</v>
      </c>
      <c r="F92" s="22">
        <f t="shared" si="4"/>
        <v>-12</v>
      </c>
      <c r="G92" s="22">
        <f t="shared" si="5"/>
        <v>144</v>
      </c>
    </row>
    <row r="93" spans="1:7" x14ac:dyDescent="0.25">
      <c r="A93" s="4"/>
      <c r="B93" s="4" t="s">
        <v>10</v>
      </c>
      <c r="C93" s="5">
        <v>91.11</v>
      </c>
      <c r="D93" s="4">
        <v>92</v>
      </c>
      <c r="E93" s="22">
        <f t="shared" si="3"/>
        <v>102</v>
      </c>
      <c r="F93" s="22">
        <f t="shared" si="4"/>
        <v>10</v>
      </c>
      <c r="G93" s="22">
        <f t="shared" si="5"/>
        <v>100</v>
      </c>
    </row>
    <row r="94" spans="1:7" x14ac:dyDescent="0.25">
      <c r="A94" s="4"/>
      <c r="B94" s="4" t="s">
        <v>11</v>
      </c>
      <c r="C94" s="5">
        <v>43.98</v>
      </c>
      <c r="D94" s="4">
        <v>93</v>
      </c>
      <c r="E94" s="22">
        <f t="shared" si="3"/>
        <v>91</v>
      </c>
      <c r="F94" s="22">
        <f t="shared" si="4"/>
        <v>-2</v>
      </c>
      <c r="G94" s="22">
        <f t="shared" si="5"/>
        <v>4</v>
      </c>
    </row>
    <row r="95" spans="1:7" x14ac:dyDescent="0.25">
      <c r="A95" s="4"/>
      <c r="B95" s="4" t="s">
        <v>12</v>
      </c>
      <c r="C95" s="5">
        <v>40.78</v>
      </c>
      <c r="D95" s="4">
        <v>94</v>
      </c>
      <c r="E95" s="22">
        <f t="shared" si="3"/>
        <v>88</v>
      </c>
      <c r="F95" s="22">
        <f t="shared" si="4"/>
        <v>-6</v>
      </c>
      <c r="G95" s="22">
        <f t="shared" si="5"/>
        <v>36</v>
      </c>
    </row>
    <row r="96" spans="1:7" x14ac:dyDescent="0.25">
      <c r="A96" s="4"/>
      <c r="B96" s="4" t="s">
        <v>13</v>
      </c>
      <c r="C96" s="5">
        <v>40.19</v>
      </c>
      <c r="D96" s="4">
        <v>95</v>
      </c>
      <c r="E96" s="22">
        <f t="shared" si="3"/>
        <v>85</v>
      </c>
      <c r="F96" s="22">
        <f t="shared" si="4"/>
        <v>-10</v>
      </c>
      <c r="G96" s="22">
        <f t="shared" si="5"/>
        <v>100</v>
      </c>
    </row>
    <row r="97" spans="1:22" ht="15.75" x14ac:dyDescent="0.25">
      <c r="A97" s="4"/>
      <c r="B97" s="4" t="s">
        <v>14</v>
      </c>
      <c r="C97" s="5">
        <v>68.819999999999993</v>
      </c>
      <c r="D97" s="4">
        <v>96</v>
      </c>
      <c r="E97" s="22">
        <f t="shared" si="3"/>
        <v>95</v>
      </c>
      <c r="F97" s="22">
        <f t="shared" si="4"/>
        <v>-1</v>
      </c>
      <c r="G97" s="22">
        <f t="shared" si="5"/>
        <v>1</v>
      </c>
      <c r="J97" s="8"/>
      <c r="K97" s="27" t="s">
        <v>44</v>
      </c>
      <c r="L97" s="28" t="s">
        <v>45</v>
      </c>
      <c r="M97" s="29">
        <f>1-((6*G105)/(M98*(M98^2-1)))</f>
        <v>0.5365230857092651</v>
      </c>
    </row>
    <row r="98" spans="1:22" s="21" customFormat="1" ht="15.75" x14ac:dyDescent="0.25">
      <c r="A98" s="6">
        <v>2018</v>
      </c>
      <c r="B98" s="6" t="s">
        <v>3</v>
      </c>
      <c r="C98" s="7">
        <v>35.770000000000003</v>
      </c>
      <c r="D98" s="6">
        <v>97</v>
      </c>
      <c r="E98" s="6">
        <f t="shared" si="3"/>
        <v>83</v>
      </c>
      <c r="F98" s="6">
        <f t="shared" si="4"/>
        <v>-14</v>
      </c>
      <c r="G98" s="6">
        <f t="shared" si="5"/>
        <v>196</v>
      </c>
      <c r="J98" s="8"/>
      <c r="K98" s="27" t="s">
        <v>46</v>
      </c>
      <c r="L98" s="30" t="s">
        <v>47</v>
      </c>
      <c r="M98" s="31">
        <f>COUNT(C2:C104)</f>
        <v>103</v>
      </c>
      <c r="N98"/>
      <c r="O98"/>
      <c r="P98"/>
      <c r="Q98"/>
      <c r="R98"/>
      <c r="S98"/>
      <c r="T98"/>
      <c r="U98"/>
    </row>
    <row r="99" spans="1:22" s="21" customFormat="1" ht="15.75" x14ac:dyDescent="0.25">
      <c r="A99" s="6"/>
      <c r="B99" s="6" t="s">
        <v>4</v>
      </c>
      <c r="C99" s="7">
        <v>33.26</v>
      </c>
      <c r="D99" s="6">
        <v>98</v>
      </c>
      <c r="E99" s="6">
        <f t="shared" si="3"/>
        <v>81</v>
      </c>
      <c r="F99" s="6">
        <f t="shared" si="4"/>
        <v>-17</v>
      </c>
      <c r="G99" s="6">
        <f t="shared" si="5"/>
        <v>289</v>
      </c>
      <c r="J99" s="8"/>
      <c r="K99"/>
      <c r="L99" s="30" t="s">
        <v>48</v>
      </c>
      <c r="M99" s="32">
        <f>(SQRT(M98-1))*M97</f>
        <v>5.4186175536659826</v>
      </c>
      <c r="N99"/>
      <c r="O99"/>
      <c r="P99"/>
      <c r="Q99"/>
      <c r="R99"/>
      <c r="S99"/>
      <c r="T99"/>
      <c r="U99"/>
    </row>
    <row r="100" spans="1:22" s="21" customFormat="1" ht="15.75" x14ac:dyDescent="0.25">
      <c r="A100" s="6"/>
      <c r="B100" s="6" t="s">
        <v>5</v>
      </c>
      <c r="C100" s="7">
        <v>41.72</v>
      </c>
      <c r="D100" s="6">
        <v>99</v>
      </c>
      <c r="E100" s="6">
        <f t="shared" si="3"/>
        <v>89</v>
      </c>
      <c r="F100" s="6">
        <f t="shared" si="4"/>
        <v>-10</v>
      </c>
      <c r="G100" s="6">
        <f t="shared" si="5"/>
        <v>100</v>
      </c>
      <c r="J100" s="33"/>
      <c r="K100" s="30" t="s">
        <v>49</v>
      </c>
      <c r="L100" s="30" t="s">
        <v>50</v>
      </c>
      <c r="M100" s="32">
        <f>ABS(M99)</f>
        <v>5.4186175536659826</v>
      </c>
      <c r="N100"/>
      <c r="O100"/>
      <c r="P100"/>
      <c r="Q100"/>
      <c r="R100"/>
      <c r="S100"/>
      <c r="T100"/>
      <c r="U100"/>
    </row>
    <row r="101" spans="1:22" s="21" customFormat="1" ht="15.75" x14ac:dyDescent="0.25">
      <c r="A101" s="6"/>
      <c r="B101" s="6" t="s">
        <v>6</v>
      </c>
      <c r="C101" s="7">
        <v>31.06</v>
      </c>
      <c r="D101" s="6">
        <v>100</v>
      </c>
      <c r="E101" s="6">
        <f t="shared" si="3"/>
        <v>77</v>
      </c>
      <c r="F101" s="6">
        <f t="shared" si="4"/>
        <v>-23</v>
      </c>
      <c r="G101" s="6">
        <f t="shared" si="5"/>
        <v>529</v>
      </c>
      <c r="J101" s="8"/>
      <c r="K101"/>
      <c r="L101" s="27" t="s">
        <v>51</v>
      </c>
      <c r="M101" s="34">
        <f>NORMSINV(0.975)</f>
        <v>1.9599639845400536</v>
      </c>
      <c r="N101" s="35" t="s">
        <v>52</v>
      </c>
      <c r="O101"/>
      <c r="P101"/>
      <c r="Q101"/>
      <c r="R101"/>
      <c r="S101"/>
      <c r="T101"/>
      <c r="U101"/>
    </row>
    <row r="102" spans="1:22" s="21" customFormat="1" x14ac:dyDescent="0.25">
      <c r="A102" s="6"/>
      <c r="B102" s="6" t="s">
        <v>7</v>
      </c>
      <c r="C102" s="7">
        <v>24.69</v>
      </c>
      <c r="D102" s="6">
        <v>101</v>
      </c>
      <c r="E102" s="6">
        <f t="shared" si="3"/>
        <v>62</v>
      </c>
      <c r="F102" s="6">
        <f t="shared" si="4"/>
        <v>-39</v>
      </c>
      <c r="G102" s="6">
        <f t="shared" si="5"/>
        <v>1521</v>
      </c>
      <c r="J102" s="8"/>
      <c r="K102"/>
      <c r="L102"/>
      <c r="M102"/>
      <c r="N102"/>
      <c r="O102"/>
      <c r="P102"/>
      <c r="Q102"/>
      <c r="R102"/>
      <c r="S102"/>
      <c r="T102"/>
      <c r="U102"/>
    </row>
    <row r="103" spans="1:22" s="21" customFormat="1" ht="15.75" x14ac:dyDescent="0.25">
      <c r="A103" s="6"/>
      <c r="B103" s="6" t="s">
        <v>8</v>
      </c>
      <c r="C103" s="7">
        <v>30.44</v>
      </c>
      <c r="D103" s="6">
        <v>102</v>
      </c>
      <c r="E103" s="6">
        <f t="shared" si="3"/>
        <v>76</v>
      </c>
      <c r="F103" s="6">
        <f t="shared" si="4"/>
        <v>-26</v>
      </c>
      <c r="G103" s="6">
        <f t="shared" si="5"/>
        <v>676</v>
      </c>
      <c r="J103" s="8"/>
      <c r="K103"/>
      <c r="L103" s="27" t="s">
        <v>53</v>
      </c>
      <c r="M103" s="32" t="s">
        <v>54</v>
      </c>
      <c r="N103" s="32"/>
      <c r="O103" s="32"/>
      <c r="P103" s="32"/>
      <c r="Q103" s="32"/>
      <c r="R103" s="32"/>
      <c r="S103" s="32"/>
      <c r="T103" s="32"/>
      <c r="U103" s="32"/>
      <c r="V103" s="32"/>
    </row>
    <row r="104" spans="1:22" s="21" customFormat="1" x14ac:dyDescent="0.25">
      <c r="A104" s="6"/>
      <c r="B104" s="6" t="s">
        <v>9</v>
      </c>
      <c r="C104" s="7">
        <v>33.130000000000003</v>
      </c>
      <c r="D104" s="6">
        <v>103</v>
      </c>
      <c r="E104" s="6">
        <f t="shared" si="3"/>
        <v>80</v>
      </c>
      <c r="F104" s="6">
        <f t="shared" si="4"/>
        <v>-23</v>
      </c>
      <c r="G104" s="6">
        <f t="shared" si="5"/>
        <v>529</v>
      </c>
      <c r="J104" s="8"/>
      <c r="K104"/>
      <c r="L104"/>
      <c r="M104"/>
      <c r="N104"/>
      <c r="O104"/>
      <c r="P104"/>
      <c r="Q104"/>
      <c r="R104"/>
      <c r="S104"/>
      <c r="T104"/>
      <c r="U104"/>
    </row>
    <row r="105" spans="1:22" x14ac:dyDescent="0.25">
      <c r="D105" s="1"/>
      <c r="G105" s="26">
        <f>SUM(G2:G104)</f>
        <v>84401</v>
      </c>
      <c r="J105" s="8"/>
      <c r="M105" s="36" t="s">
        <v>55</v>
      </c>
      <c r="N105" s="36"/>
      <c r="O105" s="36"/>
      <c r="P105" s="36"/>
      <c r="Q105" s="36"/>
      <c r="R105" s="32"/>
    </row>
    <row r="106" spans="1:22" x14ac:dyDescent="0.25">
      <c r="D106" s="1"/>
      <c r="J106" s="8"/>
      <c r="M106" s="36" t="s">
        <v>56</v>
      </c>
      <c r="N106" s="36"/>
      <c r="O106" s="36"/>
      <c r="P106" s="36"/>
      <c r="Q106" s="36"/>
      <c r="R10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Dades</vt:lpstr>
      <vt:lpstr>Apartat 1- Mitjanes Estacionals</vt:lpstr>
      <vt:lpstr>Apartat 2 - AEHW</vt:lpstr>
      <vt:lpstr>Apartat 3 - Test de Daniel</vt:lpstr>
    </vt:vector>
  </TitlesOfParts>
  <Company>UOC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 Meseguer Artola</dc:creator>
  <cp:lastModifiedBy>FME</cp:lastModifiedBy>
  <dcterms:created xsi:type="dcterms:W3CDTF">2019-01-15T10:04:09Z</dcterms:created>
  <dcterms:modified xsi:type="dcterms:W3CDTF">2019-01-18T14:01:53Z</dcterms:modified>
</cp:coreProperties>
</file>