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a.santos\Desktop\"/>
    </mc:Choice>
  </mc:AlternateContent>
  <bookViews>
    <workbookView xWindow="0" yWindow="0" windowWidth="20490" windowHeight="7650" tabRatio="0"/>
  </bookViews>
  <sheets>
    <sheet name="Planilha1" sheetId="1" r:id="rId1"/>
    <sheet name="Planilha2" sheetId="2" r:id="rId2"/>
  </sheets>
  <definedNames>
    <definedName name="Aporte">Planilha1!$D$18</definedName>
    <definedName name="Qtd_anos">Planilha1!$D$19</definedName>
    <definedName name="Rendimento_carteira">Planilha1!$D$14</definedName>
    <definedName name="Salario">Planilha1!$D$13</definedName>
    <definedName name="Sugestao_investimento">Planilha1!$D$15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 s="1"/>
  <c r="C40" i="1"/>
  <c r="D40" i="1" s="1"/>
  <c r="C41" i="1"/>
  <c r="D41" i="1" s="1"/>
  <c r="C42" i="1"/>
  <c r="D42" i="1" s="1"/>
  <c r="C43" i="1"/>
  <c r="D43" i="1" s="1"/>
  <c r="C38" i="1"/>
  <c r="D38" i="1" s="1"/>
  <c r="G3" i="2"/>
  <c r="F3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34" i="1"/>
  <c r="D21" i="1"/>
  <c r="D22" i="1" s="1"/>
  <c r="C26" i="1"/>
  <c r="D26" i="1" s="1"/>
  <c r="C27" i="1"/>
  <c r="D27" i="1" s="1"/>
  <c r="C28" i="1"/>
  <c r="D28" i="1" s="1"/>
  <c r="C29" i="1"/>
  <c r="D29" i="1" s="1"/>
  <c r="C25" i="1"/>
  <c r="D25" i="1" s="1"/>
  <c r="D15" i="1"/>
  <c r="D44" i="1" l="1"/>
</calcChain>
</file>

<file path=xl/sharedStrings.xml><?xml version="1.0" encoding="utf-8"?>
<sst xmlns="http://schemas.openxmlformats.org/spreadsheetml/2006/main" count="70" uniqueCount="35">
  <si>
    <t>INVESTIMENTO MENSAL</t>
  </si>
  <si>
    <t>CENÁRIOS</t>
  </si>
  <si>
    <t>DIVIDENDO</t>
  </si>
  <si>
    <t>CONFIGURAÇÕES</t>
  </si>
  <si>
    <t xml:space="preserve">   Salário</t>
  </si>
  <si>
    <t xml:space="preserve">   Rendimento carteira</t>
  </si>
  <si>
    <t xml:space="preserve">   Sugestão de investimento</t>
  </si>
  <si>
    <t xml:space="preserve">   Quanto em 2 anos?</t>
  </si>
  <si>
    <t xml:space="preserve">   Quanto investir por mês?</t>
  </si>
  <si>
    <t xml:space="preserve">   Por quantos anos?</t>
  </si>
  <si>
    <t xml:space="preserve">   Taxa de Rendimento mensal?</t>
  </si>
  <si>
    <t xml:space="preserve">   Patrimônio acumulado?</t>
  </si>
  <si>
    <t xml:space="preserve">   Dividendos mensais?</t>
  </si>
  <si>
    <t xml:space="preserve">   Quanto em 5 anos?</t>
  </si>
  <si>
    <t xml:space="preserve">   Quanto em 20 anos?</t>
  </si>
  <si>
    <t xml:space="preserve">   Quanto em 10 anos?</t>
  </si>
  <si>
    <t xml:space="preserve">   Quanto em 30 anos?</t>
  </si>
  <si>
    <t>VALOR A SER INVESTIDO POR MÊS</t>
  </si>
  <si>
    <t>PERFIL</t>
  </si>
  <si>
    <t>Agressivo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</si>
  <si>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</si>
  <si>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</si>
  <si>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</si>
  <si>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</si>
  <si>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</si>
  <si>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</si>
  <si>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</si>
  <si>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</si>
  <si>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TIPO DE FII</t>
  </si>
  <si>
    <t>FII</t>
  </si>
  <si>
    <t>Conservador</t>
  </si>
  <si>
    <t>PORCENTAGEM</t>
  </si>
  <si>
    <t>Moderado</t>
  </si>
  <si>
    <t>CHAVE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</si>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</sst>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FA70B"/>
        <bgColor indexed="64"/>
      </patternFill>
    </fill>
    <fill>
      <patternFill patternType="solid">
        <fgColor rgb="FF1FDF96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6" fillId="4" borderId="2" xfId="0" applyFont="1" applyFill="1" applyBorder="1" applyAlignment="1">
      <alignment vertical="center"/>
    </xf>
    <xf numFmtId="0" fontId="4" fillId="0" borderId="0" xfId="0" applyFont="1"/>
    <xf numFmtId="0" fontId="8" fillId="4" borderId="2" xfId="0" applyFont="1" applyFill="1" applyBorder="1" applyAlignment="1">
      <alignment horizontal="center" vertical="center"/>
    </xf>
    <xf numFmtId="8" fontId="3" fillId="3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  <xf numFmtId="164" fontId="0" fillId="3" borderId="7" xfId="0" applyNumberFormat="1" applyFill="1" applyBorder="1"/>
    <xf numFmtId="8" fontId="3" fillId="3" borderId="10" xfId="0" applyNumberFormat="1" applyFont="1" applyFill="1" applyBorder="1" applyAlignment="1">
      <alignment horizontal="center"/>
    </xf>
    <xf numFmtId="164" fontId="0" fillId="3" borderId="11" xfId="0" applyNumberFormat="1" applyFill="1" applyBorder="1"/>
    <xf numFmtId="0" fontId="5" fillId="3" borderId="6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164" fontId="3" fillId="0" borderId="15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10" fontId="3" fillId="0" borderId="17" xfId="0" applyNumberFormat="1" applyFont="1" applyBorder="1" applyAlignment="1">
      <alignment horizontal="center"/>
    </xf>
    <xf numFmtId="8" fontId="3" fillId="3" borderId="17" xfId="0" applyNumberFormat="1" applyFont="1" applyFill="1" applyBorder="1" applyAlignment="1">
      <alignment horizontal="center"/>
    </xf>
    <xf numFmtId="8" fontId="3" fillId="3" borderId="20" xfId="0" applyNumberFormat="1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0" fillId="3" borderId="0" xfId="0" applyFill="1"/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6" borderId="0" xfId="0" applyFill="1"/>
    <xf numFmtId="164" fontId="3" fillId="6" borderId="0" xfId="0" applyNumberFormat="1" applyFont="1" applyFill="1"/>
    <xf numFmtId="0" fontId="3" fillId="6" borderId="0" xfId="0" applyFont="1" applyFill="1" applyAlignment="1">
      <alignment horizontal="center"/>
    </xf>
    <xf numFmtId="0" fontId="0" fillId="0" borderId="4" xfId="0" applyBorder="1"/>
    <xf numFmtId="9" fontId="2" fillId="2" borderId="0" xfId="2" applyFont="1" applyFill="1"/>
    <xf numFmtId="9" fontId="0" fillId="0" borderId="0" xfId="2" applyNumberFormat="1" applyFont="1" applyAlignment="1">
      <alignment horizontal="center"/>
    </xf>
    <xf numFmtId="9" fontId="0" fillId="0" borderId="4" xfId="2" applyNumberFormat="1" applyFont="1" applyBorder="1" applyAlignment="1">
      <alignment horizontal="center"/>
    </xf>
    <xf numFmtId="9" fontId="0" fillId="0" borderId="0" xfId="2" applyNumberFormat="1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1FDF96"/>
      <color rgb="FFDFA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7-45F1-A362-9A40AD3802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87-45F1-A362-9A40AD3802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87-45F1-A362-9A40AD38029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87-45F1-A362-9A40AD38029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87-45F1-A362-9A40AD3802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87-45F1-A362-9A40AD380293}"/>
              </c:ext>
            </c:extLst>
          </c:dPt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Planilha1!$C$38:$C$43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8-43CF-8CB2-276946DFEFAC}"/>
            </c:ext>
          </c:extLst>
        </c:ser>
        <c:ser>
          <c:idx val="1"/>
          <c:order val="1"/>
          <c:tx>
            <c:strRef>
              <c:f>Planilha1!$D$37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87-45F1-A362-9A40AD3802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87-45F1-A362-9A40AD3802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87-45F1-A362-9A40AD38029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87-45F1-A362-9A40AD38029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87-45F1-A362-9A40AD3802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87-45F1-A362-9A40AD380293}"/>
              </c:ext>
            </c:extLst>
          </c:dPt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Planilha1!$D$38:$D$43</c:f>
              <c:numCache>
                <c:formatCode>"R$"\ #,##0.00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8-43CF-8CB2-276946DF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38100</xdr:rowOff>
    </xdr:from>
    <xdr:to>
      <xdr:col>5</xdr:col>
      <xdr:colOff>209550</xdr:colOff>
      <xdr:row>10</xdr:row>
      <xdr:rowOff>20538</xdr:rowOff>
    </xdr:to>
    <xdr:pic>
      <xdr:nvPicPr>
        <xdr:cNvPr id="5" name="Imagem 4" descr="Dois gigantes do mercado financeiro desenvolveram esse fundo especialmente  para você – Money Tim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29325" cy="188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238125</xdr:colOff>
      <xdr:row>45</xdr:row>
      <xdr:rowOff>57150</xdr:rowOff>
    </xdr:from>
    <xdr:to>
      <xdr:col>3</xdr:col>
      <xdr:colOff>676275</xdr:colOff>
      <xdr:row>59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showGridLines="0" showRowColHeaders="0" tabSelected="1" workbookViewId="0">
      <selection activeCell="A62" sqref="A62:XFD1048576"/>
    </sheetView>
  </sheetViews>
  <sheetFormatPr defaultColWidth="0" defaultRowHeight="15" zeroHeight="1" x14ac:dyDescent="0.25"/>
  <cols>
    <col min="1" max="1" width="8.28515625" customWidth="1"/>
    <col min="2" max="2" width="31" bestFit="1" customWidth="1"/>
    <col min="3" max="3" width="31" customWidth="1"/>
    <col min="4" max="4" width="14.5703125" bestFit="1" customWidth="1"/>
    <col min="5" max="5" width="3.140625" customWidth="1"/>
    <col min="6" max="6" width="3.28515625" customWidth="1"/>
    <col min="7" max="7" width="4.5703125" customWidth="1"/>
    <col min="8" max="8" width="2.7109375" customWidth="1"/>
    <col min="9" max="11" width="0" hidden="1" customWidth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ht="15.75" thickBot="1" x14ac:dyDescent="0.3"/>
    <row r="12" spans="2:4" ht="23.25" x14ac:dyDescent="0.25">
      <c r="B12" s="39" t="s">
        <v>3</v>
      </c>
      <c r="C12" s="40"/>
      <c r="D12" s="41"/>
    </row>
    <row r="13" spans="2:4" ht="16.5" thickBot="1" x14ac:dyDescent="0.3">
      <c r="B13" s="42" t="s">
        <v>4</v>
      </c>
      <c r="C13" s="43"/>
      <c r="D13" s="19">
        <v>5000</v>
      </c>
    </row>
    <row r="14" spans="2:4" ht="16.5" thickBot="1" x14ac:dyDescent="0.3">
      <c r="B14" s="35" t="s">
        <v>5</v>
      </c>
      <c r="C14" s="36"/>
      <c r="D14" s="20">
        <v>6.0000000000000001E-3</v>
      </c>
    </row>
    <row r="15" spans="2:4" ht="16.5" thickBot="1" x14ac:dyDescent="0.3">
      <c r="B15" s="37" t="s">
        <v>6</v>
      </c>
      <c r="C15" s="38"/>
      <c r="D15" s="21">
        <f>D13*30%</f>
        <v>1500</v>
      </c>
    </row>
    <row r="16" spans="2:4" ht="15.75" thickBot="1" x14ac:dyDescent="0.3"/>
    <row r="17" spans="1:4" ht="32.25" x14ac:dyDescent="0.25">
      <c r="B17" s="44" t="s">
        <v>0</v>
      </c>
      <c r="C17" s="45"/>
      <c r="D17" s="1"/>
    </row>
    <row r="18" spans="1:4" ht="16.5" thickBot="1" x14ac:dyDescent="0.3">
      <c r="B18" s="46" t="s">
        <v>8</v>
      </c>
      <c r="C18" s="47"/>
      <c r="D18" s="14">
        <v>500</v>
      </c>
    </row>
    <row r="19" spans="1:4" ht="16.5" thickBot="1" x14ac:dyDescent="0.3">
      <c r="B19" s="48" t="s">
        <v>9</v>
      </c>
      <c r="C19" s="49"/>
      <c r="D19" s="15">
        <v>5</v>
      </c>
    </row>
    <row r="20" spans="1:4" ht="16.5" thickBot="1" x14ac:dyDescent="0.3">
      <c r="B20" s="48" t="s">
        <v>10</v>
      </c>
      <c r="C20" s="49"/>
      <c r="D20" s="16">
        <v>1.0789999999999999E-2</v>
      </c>
    </row>
    <row r="21" spans="1:4" ht="16.5" thickBot="1" x14ac:dyDescent="0.3">
      <c r="B21" s="50" t="s">
        <v>11</v>
      </c>
      <c r="C21" s="51"/>
      <c r="D21" s="17">
        <f>FV(D20,D19*12,D18)*-1</f>
        <v>41888.456999243819</v>
      </c>
    </row>
    <row r="22" spans="1:4" ht="16.5" thickBot="1" x14ac:dyDescent="0.3">
      <c r="B22" s="52" t="s">
        <v>12</v>
      </c>
      <c r="C22" s="53"/>
      <c r="D22" s="18">
        <f>D21*1%</f>
        <v>418.88456999243817</v>
      </c>
    </row>
    <row r="23" spans="1:4" ht="15.75" thickBot="1" x14ac:dyDescent="0.3"/>
    <row r="24" spans="1:4" ht="32.25" x14ac:dyDescent="0.25">
      <c r="B24" s="44" t="s">
        <v>1</v>
      </c>
      <c r="C24" s="45"/>
      <c r="D24" s="3" t="s">
        <v>2</v>
      </c>
    </row>
    <row r="25" spans="1:4" ht="16.5" thickBot="1" x14ac:dyDescent="0.3">
      <c r="A25" s="2">
        <v>2</v>
      </c>
      <c r="B25" s="11" t="s">
        <v>7</v>
      </c>
      <c r="C25" s="4">
        <f>FV($D$20,A25*12,$D$18)*-1</f>
        <v>13613.813648822608</v>
      </c>
      <c r="D25" s="8">
        <f>C25*Rendimento_carteira</f>
        <v>81.682881892935654</v>
      </c>
    </row>
    <row r="26" spans="1:4" ht="16.5" thickBot="1" x14ac:dyDescent="0.3">
      <c r="A26" s="2">
        <v>5</v>
      </c>
      <c r="B26" s="12" t="s">
        <v>13</v>
      </c>
      <c r="C26" s="4">
        <f>FV($D$20,A26*12,$D$18)*-1</f>
        <v>41888.456999243819</v>
      </c>
      <c r="D26" s="8">
        <f>C26*Rendimento_carteira</f>
        <v>251.33074199546292</v>
      </c>
    </row>
    <row r="27" spans="1:4" ht="16.5" thickBot="1" x14ac:dyDescent="0.3">
      <c r="A27" s="2">
        <v>10</v>
      </c>
      <c r="B27" s="12" t="s">
        <v>15</v>
      </c>
      <c r="C27" s="4">
        <f>FV($D$20,A27*12,$D$18)*-1</f>
        <v>121642.1062650861</v>
      </c>
      <c r="D27" s="8">
        <f>C27*Rendimento_carteira</f>
        <v>729.85263759051657</v>
      </c>
    </row>
    <row r="28" spans="1:4" ht="16.5" thickBot="1" x14ac:dyDescent="0.3">
      <c r="A28" s="2">
        <v>20</v>
      </c>
      <c r="B28" s="12" t="s">
        <v>14</v>
      </c>
      <c r="C28" s="4">
        <f>FV($D$20,A28*12,$D$18)*-1</f>
        <v>562599.20004854025</v>
      </c>
      <c r="D28" s="8">
        <f>C28*Rendimento_carteira</f>
        <v>3375.5952002912418</v>
      </c>
    </row>
    <row r="29" spans="1:4" ht="16.5" thickBot="1" x14ac:dyDescent="0.3">
      <c r="A29" s="2">
        <v>30</v>
      </c>
      <c r="B29" s="13" t="s">
        <v>16</v>
      </c>
      <c r="C29" s="9">
        <f>FV($D$20,A29*12,$D$18)*-1</f>
        <v>2161084.8275023573</v>
      </c>
      <c r="D29" s="10">
        <f>C29*Rendimento_carteira</f>
        <v>12966.508965014144</v>
      </c>
    </row>
    <row r="30" spans="1:4" x14ac:dyDescent="0.25"/>
    <row r="31" spans="1:4" x14ac:dyDescent="0.25"/>
    <row r="32" spans="1:4" x14ac:dyDescent="0.25"/>
    <row r="33" spans="2:4" x14ac:dyDescent="0.25">
      <c r="B33" s="22" t="s">
        <v>18</v>
      </c>
      <c r="C33" s="22"/>
      <c r="D33" s="23" t="s">
        <v>30</v>
      </c>
    </row>
    <row r="34" spans="2:4" x14ac:dyDescent="0.25">
      <c r="B34" s="24" t="s">
        <v>17</v>
      </c>
      <c r="C34" s="24"/>
      <c r="D34" s="26">
        <f>Aporte</f>
        <v>500</v>
      </c>
    </row>
    <row r="35" spans="2:4" x14ac:dyDescent="0.25"/>
    <row r="36" spans="2:4" x14ac:dyDescent="0.25"/>
    <row r="37" spans="2:4" x14ac:dyDescent="0.25">
      <c r="B37" s="29" t="s">
        <v>28</v>
      </c>
      <c r="C37" s="29" t="s">
        <v>20</v>
      </c>
      <c r="D37" s="29" t="s">
        <v>21</v>
      </c>
    </row>
    <row r="38" spans="2:4" x14ac:dyDescent="0.25">
      <c r="B38" t="s">
        <v>22</v>
      </c>
      <c r="C38" s="25">
        <f>VLOOKUP($D$33&amp;"-"&amp;B38,Planilha2!A:D,4,)</f>
        <v>0.3</v>
      </c>
      <c r="D38" s="6">
        <f>C38*$D$34</f>
        <v>150</v>
      </c>
    </row>
    <row r="39" spans="2:4" x14ac:dyDescent="0.25">
      <c r="B39" t="s">
        <v>23</v>
      </c>
      <c r="C39" s="25">
        <f>VLOOKUP($D$33&amp;"-"&amp;B39,Planilha2!A:D,4,)</f>
        <v>0.5</v>
      </c>
      <c r="D39" s="6">
        <f t="shared" ref="D39:D43" si="0">C39*$D$34</f>
        <v>250</v>
      </c>
    </row>
    <row r="40" spans="2:4" x14ac:dyDescent="0.25">
      <c r="B40" t="s">
        <v>24</v>
      </c>
      <c r="C40" s="25">
        <f>VLOOKUP($D$33&amp;"-"&amp;B40,Planilha2!A:D,4,)</f>
        <v>0.1</v>
      </c>
      <c r="D40" s="6">
        <f t="shared" si="0"/>
        <v>50</v>
      </c>
    </row>
    <row r="41" spans="2:4" x14ac:dyDescent="0.25">
      <c r="B41" t="s">
        <v>25</v>
      </c>
      <c r="C41" s="25">
        <f>VLOOKUP($D$33&amp;"-"&amp;B41,Planilha2!A:D,4,)</f>
        <v>0.1</v>
      </c>
      <c r="D41" s="6">
        <f t="shared" si="0"/>
        <v>50</v>
      </c>
    </row>
    <row r="42" spans="2:4" x14ac:dyDescent="0.25">
      <c r="B42" t="s">
        <v>26</v>
      </c>
      <c r="C42" s="25">
        <f>VLOOKUP($D$33&amp;"-"&amp;B42,Planilha2!A:D,4,)</f>
        <v>0</v>
      </c>
      <c r="D42" s="6">
        <f t="shared" si="0"/>
        <v>0</v>
      </c>
    </row>
    <row r="43" spans="2:4" x14ac:dyDescent="0.25">
      <c r="B43" t="s">
        <v>27</v>
      </c>
      <c r="C43" s="25">
        <f>VLOOKUP($D$33&amp;"-"&amp;B43,Planilha2!A:D,4,)</f>
        <v>0</v>
      </c>
      <c r="D43" s="6">
        <f t="shared" si="0"/>
        <v>0</v>
      </c>
    </row>
    <row r="44" spans="2:4" x14ac:dyDescent="0.25">
      <c r="B44" s="27"/>
      <c r="C44" s="27"/>
      <c r="D44" s="28">
        <f>SUM(D38:D43)</f>
        <v>500</v>
      </c>
    </row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11">
    <mergeCell ref="B14:C14"/>
    <mergeCell ref="B15:C15"/>
    <mergeCell ref="B12:D12"/>
    <mergeCell ref="B13:C13"/>
    <mergeCell ref="B24:C24"/>
    <mergeCell ref="B18:C18"/>
    <mergeCell ref="B17:C17"/>
    <mergeCell ref="B19:C19"/>
    <mergeCell ref="B20:C20"/>
    <mergeCell ref="B21:C21"/>
    <mergeCell ref="B22:C22"/>
  </mergeCells>
  <dataValidations count="1">
    <dataValidation type="list" allowBlank="1" showInputMessage="1" showErrorMessage="1" sqref="D33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3.28515625" customWidth="1"/>
    <col min="3" max="3" width="19" bestFit="1" customWidth="1"/>
    <col min="4" max="4" width="14.7109375" style="5" bestFit="1" customWidth="1"/>
    <col min="6" max="6" width="16.5703125" customWidth="1"/>
    <col min="7" max="7" width="8.7109375" bestFit="1" customWidth="1"/>
  </cols>
  <sheetData>
    <row r="2" spans="1:7" x14ac:dyDescent="0.25">
      <c r="A2" t="s">
        <v>33</v>
      </c>
      <c r="B2" t="s">
        <v>18</v>
      </c>
      <c r="C2" t="s">
        <v>29</v>
      </c>
      <c r="D2" s="5" t="s">
        <v>31</v>
      </c>
      <c r="G2" t="s">
        <v>34</v>
      </c>
    </row>
    <row r="3" spans="1:7" x14ac:dyDescent="0.25">
      <c r="A3" t="str">
        <f>B3&amp;"-"&amp;C3</f>
        <v>Conservador-PAPEL</v>
      </c>
      <c r="B3" t="s">
        <v>30</v>
      </c>
      <c r="C3" t="s">
        <v>22</v>
      </c>
      <c r="D3" s="32">
        <v>0.3</v>
      </c>
      <c r="F3" s="22" t="str">
        <f>A10</f>
        <v>Moderado-TIJOLO</v>
      </c>
      <c r="G3" s="31">
        <f>VLOOKUP(F3,$A:$D,4,)</f>
        <v>0.35</v>
      </c>
    </row>
    <row r="4" spans="1:7" x14ac:dyDescent="0.25">
      <c r="A4" t="str">
        <f t="shared" ref="A4:A8" si="0">B4&amp;"-"&amp;C4</f>
        <v>Conservador-TIJOLO</v>
      </c>
      <c r="B4" t="s">
        <v>30</v>
      </c>
      <c r="C4" t="s">
        <v>23</v>
      </c>
      <c r="D4" s="32">
        <v>0.5</v>
      </c>
    </row>
    <row r="5" spans="1:7" x14ac:dyDescent="0.25">
      <c r="A5" t="str">
        <f t="shared" si="0"/>
        <v>Conservador-HIBRIDOS</v>
      </c>
      <c r="B5" t="s">
        <v>30</v>
      </c>
      <c r="C5" t="s">
        <v>24</v>
      </c>
      <c r="D5" s="32">
        <v>0.1</v>
      </c>
    </row>
    <row r="6" spans="1:7" x14ac:dyDescent="0.25">
      <c r="A6" t="str">
        <f t="shared" si="0"/>
        <v>Conservador-FOFs</v>
      </c>
      <c r="B6" t="s">
        <v>30</v>
      </c>
      <c r="C6" t="s">
        <v>25</v>
      </c>
      <c r="D6" s="32">
        <v>0.1</v>
      </c>
    </row>
    <row r="7" spans="1:7" x14ac:dyDescent="0.25">
      <c r="A7" t="str">
        <f t="shared" si="0"/>
        <v>Conservador-DESENVOLVIMENTO</v>
      </c>
      <c r="B7" t="s">
        <v>30</v>
      </c>
      <c r="C7" t="s">
        <v>26</v>
      </c>
      <c r="D7" s="32">
        <v>0</v>
      </c>
    </row>
    <row r="8" spans="1:7" ht="15.75" thickBot="1" x14ac:dyDescent="0.3">
      <c r="A8" s="30" t="str">
        <f t="shared" si="0"/>
        <v>Conservador-HOTELARIAS</v>
      </c>
      <c r="B8" s="30" t="s">
        <v>30</v>
      </c>
      <c r="C8" s="30" t="s">
        <v>27</v>
      </c>
      <c r="D8" s="33">
        <v>0</v>
      </c>
    </row>
    <row r="9" spans="1:7" x14ac:dyDescent="0.25">
      <c r="A9" t="str">
        <f>B9&amp;"-"&amp;C9</f>
        <v>Moderado-PAPEL</v>
      </c>
      <c r="B9" t="s">
        <v>32</v>
      </c>
      <c r="C9" t="s">
        <v>22</v>
      </c>
      <c r="D9" s="34">
        <v>0.32</v>
      </c>
      <c r="E9" s="7"/>
    </row>
    <row r="10" spans="1:7" x14ac:dyDescent="0.25">
      <c r="A10" t="str">
        <f t="shared" ref="A10:A14" si="1">B10&amp;"-"&amp;C10</f>
        <v>Moderado-TIJOLO</v>
      </c>
      <c r="B10" t="s">
        <v>32</v>
      </c>
      <c r="C10" t="s">
        <v>23</v>
      </c>
      <c r="D10" s="34">
        <v>0.35</v>
      </c>
    </row>
    <row r="11" spans="1:7" x14ac:dyDescent="0.25">
      <c r="A11" t="str">
        <f t="shared" si="1"/>
        <v>Moderado-HIBRIDOS</v>
      </c>
      <c r="B11" t="s">
        <v>32</v>
      </c>
      <c r="C11" t="s">
        <v>24</v>
      </c>
      <c r="D11" s="34">
        <v>0.08</v>
      </c>
    </row>
    <row r="12" spans="1:7" x14ac:dyDescent="0.25">
      <c r="A12" t="str">
        <f t="shared" si="1"/>
        <v>Moderado-FOFs</v>
      </c>
      <c r="B12" t="s">
        <v>32</v>
      </c>
      <c r="C12" t="s">
        <v>25</v>
      </c>
      <c r="D12" s="34">
        <v>0.05</v>
      </c>
    </row>
    <row r="13" spans="1:7" x14ac:dyDescent="0.25">
      <c r="A13" t="str">
        <f t="shared" si="1"/>
        <v>Moderado-DESENVOLVIMENTO</v>
      </c>
      <c r="B13" t="s">
        <v>32</v>
      </c>
      <c r="C13" t="s">
        <v>26</v>
      </c>
      <c r="D13" s="34">
        <v>0.1</v>
      </c>
    </row>
    <row r="14" spans="1:7" ht="15.75" thickBot="1" x14ac:dyDescent="0.3">
      <c r="A14" s="30" t="str">
        <f t="shared" si="1"/>
        <v>Moderado-HOTELARIAS</v>
      </c>
      <c r="B14" s="30" t="s">
        <v>32</v>
      </c>
      <c r="C14" s="30" t="s">
        <v>27</v>
      </c>
      <c r="D14" s="33">
        <v>0.1</v>
      </c>
    </row>
    <row r="15" spans="1:7" x14ac:dyDescent="0.25">
      <c r="A15" t="str">
        <f>B15&amp;"-"&amp;C15</f>
        <v>Agressivo-PAPEL</v>
      </c>
      <c r="B15" t="s">
        <v>19</v>
      </c>
      <c r="C15" t="s">
        <v>22</v>
      </c>
      <c r="D15" s="34">
        <v>0.5</v>
      </c>
    </row>
    <row r="16" spans="1:7" x14ac:dyDescent="0.25">
      <c r="A16" t="str">
        <f t="shared" ref="A16:A20" si="2">B16&amp;"-"&amp;C16</f>
        <v>Agressivo-TIJOLO</v>
      </c>
      <c r="B16" t="s">
        <v>19</v>
      </c>
      <c r="C16" t="s">
        <v>23</v>
      </c>
      <c r="D16" s="34">
        <v>0.1</v>
      </c>
    </row>
    <row r="17" spans="1:4" x14ac:dyDescent="0.25">
      <c r="A17" t="str">
        <f t="shared" si="2"/>
        <v>Agressivo-HIBRIDOS</v>
      </c>
      <c r="B17" t="s">
        <v>19</v>
      </c>
      <c r="C17" t="s">
        <v>24</v>
      </c>
      <c r="D17" s="34">
        <v>0.05</v>
      </c>
    </row>
    <row r="18" spans="1:4" x14ac:dyDescent="0.25">
      <c r="A18" t="str">
        <f t="shared" si="2"/>
        <v>Agressivo-FOFs</v>
      </c>
      <c r="B18" t="s">
        <v>19</v>
      </c>
      <c r="C18" t="s">
        <v>25</v>
      </c>
      <c r="D18" s="34">
        <v>0.05</v>
      </c>
    </row>
    <row r="19" spans="1:4" x14ac:dyDescent="0.25">
      <c r="A19" t="str">
        <f t="shared" si="2"/>
        <v>Agressivo-DESENVOLVIMENTO</v>
      </c>
      <c r="B19" t="s">
        <v>19</v>
      </c>
      <c r="C19" t="s">
        <v>26</v>
      </c>
      <c r="D19" s="34">
        <v>0.2</v>
      </c>
    </row>
    <row r="20" spans="1:4" x14ac:dyDescent="0.25">
      <c r="A20" t="str">
        <f t="shared" si="2"/>
        <v>Agressivo-HOTELARIAS</v>
      </c>
      <c r="B20" t="s">
        <v>19</v>
      </c>
      <c r="C20" t="s">
        <v>27</v>
      </c>
      <c r="D20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Qtd_anos</vt:lpstr>
      <vt:lpstr>Rendimento_carteira</vt:lpstr>
      <vt:lpstr>Salario</vt:lpstr>
      <vt:lpstr>Sugestao_investimento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Santos</dc:creator>
  <cp:lastModifiedBy>Laura Santos</cp:lastModifiedBy>
  <dcterms:created xsi:type="dcterms:W3CDTF">2025-05-22T16:04:47Z</dcterms:created>
  <dcterms:modified xsi:type="dcterms:W3CDTF">2025-05-22T20:31:48Z</dcterms:modified>
</cp:coreProperties>
</file>